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FE2FCEE-C17F-453F-8037-475A9FA46F55}" xr6:coauthVersionLast="45" xr6:coauthVersionMax="45" xr10:uidLastSave="{00000000-0000-0000-0000-000000000000}"/>
  <workbookProtection workbookAlgorithmName="SHA-512" workbookHashValue="EznP1/+XjiRY/BsG4nIOydwOeJ4NYyQXwgMdbZKrJ1ZTbkhVenfj0ki1FMtHkaOKk4z117KT5bkJo2GNTLJPyw==" workbookSaltValue="cfqtrIueEugDMn0+H40lcA==" workbookSpinCount="100000" lockStructure="1"/>
  <bookViews>
    <workbookView showSheetTabs="0" xWindow="-120" yWindow="-120" windowWidth="29040" windowHeight="15840" xr2:uid="{00000000-000D-0000-FFFF-FFFF00000000}"/>
  </bookViews>
  <sheets>
    <sheet name="WELCOME" sheetId="11" r:id="rId1"/>
    <sheet name="WISH" sheetId="13" r:id="rId2"/>
    <sheet name="IDEA" sheetId="16" r:id="rId3"/>
    <sheet name="Configuration" sheetId="7" state="hidden" r:id="rId4"/>
    <sheet name="$DB.DATA" sheetId="4" state="hidden" r:id="rId5"/>
    <sheet name="$DB.LOOKUP" sheetId="2" state="hidden" r:id="rId6"/>
    <sheet name="$DB.CONFIG" sheetId="3" state="hidden" r:id="rId7"/>
    <sheet name="$DB.EXPORT" sheetId="5" state="hidden" r:id="rId8"/>
  </sheets>
  <externalReferences>
    <externalReference r:id="rId9"/>
  </externalReferences>
  <definedNames>
    <definedName name="_xlnm._FilterDatabase" localSheetId="5" hidden="1">'$DB.LOOKUP'!$L$2:$M$2</definedName>
    <definedName name="COMPANY_LOGO">"FOOTER_BG,WELCOME_HEADER_IMG"</definedName>
    <definedName name="CONFIG_APP_INSTRUCTIONS_TITLE">'[1]$DB.CONFIG'!$D$9</definedName>
    <definedName name="CONFIG_APR_DIFF_THRESHOLD">'$DB.CONFIG'!$D$20</definedName>
    <definedName name="CONFIG_CHAR_LIMIT_TEMPLATE">'$DB.CONFIG'!$D$14</definedName>
    <definedName name="CONFIG_CHAR_LIMIT_TEMPLATE_ERR">'$DB.CONFIG'!$D$15</definedName>
    <definedName name="CONFIG_EARLIEST_AWARD_DATE">'[1]$DB.CONFIG'!$D$6</definedName>
    <definedName name="CONFIG_EFORM_VERSION_DISP">'$DB.CONFIG'!$D$4</definedName>
    <definedName name="CONFIG_HOUSING_EXP_RATIO_LIMIT">'$DB.CONFIG'!$D$22</definedName>
    <definedName name="CONFIG_HOUSING_EXP_RATIO_THRESHOLD">'$DB.CONFIG'!$D$21</definedName>
    <definedName name="CONFIG_IDEA_SAVINGS_MONTH_MIN">'$DB.CONFIG'!$D$16</definedName>
    <definedName name="CONFIG_IDEA_TERM_LIMIT_YEARS">'$DB.CONFIG'!$D$18</definedName>
    <definedName name="CONFIG_INCOME_TO_AMI_LIMIT">'$DB.CONFIG'!$D$19</definedName>
    <definedName name="CONFIG_SECOND_MTG_INT_RATE_FLOOR">'$DB.CONFIG'!$D$23</definedName>
    <definedName name="CONFIG_SUBSIDY_MAX_TOTAL">'$DB.CONFIG'!$D$10</definedName>
    <definedName name="CONFIG_WISH_TERM_LIMIT_YEARS">'$DB.CONFIG'!$D$17</definedName>
    <definedName name="COUNTY_RANGE_">'$DB.LOOKUP'!$M$1</definedName>
    <definedName name="COUNTY_RANGE_AK">'$DB.LOOKUP'!$L$70:$L$94</definedName>
    <definedName name="COUNTY_RANGE_AL">'$DB.LOOKUP'!$L$3:$L$69</definedName>
    <definedName name="COUNTY_RANGE_AR">'$DB.LOOKUP'!$L$110:$L$184</definedName>
    <definedName name="COUNTY_RANGE_AZ">'$DB.LOOKUP'!$L$95:$L$109</definedName>
    <definedName name="COUNTY_RANGE_CA">'$DB.LOOKUP'!$L$185:$L$242</definedName>
    <definedName name="COUNTY_RANGE_CO">'$DB.LOOKUP'!$L$243:$L$305</definedName>
    <definedName name="COUNTY_RANGE_CT">'$DB.LOOKUP'!$L$306:$L$313</definedName>
    <definedName name="COUNTY_RANGE_DC">'$DB.LOOKUP'!$L$317</definedName>
    <definedName name="COUNTY_RANGE_DE">'$DB.LOOKUP'!$L$314:$L$316</definedName>
    <definedName name="COUNTY_RANGE_FL">'$DB.LOOKUP'!$L$318:$L$384</definedName>
    <definedName name="COUNTY_RANGE_GA">'$DB.LOOKUP'!$L$385:$L$543</definedName>
    <definedName name="COUNTY_RANGE_GU">'$DB.LOOKUP'!$L$544</definedName>
    <definedName name="COUNTY_RANGE_HI">'$DB.LOOKUP'!$L$545:$L$549</definedName>
    <definedName name="COUNTY_RANGE_IA">'$DB.LOOKUP'!$L$788:$L$886</definedName>
    <definedName name="COUNTY_RANGE_ID">'$DB.LOOKUP'!$L$550:$L$593</definedName>
    <definedName name="COUNTY_RANGE_IL">'$DB.LOOKUP'!$L$594:$L$695</definedName>
    <definedName name="COUNTY_RANGE_IN">'$DB.LOOKUP'!$L$696:$L$787</definedName>
    <definedName name="COUNTY_RANGE_KS">'$DB.LOOKUP'!$L$887:$L$991</definedName>
    <definedName name="COUNTY_RANGE_KY">'$DB.LOOKUP'!$L$992:$L$1111</definedName>
    <definedName name="COUNTY_RANGE_LA">'$DB.LOOKUP'!$L$1112:$L$1175</definedName>
    <definedName name="COUNTY_RANGE_MA">'$DB.LOOKUP'!$L$1216:$L$1229</definedName>
    <definedName name="COUNTY_RANGE_MD">'$DB.LOOKUP'!$L$1192:$L$1215</definedName>
    <definedName name="COUNTY_RANGE_ME">'$DB.LOOKUP'!$L$1176:$L$1191</definedName>
    <definedName name="COUNTY_RANGE_MI">'$DB.LOOKUP'!$L$1230:$L$1312</definedName>
    <definedName name="COUNTY_RANGE_MN">'$DB.LOOKUP'!$L$1313:$L$1399</definedName>
    <definedName name="COUNTY_RANGE_MO">'$DB.LOOKUP'!$L$1482:$L$1596</definedName>
    <definedName name="COUNTY_RANGE_MS">'$DB.LOOKUP'!$L$1400:$L$1481</definedName>
    <definedName name="COUNTY_RANGE_MT">'$DB.LOOKUP'!$L$1597:$L$1653</definedName>
    <definedName name="COUNTY_RANGE_NC">'$DB.LOOKUP'!$L$1890:$L$1989</definedName>
    <definedName name="COUNTY_RANGE_ND">'$DB.LOOKUP'!$L$1990:$L$2042</definedName>
    <definedName name="COUNTY_RANGE_NE">'$DB.LOOKUP'!$L$1654:$L$1746</definedName>
    <definedName name="COUNTY_RANGE_NH">'$DB.LOOKUP'!$L$1764:$L$1773</definedName>
    <definedName name="COUNTY_RANGE_NJ">'$DB.LOOKUP'!$L$1774:$L$1794</definedName>
    <definedName name="COUNTY_RANGE_NM">'$DB.LOOKUP'!$L$1795:$L$1827</definedName>
    <definedName name="COUNTY_RANGE_NV">'$DB.LOOKUP'!$L$1747:$L$1763</definedName>
    <definedName name="COUNTY_RANGE_NY">'$DB.LOOKUP'!$L$1828:$L$1889</definedName>
    <definedName name="COUNTY_RANGE_OH">'$DB.LOOKUP'!$L$2043:$L$2130</definedName>
    <definedName name="COUNTY_RANGE_OK">'$DB.LOOKUP'!$L$2131:$L$2207</definedName>
    <definedName name="COUNTY_RANGE_OR">'$DB.LOOKUP'!$L$2208:$L$2243</definedName>
    <definedName name="COUNTY_RANGE_PA">'$DB.LOOKUP'!$L$2244:$L$2310</definedName>
    <definedName name="COUNTY_RANGE_PR">'$DB.LOOKUP'!$L$3145:$L$3222</definedName>
    <definedName name="COUNTY_RANGE_RI">'$DB.LOOKUP'!$L$2311:$L$2315</definedName>
    <definedName name="COUNTY_RANGE_SC">'$DB.LOOKUP'!$L$2316:$L$2361</definedName>
    <definedName name="COUNTY_RANGE_SD">'$DB.LOOKUP'!$L$2362:$L$2427</definedName>
    <definedName name="COUNTY_RANGE_TN">'$DB.LOOKUP'!$L$2428:$L$2522</definedName>
    <definedName name="COUNTY_RANGE_TX">'$DB.LOOKUP'!$L$2523:$L$2776</definedName>
    <definedName name="COUNTY_RANGE_UT">'$DB.LOOKUP'!$L$2777:$L$2805</definedName>
    <definedName name="COUNTY_RANGE_VA">'$DB.LOOKUP'!$L$2820:$L$2955</definedName>
    <definedName name="COUNTY_RANGE_VI">'$DB.LOOKUP'!$L$3223:$L$3225</definedName>
    <definedName name="COUNTY_RANGE_VT">'$DB.LOOKUP'!$L$2806:$L$2819</definedName>
    <definedName name="COUNTY_RANGE_WA">'$DB.LOOKUP'!$L$2956:$L$2994</definedName>
    <definedName name="COUNTY_RANGE_WI">'$DB.LOOKUP'!$L$3050:$L$3121</definedName>
    <definedName name="COUNTY_RANGE_WV">'$DB.LOOKUP'!$L$2995:$L$3049</definedName>
    <definedName name="COUNTY_RANGE_WY">'$DB.LOOKUP'!$L$3122:$L$3144</definedName>
    <definedName name="ESCROW_OPEN_DATE_REQUIRED">'$DB.DATA'!$F$54</definedName>
    <definedName name="FINAL_SAVINGS_DEPOSIT_DATE">'$DB.DATA'!$H$26</definedName>
    <definedName name="FIRST_MORTGAGE_APR">'$DB.DATA'!$H$45</definedName>
    <definedName name="FIRST_MORTGAGE_APR_EXPLANATION_OTHER_REQUIRED">'$DB.DATA'!$F$47</definedName>
    <definedName name="FIRST_MORTGAGE_APR_EXPLANATION_PRESET_REQUIRED">'$DB.DATA'!$F$46</definedName>
    <definedName name="FIRST_MORTGAGE_APR_EXPLANATION_REQUIRED">'$DB.DATA'!$F$48</definedName>
    <definedName name="FIRST_MORTGAGE_EXPLANATION_OTHER">'$DB.LOOKUP'!$W$4</definedName>
    <definedName name="FIRST_MORTGAGE_RATE">'$DB.DATA'!$H$44</definedName>
    <definedName name="FIRST_NAME">'$DB.DATA'!$H$10</definedName>
    <definedName name="FIRST_SAVINGS_DEPOSIT_DATE">'$DB.DATA'!$H$25</definedName>
    <definedName name="HOEPA_FIRST_MORTGAGE_EXPLANATION_REQUIRED">'$DB.DATA'!$F$52</definedName>
    <definedName name="HOEPA_FLAG_FIRST_MORTGAGE">'$DB.DATA'!$H$51</definedName>
    <definedName name="HOEPA_FLAG_SECOND_MORTGAGE">'$DB.DATA'!$H$66</definedName>
    <definedName name="HOEPA_SECOND_MORTGAGE_EXPLANATION_REQUIRED">'$DB.DATA'!$F$67</definedName>
    <definedName name="HOMEOWNER_CONTRIBUTION_AMOUNT">'$DB.DATA'!$H$23</definedName>
    <definedName name="HOUSING_EXPENSE_INCOME_RATIO_EXPLANATION_REQUIRED">'$DB.DATA'!$F$58</definedName>
    <definedName name="LAST_NAME">'$DB.DATA'!$H$12</definedName>
    <definedName name="LOAN_CLOSING_DATE">'$DB.DATA'!$H$53</definedName>
    <definedName name="MIDDLE_NAME">'$DB.DATA'!$H$11</definedName>
    <definedName name="OTHER_GRANTS_FLAG">'$DB.DATA'!$H$68</definedName>
    <definedName name="_xlnm.Print_Area" localSheetId="3">Configuration!$A$1:$R$18</definedName>
    <definedName name="_xlnm.Print_Area" localSheetId="2">IDEA!$H$1:$Y$147</definedName>
    <definedName name="_xlnm.Print_Area" localSheetId="0">WELCOME!$C$1:$AW$17</definedName>
    <definedName name="_xlnm.Print_Area" localSheetId="1">WISH!$H$1:$Y$135</definedName>
    <definedName name="_xlnm.Print_Titles" localSheetId="3">Configuration!$1:$2</definedName>
    <definedName name="PROGRAM_ENROLLMENT_DATE">'$DB.DATA'!$H$30</definedName>
    <definedName name="RANGE_LOOKUP_COUNTY_PLACEHOLDER">'$DB.LOOKUP'!$O$3</definedName>
    <definedName name="RANGE_LOOKUP_FIRSTMTG_EXPLANATION">'$DB.LOOKUP'!$W$3:$W$4</definedName>
    <definedName name="RANGE_LOOKUP_MORTGAGETYPE">'$DB.LOOKUP'!$Q$3:$Q$4</definedName>
    <definedName name="RANGE_LOOKUP_PROGRAMTYPE">'$DB.LOOKUP'!$T$3:$T$5</definedName>
    <definedName name="RANGE_LOOKUP_STATE">'$DB.LOOKUP'!$D$3:$D$56</definedName>
    <definedName name="RANGE_LOOKUP_YESNO">'$DB.LOOKUP'!$G$3:$G$4</definedName>
    <definedName name="RANGE_LOOKUP_YESNONA">'$DB.LOOKUP'!$I$3:$I$5</definedName>
    <definedName name="REQUESTED_AMOUNT">'$DB.DATA'!$H$24</definedName>
    <definedName name="SECOND_MORTGAGE_APR">'$DB.DATA'!$H$63</definedName>
    <definedName name="SECOND_MORTGAGE_RATE">'$DB.DATA'!$H$62</definedName>
    <definedName name="SECOND_MTG_FLAG">'$DB.DATA'!$H$59</definedName>
    <definedName name="TARGET_CONFIG_TOP">Configuration!$A$3</definedName>
    <definedName name="TARGET_IDEA_1_START">IDEA!$I$30</definedName>
    <definedName name="TARGET_IDEA_2_START">IDEA!$U$47</definedName>
    <definedName name="TARGET_IDEA_3_START">IDEA!$I$58</definedName>
    <definedName name="TARGET_IDEA_4_START">IDEA!$W$70</definedName>
    <definedName name="TARGET_IDEA_5_START">IDEA!$W$126</definedName>
    <definedName name="TARGET_IDEA_TOP">IDEA!$H$5</definedName>
    <definedName name="TARGET_WELCOME_TOP">WELCOME!$C$5</definedName>
    <definedName name="TARGET_WISH_1_START">WISH!$I$30</definedName>
    <definedName name="TARGET_WISH_2_START">WISH!$U$48</definedName>
    <definedName name="TARGET_WISH_3_START">WISH!$I$59</definedName>
    <definedName name="TARGET_WISH_4_START">WISH!$W$71</definedName>
    <definedName name="TARGET_WISH_5_START">WISH!$W$127</definedName>
    <definedName name="TARGET_WISH_TOP">WISH!$H$5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7" l="1"/>
  <c r="B84" i="13" l="1"/>
  <c r="B82" i="16" l="1"/>
  <c r="B83" i="16"/>
  <c r="D82" i="16"/>
  <c r="E82" i="16"/>
  <c r="F82" i="16"/>
  <c r="D83" i="16"/>
  <c r="E83" i="16"/>
  <c r="F83" i="16"/>
  <c r="B85" i="13"/>
  <c r="D84" i="13"/>
  <c r="E84" i="13"/>
  <c r="F84" i="13"/>
  <c r="D85" i="13"/>
  <c r="E85" i="13"/>
  <c r="F85" i="13"/>
  <c r="Q47" i="4"/>
  <c r="R47" i="4"/>
  <c r="Q46" i="4"/>
  <c r="R46" i="4"/>
  <c r="B25" i="16" l="1"/>
  <c r="B24" i="16"/>
  <c r="B23" i="16"/>
  <c r="F25" i="16"/>
  <c r="E25" i="16"/>
  <c r="D25" i="16"/>
  <c r="F24" i="16"/>
  <c r="E24" i="16"/>
  <c r="D24" i="16"/>
  <c r="F23" i="16"/>
  <c r="E23" i="16"/>
  <c r="D23" i="16"/>
  <c r="B34" i="13" l="1"/>
  <c r="F25" i="13"/>
  <c r="E25" i="13"/>
  <c r="D25" i="13"/>
  <c r="F24" i="13"/>
  <c r="E24" i="13"/>
  <c r="D24" i="13"/>
  <c r="F23" i="13"/>
  <c r="E23" i="13"/>
  <c r="D23" i="13"/>
  <c r="B25" i="13"/>
  <c r="B24" i="13"/>
  <c r="B23" i="13"/>
  <c r="B26" i="13"/>
  <c r="R16" i="4" l="1"/>
  <c r="Q16" i="4"/>
  <c r="R15" i="4"/>
  <c r="Q15" i="4"/>
  <c r="R14" i="4"/>
  <c r="Q14" i="4"/>
  <c r="B7" i="13" l="1"/>
  <c r="B6" i="13" s="1"/>
  <c r="D23" i="3" l="1"/>
  <c r="D22" i="3"/>
  <c r="D21" i="3"/>
  <c r="D20" i="3"/>
  <c r="D19" i="3"/>
  <c r="D18" i="3"/>
  <c r="D17" i="3"/>
  <c r="D16" i="3"/>
  <c r="D4" i="3"/>
  <c r="I78" i="13" l="1"/>
  <c r="I77" i="16"/>
  <c r="B12" i="11"/>
  <c r="B14" i="11" s="1"/>
  <c r="B15" i="16"/>
  <c r="B15" i="13"/>
  <c r="B14" i="13"/>
  <c r="B28" i="16" l="1"/>
  <c r="B27" i="16"/>
  <c r="B26" i="16"/>
  <c r="D22" i="16"/>
  <c r="E22" i="16"/>
  <c r="F22" i="16"/>
  <c r="D26" i="16"/>
  <c r="E26" i="16"/>
  <c r="F26" i="16"/>
  <c r="E27" i="16"/>
  <c r="F27" i="16"/>
  <c r="D28" i="16"/>
  <c r="E28" i="16"/>
  <c r="F28" i="16"/>
  <c r="D29" i="16"/>
  <c r="E29" i="16"/>
  <c r="F29" i="16"/>
  <c r="B21" i="16"/>
  <c r="B30" i="16"/>
  <c r="B134" i="16" l="1"/>
  <c r="B125" i="16"/>
  <c r="F124" i="16"/>
  <c r="E124" i="16"/>
  <c r="D124" i="16"/>
  <c r="F123" i="16"/>
  <c r="E123" i="16"/>
  <c r="D123" i="16"/>
  <c r="B123" i="16"/>
  <c r="F122" i="16"/>
  <c r="E122" i="16"/>
  <c r="D122" i="16"/>
  <c r="B122" i="16"/>
  <c r="F121" i="16"/>
  <c r="E121" i="16"/>
  <c r="D121" i="16"/>
  <c r="B121" i="16"/>
  <c r="F120" i="16"/>
  <c r="E120" i="16"/>
  <c r="D120" i="16"/>
  <c r="B120" i="16"/>
  <c r="F119" i="16"/>
  <c r="E119" i="16"/>
  <c r="D119" i="16"/>
  <c r="F118" i="16"/>
  <c r="E118" i="16"/>
  <c r="D118" i="16"/>
  <c r="B118" i="16"/>
  <c r="F117" i="16"/>
  <c r="E117" i="16"/>
  <c r="D117" i="16"/>
  <c r="B117" i="16"/>
  <c r="F116" i="16"/>
  <c r="E116" i="16"/>
  <c r="D116" i="16"/>
  <c r="B116" i="16"/>
  <c r="F115" i="16"/>
  <c r="E115" i="16"/>
  <c r="D115" i="16"/>
  <c r="B115" i="16"/>
  <c r="F114" i="16"/>
  <c r="E114" i="16"/>
  <c r="D114" i="16"/>
  <c r="B114" i="16"/>
  <c r="I123" i="16"/>
  <c r="G113" i="16"/>
  <c r="B112" i="16"/>
  <c r="B103" i="16"/>
  <c r="F102" i="16"/>
  <c r="E102" i="16"/>
  <c r="D102" i="16"/>
  <c r="B102" i="16"/>
  <c r="F101" i="16"/>
  <c r="E101" i="16"/>
  <c r="D101" i="16"/>
  <c r="B101" i="16"/>
  <c r="F100" i="16"/>
  <c r="E100" i="16"/>
  <c r="B100" i="16"/>
  <c r="F99" i="16"/>
  <c r="E99" i="16"/>
  <c r="D99" i="16"/>
  <c r="B99" i="16"/>
  <c r="F98" i="16"/>
  <c r="E98" i="16"/>
  <c r="D98" i="16"/>
  <c r="B98" i="16"/>
  <c r="F97" i="16"/>
  <c r="E97" i="16"/>
  <c r="B97" i="16"/>
  <c r="F96" i="16"/>
  <c r="E96" i="16"/>
  <c r="D96" i="16"/>
  <c r="B96" i="16"/>
  <c r="F95" i="16"/>
  <c r="E95" i="16"/>
  <c r="D95" i="16"/>
  <c r="B95" i="16"/>
  <c r="F94" i="16"/>
  <c r="E94" i="16"/>
  <c r="D94" i="16"/>
  <c r="B94" i="16"/>
  <c r="F93" i="16"/>
  <c r="E93" i="16"/>
  <c r="D93" i="16"/>
  <c r="B93" i="16"/>
  <c r="E92" i="16"/>
  <c r="D92" i="16"/>
  <c r="B92" i="16"/>
  <c r="F91" i="16"/>
  <c r="E91" i="16"/>
  <c r="D91" i="16"/>
  <c r="B91" i="16"/>
  <c r="F90" i="16"/>
  <c r="E90" i="16"/>
  <c r="D90" i="16"/>
  <c r="B90" i="16"/>
  <c r="F89" i="16"/>
  <c r="E89" i="16"/>
  <c r="D89" i="16"/>
  <c r="B89" i="16"/>
  <c r="F88" i="16"/>
  <c r="E88" i="16"/>
  <c r="B88" i="16"/>
  <c r="F87" i="16"/>
  <c r="E87" i="16"/>
  <c r="D87" i="16"/>
  <c r="B87" i="16"/>
  <c r="F86" i="16"/>
  <c r="E86" i="16"/>
  <c r="D86" i="16"/>
  <c r="B86" i="16"/>
  <c r="F85" i="16"/>
  <c r="E85" i="16"/>
  <c r="D85" i="16"/>
  <c r="B85" i="16"/>
  <c r="I94" i="16"/>
  <c r="F84" i="16"/>
  <c r="E84" i="16"/>
  <c r="D84" i="16"/>
  <c r="B84" i="16"/>
  <c r="F81" i="16"/>
  <c r="E81" i="16"/>
  <c r="D81" i="16"/>
  <c r="B81" i="16"/>
  <c r="F80" i="16"/>
  <c r="E80" i="16"/>
  <c r="D80" i="16"/>
  <c r="B80" i="16"/>
  <c r="F79" i="16"/>
  <c r="E79" i="16"/>
  <c r="D79" i="16"/>
  <c r="B79" i="16"/>
  <c r="F78" i="16"/>
  <c r="E78" i="16"/>
  <c r="D78" i="16"/>
  <c r="B78" i="16"/>
  <c r="F77" i="16"/>
  <c r="E77" i="16"/>
  <c r="D77" i="16"/>
  <c r="B77" i="16"/>
  <c r="G76" i="16"/>
  <c r="B75" i="16"/>
  <c r="B66" i="16"/>
  <c r="F65" i="16"/>
  <c r="E65" i="16"/>
  <c r="D65" i="16"/>
  <c r="B65" i="16"/>
  <c r="F64" i="16"/>
  <c r="E64" i="16"/>
  <c r="D64" i="16"/>
  <c r="B64" i="16"/>
  <c r="F63" i="16"/>
  <c r="E63" i="16"/>
  <c r="D63" i="16"/>
  <c r="B63" i="16"/>
  <c r="F62" i="16"/>
  <c r="E62" i="16"/>
  <c r="D62" i="16"/>
  <c r="B62" i="16"/>
  <c r="F61" i="16"/>
  <c r="E61" i="16"/>
  <c r="D61" i="16"/>
  <c r="B61" i="16"/>
  <c r="F60" i="16"/>
  <c r="E60" i="16"/>
  <c r="D60" i="16"/>
  <c r="B60" i="16"/>
  <c r="F59" i="16"/>
  <c r="E59" i="16"/>
  <c r="D59" i="16"/>
  <c r="B59" i="16"/>
  <c r="F58" i="16"/>
  <c r="E58" i="16"/>
  <c r="D58" i="16"/>
  <c r="B58" i="16"/>
  <c r="I65" i="16"/>
  <c r="G57" i="16"/>
  <c r="B56" i="16"/>
  <c r="I55" i="16"/>
  <c r="B47" i="16"/>
  <c r="F46" i="16"/>
  <c r="E46" i="16"/>
  <c r="D46" i="16"/>
  <c r="B46" i="16"/>
  <c r="E45" i="16"/>
  <c r="D45" i="16"/>
  <c r="B45" i="16"/>
  <c r="F44" i="16"/>
  <c r="E44" i="16"/>
  <c r="D44" i="16"/>
  <c r="B44" i="16"/>
  <c r="F43" i="16"/>
  <c r="E43" i="16"/>
  <c r="D43" i="16"/>
  <c r="B43" i="16"/>
  <c r="G42" i="16"/>
  <c r="B41" i="16"/>
  <c r="I44" i="16"/>
  <c r="B32" i="16"/>
  <c r="E31" i="16"/>
  <c r="D31" i="16"/>
  <c r="B31" i="16"/>
  <c r="F30" i="16"/>
  <c r="E30" i="16"/>
  <c r="F21" i="16"/>
  <c r="E21" i="16"/>
  <c r="D21" i="16"/>
  <c r="F20" i="16"/>
  <c r="E20" i="16"/>
  <c r="D20" i="16"/>
  <c r="B20" i="16"/>
  <c r="F19" i="16"/>
  <c r="E19" i="16"/>
  <c r="D19" i="16"/>
  <c r="B19" i="16"/>
  <c r="G18" i="16"/>
  <c r="I27" i="16"/>
  <c r="B14" i="16"/>
  <c r="I23" i="16" s="1"/>
  <c r="R19" i="16"/>
  <c r="N19" i="16"/>
  <c r="J19" i="16"/>
  <c r="B7" i="16"/>
  <c r="B6" i="16" s="1"/>
  <c r="I25" i="16" l="1"/>
  <c r="N23" i="16"/>
  <c r="I24" i="16"/>
  <c r="B16" i="16"/>
  <c r="Q23" i="16" s="1"/>
  <c r="N24" i="16"/>
  <c r="N25" i="16"/>
  <c r="B123" i="13"/>
  <c r="B124" i="13"/>
  <c r="B125" i="13"/>
  <c r="B122" i="13"/>
  <c r="B118" i="13"/>
  <c r="B119" i="13"/>
  <c r="B120" i="13"/>
  <c r="B117" i="13"/>
  <c r="B116" i="13"/>
  <c r="I95" i="13"/>
  <c r="B104" i="13"/>
  <c r="B103" i="13"/>
  <c r="B102" i="13"/>
  <c r="B100" i="13"/>
  <c r="B99" i="13"/>
  <c r="B98" i="13"/>
  <c r="B97" i="13"/>
  <c r="B101" i="13"/>
  <c r="B96" i="13"/>
  <c r="B95" i="13"/>
  <c r="B94" i="13"/>
  <c r="B89" i="13"/>
  <c r="B88" i="13"/>
  <c r="B91" i="13"/>
  <c r="B92" i="13"/>
  <c r="B90" i="13"/>
  <c r="B87" i="13"/>
  <c r="B93" i="13"/>
  <c r="B86" i="13"/>
  <c r="V24" i="16" l="1"/>
  <c r="W25" i="16"/>
  <c r="Q24" i="16"/>
  <c r="Q25" i="16"/>
  <c r="V23" i="16"/>
  <c r="X25" i="16"/>
  <c r="V25" i="16"/>
  <c r="B83" i="13"/>
  <c r="B82" i="13"/>
  <c r="B81" i="13"/>
  <c r="B80" i="13"/>
  <c r="B79" i="13"/>
  <c r="B33" i="13"/>
  <c r="V31" i="4"/>
  <c r="F45" i="16" s="1"/>
  <c r="B47" i="13"/>
  <c r="B48" i="13"/>
  <c r="B45" i="13"/>
  <c r="B46" i="13" l="1"/>
  <c r="B61" i="13"/>
  <c r="B60" i="13"/>
  <c r="B65" i="13"/>
  <c r="B67" i="13"/>
  <c r="B66" i="13"/>
  <c r="B64" i="13"/>
  <c r="B63" i="13"/>
  <c r="B62" i="13"/>
  <c r="B30" i="13" l="1"/>
  <c r="B31" i="13"/>
  <c r="B29" i="13"/>
  <c r="B28" i="13"/>
  <c r="B27" i="13"/>
  <c r="B21" i="13"/>
  <c r="B20" i="13"/>
  <c r="B19" i="13"/>
  <c r="F22" i="13"/>
  <c r="E22" i="13"/>
  <c r="D22" i="13"/>
  <c r="Q13" i="4"/>
  <c r="F126" i="13"/>
  <c r="E126" i="13"/>
  <c r="D126" i="13"/>
  <c r="F125" i="13"/>
  <c r="E125" i="13"/>
  <c r="D125" i="13"/>
  <c r="F124" i="13"/>
  <c r="E124" i="13"/>
  <c r="D124" i="13"/>
  <c r="F123" i="13"/>
  <c r="E123" i="13"/>
  <c r="D123" i="13"/>
  <c r="F122" i="13"/>
  <c r="E122" i="13"/>
  <c r="D122" i="13"/>
  <c r="F121" i="13"/>
  <c r="E121" i="13"/>
  <c r="D121" i="13"/>
  <c r="F120" i="13"/>
  <c r="E120" i="13"/>
  <c r="D120" i="13"/>
  <c r="F119" i="13"/>
  <c r="E119" i="13"/>
  <c r="D119" i="13"/>
  <c r="F118" i="13"/>
  <c r="E118" i="13"/>
  <c r="D118" i="13"/>
  <c r="F117" i="13"/>
  <c r="E117" i="13"/>
  <c r="D117" i="13"/>
  <c r="F104" i="13"/>
  <c r="E104" i="13"/>
  <c r="D104" i="13"/>
  <c r="F103" i="13"/>
  <c r="E103" i="13"/>
  <c r="D103" i="13"/>
  <c r="F102" i="13"/>
  <c r="E102" i="13"/>
  <c r="F101" i="13"/>
  <c r="E101" i="13"/>
  <c r="D101" i="13"/>
  <c r="F100" i="13"/>
  <c r="E100" i="13"/>
  <c r="D100" i="13"/>
  <c r="F99" i="13"/>
  <c r="E99" i="13"/>
  <c r="F98" i="13"/>
  <c r="E98" i="13"/>
  <c r="D98" i="13"/>
  <c r="F97" i="13"/>
  <c r="E97" i="13"/>
  <c r="D97" i="13"/>
  <c r="F96" i="13"/>
  <c r="E96" i="13"/>
  <c r="D96" i="13"/>
  <c r="F95" i="13"/>
  <c r="E95" i="13"/>
  <c r="D95" i="13"/>
  <c r="E94" i="13"/>
  <c r="F93" i="13"/>
  <c r="E93" i="13"/>
  <c r="D93" i="13"/>
  <c r="F92" i="13"/>
  <c r="E92" i="13"/>
  <c r="D92" i="13"/>
  <c r="F91" i="13"/>
  <c r="E91" i="13"/>
  <c r="D91" i="13"/>
  <c r="F90" i="13"/>
  <c r="E90" i="13"/>
  <c r="F89" i="13"/>
  <c r="E89" i="13"/>
  <c r="D89" i="13"/>
  <c r="F88" i="13"/>
  <c r="E88" i="13"/>
  <c r="D88" i="13"/>
  <c r="F87" i="13"/>
  <c r="E87" i="13"/>
  <c r="D87" i="13"/>
  <c r="F86" i="13"/>
  <c r="E86" i="13"/>
  <c r="D86" i="13"/>
  <c r="F83" i="13"/>
  <c r="E83" i="13"/>
  <c r="D83" i="13"/>
  <c r="F82" i="13"/>
  <c r="E82" i="13"/>
  <c r="D82" i="13"/>
  <c r="F81" i="13"/>
  <c r="E81" i="13"/>
  <c r="D81" i="13"/>
  <c r="F80" i="13"/>
  <c r="E80" i="13"/>
  <c r="D80" i="13"/>
  <c r="D31" i="13"/>
  <c r="E31" i="13"/>
  <c r="F31" i="13"/>
  <c r="E32" i="13"/>
  <c r="F32" i="13"/>
  <c r="E33" i="13"/>
  <c r="Q76" i="4" l="1"/>
  <c r="Q77" i="4"/>
  <c r="Q78" i="4"/>
  <c r="R76" i="4"/>
  <c r="R77" i="4"/>
  <c r="R78" i="4"/>
  <c r="Q17" i="4"/>
  <c r="Q18" i="4"/>
  <c r="Q19" i="4"/>
  <c r="R17" i="4"/>
  <c r="R18" i="4"/>
  <c r="R19" i="4"/>
  <c r="V57" i="4"/>
  <c r="Q48" i="4"/>
  <c r="Q49" i="4"/>
  <c r="Q50" i="4"/>
  <c r="Q51" i="4"/>
  <c r="Q52" i="4"/>
  <c r="Q53" i="4"/>
  <c r="Q54" i="4"/>
  <c r="Q55" i="4"/>
  <c r="Q56" i="4"/>
  <c r="Q57" i="4"/>
  <c r="Q58" i="4"/>
  <c r="Q59" i="4"/>
  <c r="Q60" i="4"/>
  <c r="Q61" i="4"/>
  <c r="Q62" i="4"/>
  <c r="Q63" i="4"/>
  <c r="Q64" i="4"/>
  <c r="Q65" i="4"/>
  <c r="Q66" i="4"/>
  <c r="Q67" i="4"/>
  <c r="Q68" i="4"/>
  <c r="Q69" i="4"/>
  <c r="Q70" i="4"/>
  <c r="Q71" i="4"/>
  <c r="Q72" i="4"/>
  <c r="Q73" i="4"/>
  <c r="Q74" i="4"/>
  <c r="R48" i="4"/>
  <c r="R49" i="4"/>
  <c r="R50" i="4"/>
  <c r="R52" i="4"/>
  <c r="R53" i="4"/>
  <c r="R54" i="4"/>
  <c r="R55" i="4"/>
  <c r="R57" i="4"/>
  <c r="R58" i="4"/>
  <c r="R60" i="4"/>
  <c r="R61" i="4"/>
  <c r="R62" i="4"/>
  <c r="R63" i="4"/>
  <c r="R64" i="4"/>
  <c r="R65" i="4"/>
  <c r="R67" i="4"/>
  <c r="R69" i="4"/>
  <c r="R70" i="4"/>
  <c r="R71" i="4"/>
  <c r="R72" i="4"/>
  <c r="R73" i="4"/>
  <c r="R74" i="4"/>
  <c r="Q34" i="4"/>
  <c r="Q35" i="4"/>
  <c r="Q36" i="4"/>
  <c r="Q37" i="4"/>
  <c r="Q38" i="4"/>
  <c r="Q39" i="4"/>
  <c r="Q40" i="4"/>
  <c r="Q41" i="4"/>
  <c r="Q42" i="4"/>
  <c r="Q43" i="4"/>
  <c r="Q44" i="4"/>
  <c r="Q45" i="4"/>
  <c r="Q75" i="4"/>
  <c r="R35" i="4"/>
  <c r="R36" i="4"/>
  <c r="R37" i="4"/>
  <c r="R38" i="4"/>
  <c r="R39" i="4"/>
  <c r="R40" i="4"/>
  <c r="R42" i="4"/>
  <c r="R43" i="4"/>
  <c r="R44" i="4"/>
  <c r="R45" i="4"/>
  <c r="R75" i="4"/>
  <c r="F94" i="13" l="1"/>
  <c r="F92" i="16"/>
  <c r="Q10" i="4"/>
  <c r="Q11" i="4"/>
  <c r="Q12" i="4"/>
  <c r="Q20" i="4"/>
  <c r="Q21" i="4"/>
  <c r="Q22" i="4"/>
  <c r="Q23" i="4"/>
  <c r="Q24" i="4"/>
  <c r="Q25" i="4"/>
  <c r="Q26" i="4"/>
  <c r="Q27" i="4"/>
  <c r="Q28" i="4"/>
  <c r="Q29" i="4"/>
  <c r="Q30" i="4"/>
  <c r="Q31" i="4"/>
  <c r="Q32" i="4"/>
  <c r="Q33" i="4"/>
  <c r="R10" i="4"/>
  <c r="R11" i="4"/>
  <c r="R12" i="4"/>
  <c r="R20" i="4"/>
  <c r="R21" i="4"/>
  <c r="R22" i="4"/>
  <c r="R23" i="4"/>
  <c r="R24" i="4"/>
  <c r="R25" i="4"/>
  <c r="R26" i="4"/>
  <c r="R27" i="4"/>
  <c r="R28" i="4"/>
  <c r="R29" i="4"/>
  <c r="R30" i="4"/>
  <c r="R31" i="4"/>
  <c r="R32" i="4"/>
  <c r="B7" i="11" l="1"/>
  <c r="B9" i="11" s="1"/>
  <c r="B10" i="11" s="1"/>
  <c r="F30" i="13" l="1"/>
  <c r="E30" i="13"/>
  <c r="D30" i="13"/>
  <c r="G115" i="13" l="1"/>
  <c r="G78" i="13"/>
  <c r="G59" i="13"/>
  <c r="G44" i="13"/>
  <c r="G18" i="13"/>
  <c r="E79" i="13"/>
  <c r="I25" i="13" l="1"/>
  <c r="I24" i="13"/>
  <c r="I23" i="13"/>
  <c r="B16" i="13"/>
  <c r="Q23" i="13" s="1"/>
  <c r="B49" i="13"/>
  <c r="B68" i="13"/>
  <c r="B105" i="13"/>
  <c r="B127" i="13"/>
  <c r="Q24" i="13" l="1"/>
  <c r="Q25" i="13"/>
  <c r="H3" i="4" l="1"/>
  <c r="I66" i="13" l="1"/>
  <c r="B43" i="13"/>
  <c r="N23" i="13" s="1"/>
  <c r="B136" i="13" l="1"/>
  <c r="B114" i="13"/>
  <c r="B77" i="13"/>
  <c r="N25" i="13" s="1"/>
  <c r="B58" i="13"/>
  <c r="N24" i="13" s="1"/>
  <c r="F79" i="13" l="1"/>
  <c r="I56" i="13"/>
  <c r="I124" i="13"/>
  <c r="I45" i="13"/>
  <c r="I27" i="13"/>
  <c r="F116" i="13"/>
  <c r="E116" i="13"/>
  <c r="F67" i="13"/>
  <c r="E67" i="13"/>
  <c r="F66" i="13"/>
  <c r="E66" i="13"/>
  <c r="F65" i="13"/>
  <c r="E65" i="13"/>
  <c r="F64" i="13"/>
  <c r="E64" i="13"/>
  <c r="F63" i="13"/>
  <c r="E63" i="13"/>
  <c r="F62" i="13"/>
  <c r="E62" i="13"/>
  <c r="F61" i="13"/>
  <c r="E61" i="13"/>
  <c r="F60" i="13"/>
  <c r="E60" i="13"/>
  <c r="E46" i="13"/>
  <c r="F46" i="13"/>
  <c r="E47" i="13"/>
  <c r="F47" i="13"/>
  <c r="E48" i="13"/>
  <c r="F48" i="13"/>
  <c r="W8" i="4"/>
  <c r="L8" i="4" s="1"/>
  <c r="Q8" i="4"/>
  <c r="Q4" i="4" l="1"/>
  <c r="Q5" i="4"/>
  <c r="Q6" i="4"/>
  <c r="Q7" i="4"/>
  <c r="F45" i="13"/>
  <c r="F20" i="13"/>
  <c r="F21" i="13"/>
  <c r="F26" i="13"/>
  <c r="F27" i="13"/>
  <c r="F28" i="13"/>
  <c r="F29" i="13"/>
  <c r="F19" i="13"/>
  <c r="E45" i="13"/>
  <c r="E29" i="13"/>
  <c r="E28" i="13"/>
  <c r="E27" i="13"/>
  <c r="E26" i="13"/>
  <c r="E21" i="13"/>
  <c r="E20" i="13"/>
  <c r="E19" i="13"/>
  <c r="R9" i="4" l="1"/>
  <c r="R19" i="13"/>
  <c r="N19" i="13"/>
  <c r="J19" i="13"/>
  <c r="B11" i="11" l="1"/>
  <c r="C12" i="11"/>
  <c r="H13" i="11" l="1"/>
  <c r="T3" i="4" l="1"/>
  <c r="W3" i="4" s="1"/>
  <c r="L3" i="4" s="1"/>
  <c r="J3" i="4"/>
  <c r="D63" i="13" l="1"/>
  <c r="D64" i="13"/>
  <c r="D48" i="13"/>
  <c r="D60" i="13"/>
  <c r="D62" i="13"/>
  <c r="D65" i="13"/>
  <c r="D46" i="13"/>
  <c r="D61" i="13"/>
  <c r="M3" i="4"/>
  <c r="D28" i="13" l="1"/>
  <c r="D20" i="13"/>
  <c r="D27" i="13"/>
  <c r="D19" i="13"/>
  <c r="D26" i="13"/>
  <c r="D21" i="13"/>
  <c r="D29" i="13"/>
  <c r="D45" i="13"/>
  <c r="D66" i="13"/>
  <c r="W4" i="4" l="1"/>
  <c r="L4" i="4" s="1"/>
  <c r="W5" i="4"/>
  <c r="L5" i="4" s="1"/>
  <c r="W6" i="4"/>
  <c r="L6" i="4" s="1"/>
  <c r="W7" i="4"/>
  <c r="L7" i="4" s="1"/>
  <c r="D116" i="13" l="1"/>
  <c r="N5" i="4" l="1"/>
  <c r="Y5" i="4" l="1"/>
  <c r="O5" i="4"/>
  <c r="P5" i="4"/>
  <c r="N7" i="4"/>
  <c r="Y7" i="4" l="1"/>
  <c r="O7" i="4"/>
  <c r="P7" i="4"/>
  <c r="N6" i="4"/>
  <c r="O6" i="4" l="1"/>
  <c r="Y6" i="4"/>
  <c r="P6" i="4"/>
  <c r="N4" i="4"/>
  <c r="O4" i="4" s="1"/>
  <c r="Y4" i="4" l="1"/>
  <c r="P4" i="4"/>
  <c r="N8" i="4"/>
  <c r="P8" i="4" l="1"/>
  <c r="O8" i="4"/>
  <c r="Y8" i="4"/>
  <c r="N3" i="4"/>
  <c r="P3" i="4" l="1"/>
  <c r="O3" i="4"/>
  <c r="Y3" i="4"/>
  <c r="H9" i="4"/>
  <c r="C44" i="4" l="1"/>
  <c r="C48" i="4"/>
  <c r="C45" i="4"/>
  <c r="C47" i="4"/>
  <c r="C46" i="4"/>
  <c r="C16" i="4"/>
  <c r="C15" i="4"/>
  <c r="C14" i="4"/>
  <c r="C78" i="4"/>
  <c r="C70" i="4"/>
  <c r="C62" i="4"/>
  <c r="C54" i="4"/>
  <c r="C36" i="4"/>
  <c r="C77" i="4"/>
  <c r="C69" i="4"/>
  <c r="C61" i="4"/>
  <c r="C53" i="4"/>
  <c r="C43" i="4"/>
  <c r="C35" i="4"/>
  <c r="C76" i="4"/>
  <c r="C68" i="4"/>
  <c r="C60" i="4"/>
  <c r="C52" i="4"/>
  <c r="C42" i="4"/>
  <c r="C34" i="4"/>
  <c r="C75" i="4"/>
  <c r="C67" i="4"/>
  <c r="C59" i="4"/>
  <c r="C51" i="4"/>
  <c r="C41" i="4"/>
  <c r="C33" i="4"/>
  <c r="C74" i="4"/>
  <c r="C66" i="4"/>
  <c r="C58" i="4"/>
  <c r="C50" i="4"/>
  <c r="C40" i="4"/>
  <c r="C73" i="4"/>
  <c r="C65" i="4"/>
  <c r="C57" i="4"/>
  <c r="C49" i="4"/>
  <c r="C39" i="4"/>
  <c r="C72" i="4"/>
  <c r="C64" i="4"/>
  <c r="C56" i="4"/>
  <c r="C38" i="4"/>
  <c r="C71" i="4"/>
  <c r="C63" i="4"/>
  <c r="C55" i="4"/>
  <c r="C37" i="4"/>
  <c r="C10" i="4"/>
  <c r="C13" i="4"/>
  <c r="C19" i="4"/>
  <c r="C18" i="4"/>
  <c r="C17" i="4"/>
  <c r="C32" i="4"/>
  <c r="C31" i="4"/>
  <c r="C30" i="4"/>
  <c r="C29" i="4"/>
  <c r="C28" i="4"/>
  <c r="C25" i="4"/>
  <c r="C26" i="4"/>
  <c r="C27" i="4"/>
  <c r="C11" i="4"/>
  <c r="C12" i="4"/>
  <c r="C20" i="4"/>
  <c r="C21" i="4"/>
  <c r="C23" i="4"/>
  <c r="C22" i="4"/>
  <c r="C24" i="4"/>
  <c r="I9" i="4"/>
  <c r="J9" i="4"/>
  <c r="T9" i="4"/>
  <c r="W9" i="4" s="1"/>
  <c r="H24" i="4"/>
  <c r="H27" i="4"/>
  <c r="H19" i="4"/>
  <c r="H18" i="4"/>
  <c r="H17" i="4"/>
  <c r="H33" i="4"/>
  <c r="H26" i="4"/>
  <c r="H21" i="4"/>
  <c r="H30" i="4"/>
  <c r="H20" i="4"/>
  <c r="H10" i="4"/>
  <c r="H31" i="4"/>
  <c r="H25" i="4"/>
  <c r="H22" i="4"/>
  <c r="L9" i="4" l="1"/>
  <c r="M9" i="4" s="1"/>
  <c r="B2" i="5" s="1"/>
  <c r="H14" i="4"/>
  <c r="H16" i="4"/>
  <c r="H15" i="4"/>
  <c r="T16" i="4" l="1"/>
  <c r="W16" i="4" s="1"/>
  <c r="L16" i="4" s="1"/>
  <c r="J16" i="4"/>
  <c r="T15" i="4"/>
  <c r="W15" i="4" s="1"/>
  <c r="L15" i="4" s="1"/>
  <c r="J15" i="4"/>
  <c r="T14" i="4"/>
  <c r="W14" i="4" s="1"/>
  <c r="L14" i="4" s="1"/>
  <c r="J14" i="4"/>
  <c r="D6" i="3"/>
  <c r="N9" i="4"/>
  <c r="M14" i="4" l="1"/>
  <c r="AS2" i="5" s="1"/>
  <c r="N14" i="4"/>
  <c r="M15" i="4"/>
  <c r="AT2" i="5" s="1"/>
  <c r="N15" i="4"/>
  <c r="M16" i="4"/>
  <c r="AU2" i="5" s="1"/>
  <c r="N16" i="4"/>
  <c r="D7" i="3"/>
  <c r="O9" i="4"/>
  <c r="Y9" i="4"/>
  <c r="P9" i="4"/>
  <c r="H65" i="4"/>
  <c r="H40" i="4"/>
  <c r="H70" i="4"/>
  <c r="H77" i="4"/>
  <c r="H59" i="4"/>
  <c r="H39" i="4"/>
  <c r="H71" i="4"/>
  <c r="H69" i="4"/>
  <c r="H66" i="4"/>
  <c r="H57" i="4"/>
  <c r="H62" i="4"/>
  <c r="H72" i="4"/>
  <c r="H54" i="4"/>
  <c r="H75" i="4"/>
  <c r="H58" i="4"/>
  <c r="H44" i="4"/>
  <c r="H76" i="4"/>
  <c r="H43" i="4"/>
  <c r="H45" i="4"/>
  <c r="H68" i="4"/>
  <c r="H53" i="4"/>
  <c r="H46" i="4"/>
  <c r="T46" i="4" l="1"/>
  <c r="W46" i="4" s="1"/>
  <c r="J46" i="4"/>
  <c r="Y16" i="4"/>
  <c r="P16" i="4"/>
  <c r="O16" i="4"/>
  <c r="O15" i="4"/>
  <c r="Y15" i="4"/>
  <c r="P15" i="4"/>
  <c r="Y14" i="4"/>
  <c r="P14" i="4"/>
  <c r="O14" i="4"/>
  <c r="F60" i="4"/>
  <c r="F54" i="4"/>
  <c r="I40" i="4"/>
  <c r="D67" i="13"/>
  <c r="H32" i="4"/>
  <c r="H35" i="4"/>
  <c r="H42" i="4"/>
  <c r="H36" i="4"/>
  <c r="H52" i="4"/>
  <c r="H41" i="4"/>
  <c r="H55" i="4"/>
  <c r="H56" i="4"/>
  <c r="H38" i="4"/>
  <c r="H12" i="4"/>
  <c r="H64" i="4"/>
  <c r="H47" i="4"/>
  <c r="H50" i="4"/>
  <c r="H11" i="4"/>
  <c r="H51" i="4"/>
  <c r="H61" i="4"/>
  <c r="H34" i="4"/>
  <c r="H63" i="4"/>
  <c r="H37" i="4"/>
  <c r="H49" i="4"/>
  <c r="H29" i="4"/>
  <c r="H67" i="4"/>
  <c r="J47" i="4" l="1"/>
  <c r="T47" i="4"/>
  <c r="W47" i="4" s="1"/>
  <c r="C23" i="13"/>
  <c r="G23" i="13" s="1"/>
  <c r="N32" i="13" s="1"/>
  <c r="C23" i="16"/>
  <c r="G23" i="16" s="1"/>
  <c r="N32" i="16" s="1"/>
  <c r="C24" i="13"/>
  <c r="G24" i="13" s="1"/>
  <c r="R32" i="13" s="1"/>
  <c r="C24" i="16"/>
  <c r="G24" i="16" s="1"/>
  <c r="R32" i="16" s="1"/>
  <c r="C25" i="13"/>
  <c r="G25" i="13" s="1"/>
  <c r="X32" i="13" s="1"/>
  <c r="C25" i="16"/>
  <c r="G25" i="16" s="1"/>
  <c r="X32" i="16" s="1"/>
  <c r="H13" i="4"/>
  <c r="B22" i="16" s="1"/>
  <c r="F78" i="4"/>
  <c r="F73" i="4"/>
  <c r="F74" i="4"/>
  <c r="F69" i="4"/>
  <c r="J76" i="4"/>
  <c r="T76" i="4"/>
  <c r="W76" i="4" s="1"/>
  <c r="T77" i="4"/>
  <c r="W77" i="4" s="1"/>
  <c r="J77" i="4"/>
  <c r="J17" i="4"/>
  <c r="T17" i="4"/>
  <c r="W17" i="4" s="1"/>
  <c r="L17" i="4" s="1"/>
  <c r="J18" i="4"/>
  <c r="T18" i="4"/>
  <c r="W18" i="4" s="1"/>
  <c r="J19" i="4"/>
  <c r="T19" i="4"/>
  <c r="W19" i="4" s="1"/>
  <c r="F67" i="4"/>
  <c r="F61" i="4"/>
  <c r="F62" i="4"/>
  <c r="F64" i="4"/>
  <c r="F65" i="4"/>
  <c r="F66" i="4"/>
  <c r="F63" i="4"/>
  <c r="F52" i="4"/>
  <c r="J62" i="4"/>
  <c r="T62" i="4"/>
  <c r="W62" i="4" s="1"/>
  <c r="J55" i="4"/>
  <c r="I55" i="4" s="1"/>
  <c r="T55" i="4"/>
  <c r="W55" i="4" s="1"/>
  <c r="J51" i="4"/>
  <c r="T51" i="4"/>
  <c r="W51" i="4" s="1"/>
  <c r="L51" i="4" s="1"/>
  <c r="J70" i="4"/>
  <c r="T70" i="4"/>
  <c r="W70" i="4" s="1"/>
  <c r="J56" i="4"/>
  <c r="T56" i="4"/>
  <c r="W56" i="4" s="1"/>
  <c r="L56" i="4" s="1"/>
  <c r="J64" i="4"/>
  <c r="T64" i="4"/>
  <c r="W64" i="4" s="1"/>
  <c r="J72" i="4"/>
  <c r="T72" i="4"/>
  <c r="W72" i="4" s="1"/>
  <c r="J68" i="4"/>
  <c r="T68" i="4"/>
  <c r="W68" i="4" s="1"/>
  <c r="L68" i="4" s="1"/>
  <c r="J50" i="4"/>
  <c r="T50" i="4"/>
  <c r="W50" i="4" s="1"/>
  <c r="L50" i="4" s="1"/>
  <c r="J58" i="4"/>
  <c r="T58" i="4"/>
  <c r="W58" i="4" s="1"/>
  <c r="J66" i="4"/>
  <c r="T66" i="4"/>
  <c r="W66" i="4" s="1"/>
  <c r="J57" i="4"/>
  <c r="T57" i="4"/>
  <c r="W57" i="4" s="1"/>
  <c r="J71" i="4"/>
  <c r="T71" i="4"/>
  <c r="W71" i="4" s="1"/>
  <c r="J69" i="4"/>
  <c r="T69" i="4"/>
  <c r="W69" i="4" s="1"/>
  <c r="J63" i="4"/>
  <c r="T63" i="4"/>
  <c r="W63" i="4" s="1"/>
  <c r="J65" i="4"/>
  <c r="T65" i="4"/>
  <c r="W65" i="4" s="1"/>
  <c r="J67" i="4"/>
  <c r="T67" i="4"/>
  <c r="W67" i="4" s="1"/>
  <c r="J52" i="4"/>
  <c r="T52" i="4"/>
  <c r="W52" i="4" s="1"/>
  <c r="J59" i="4"/>
  <c r="T59" i="4"/>
  <c r="W59" i="4" s="1"/>
  <c r="L59" i="4" s="1"/>
  <c r="J49" i="4"/>
  <c r="T49" i="4"/>
  <c r="W49" i="4" s="1"/>
  <c r="L49" i="4" s="1"/>
  <c r="J53" i="4"/>
  <c r="I53" i="4" s="1"/>
  <c r="T53" i="4"/>
  <c r="W53" i="4" s="1"/>
  <c r="J61" i="4"/>
  <c r="T61" i="4"/>
  <c r="W61" i="4" s="1"/>
  <c r="T54" i="4"/>
  <c r="W54" i="4" s="1"/>
  <c r="J54" i="4"/>
  <c r="I54" i="4" s="1"/>
  <c r="I38" i="4"/>
  <c r="J37" i="4"/>
  <c r="T37" i="4"/>
  <c r="W37" i="4" s="1"/>
  <c r="L37" i="4" s="1"/>
  <c r="J43" i="4"/>
  <c r="T43" i="4"/>
  <c r="W43" i="4" s="1"/>
  <c r="L43" i="4" s="1"/>
  <c r="J42" i="4"/>
  <c r="T42" i="4"/>
  <c r="W42" i="4" s="1"/>
  <c r="L42" i="4" s="1"/>
  <c r="J41" i="4"/>
  <c r="T41" i="4"/>
  <c r="W41" i="4" s="1"/>
  <c r="L41" i="4" s="1"/>
  <c r="J35" i="4"/>
  <c r="T35" i="4"/>
  <c r="W35" i="4" s="1"/>
  <c r="L35" i="4" s="1"/>
  <c r="J36" i="4"/>
  <c r="T36" i="4"/>
  <c r="W36" i="4" s="1"/>
  <c r="L36" i="4" s="1"/>
  <c r="T45" i="4"/>
  <c r="W45" i="4" s="1"/>
  <c r="L45" i="4" s="1"/>
  <c r="J45" i="4"/>
  <c r="J75" i="4"/>
  <c r="T75" i="4"/>
  <c r="W75" i="4" s="1"/>
  <c r="J34" i="4"/>
  <c r="T34" i="4"/>
  <c r="W34" i="4" s="1"/>
  <c r="L34" i="4" s="1"/>
  <c r="J44" i="4"/>
  <c r="T44" i="4"/>
  <c r="W44" i="4" s="1"/>
  <c r="L44" i="4" s="1"/>
  <c r="T38" i="4"/>
  <c r="W38" i="4" s="1"/>
  <c r="J38" i="4"/>
  <c r="J39" i="4"/>
  <c r="T39" i="4"/>
  <c r="W39" i="4" s="1"/>
  <c r="L39" i="4" s="1"/>
  <c r="J40" i="4"/>
  <c r="T40" i="4"/>
  <c r="W40" i="4" s="1"/>
  <c r="L40" i="4" s="1"/>
  <c r="H28" i="4"/>
  <c r="B29" i="16" s="1"/>
  <c r="I24" i="4"/>
  <c r="T32" i="4"/>
  <c r="W32" i="4" s="1"/>
  <c r="L32" i="4" s="1"/>
  <c r="J32" i="4"/>
  <c r="J21" i="4"/>
  <c r="T21" i="4"/>
  <c r="W21" i="4" s="1"/>
  <c r="T31" i="4"/>
  <c r="W31" i="4" s="1"/>
  <c r="J31" i="4"/>
  <c r="I31" i="4" s="1"/>
  <c r="J27" i="4"/>
  <c r="T27" i="4"/>
  <c r="W27" i="4" s="1"/>
  <c r="J12" i="4"/>
  <c r="T12" i="4"/>
  <c r="W12" i="4" s="1"/>
  <c r="L12" i="4" s="1"/>
  <c r="J20" i="4"/>
  <c r="T20" i="4"/>
  <c r="W20" i="4" s="1"/>
  <c r="L20" i="4" s="1"/>
  <c r="J33" i="4"/>
  <c r="T33" i="4"/>
  <c r="W33" i="4" s="1"/>
  <c r="L33" i="4" s="1"/>
  <c r="J22" i="4"/>
  <c r="T22" i="4"/>
  <c r="W22" i="4" s="1"/>
  <c r="J29" i="4"/>
  <c r="T29" i="4"/>
  <c r="W29" i="4" s="1"/>
  <c r="L29" i="4" s="1"/>
  <c r="J30" i="4"/>
  <c r="T30" i="4"/>
  <c r="W30" i="4" s="1"/>
  <c r="L30" i="4" s="1"/>
  <c r="J26" i="4"/>
  <c r="T26" i="4"/>
  <c r="W26" i="4" s="1"/>
  <c r="J10" i="4"/>
  <c r="T10" i="4"/>
  <c r="W10" i="4" s="1"/>
  <c r="L10" i="4" s="1"/>
  <c r="J25" i="4"/>
  <c r="T25" i="4"/>
  <c r="W25" i="4" s="1"/>
  <c r="L25" i="4" s="1"/>
  <c r="J11" i="4"/>
  <c r="T11" i="4"/>
  <c r="W11" i="4" s="1"/>
  <c r="L11" i="4" s="1"/>
  <c r="J24" i="4"/>
  <c r="T24" i="4"/>
  <c r="D79" i="13"/>
  <c r="W89" i="13" l="1"/>
  <c r="F46" i="4"/>
  <c r="I26" i="4"/>
  <c r="L26" i="4" s="1"/>
  <c r="M26" i="4" s="1"/>
  <c r="I2" i="5" s="1"/>
  <c r="W113" i="13"/>
  <c r="W112" i="16"/>
  <c r="W88" i="16"/>
  <c r="I62" i="4"/>
  <c r="L62" i="4" s="1"/>
  <c r="M62" i="4" s="1"/>
  <c r="AL2" i="5" s="1"/>
  <c r="I65" i="4"/>
  <c r="L65" i="4" s="1"/>
  <c r="M65" i="4" s="1"/>
  <c r="AO2" i="5" s="1"/>
  <c r="I66" i="4"/>
  <c r="L66" i="4" s="1"/>
  <c r="M66" i="4" s="1"/>
  <c r="AP2" i="5" s="1"/>
  <c r="I61" i="4"/>
  <c r="L61" i="4" s="1"/>
  <c r="M61" i="4" s="1"/>
  <c r="AK2" i="5" s="1"/>
  <c r="L54" i="4"/>
  <c r="M54" i="4" s="1"/>
  <c r="I63" i="4"/>
  <c r="L63" i="4" s="1"/>
  <c r="M63" i="4" s="1"/>
  <c r="AM2" i="5" s="1"/>
  <c r="I67" i="4"/>
  <c r="L67" i="4" s="1"/>
  <c r="M67" i="4" s="1"/>
  <c r="I52" i="4"/>
  <c r="L52" i="4" s="1"/>
  <c r="M52" i="4" s="1"/>
  <c r="I64" i="4"/>
  <c r="L64" i="4" s="1"/>
  <c r="M64" i="4" s="1"/>
  <c r="AN2" i="5" s="1"/>
  <c r="H73" i="4"/>
  <c r="I70" i="4"/>
  <c r="F75" i="4" s="1"/>
  <c r="I71" i="4"/>
  <c r="F76" i="4" s="1"/>
  <c r="I72" i="4"/>
  <c r="F77" i="4" s="1"/>
  <c r="I69" i="4"/>
  <c r="L69" i="4" s="1"/>
  <c r="L19" i="4"/>
  <c r="M19" i="4" s="1"/>
  <c r="L18" i="4"/>
  <c r="M18" i="4" s="1"/>
  <c r="M17" i="4"/>
  <c r="N17" i="4"/>
  <c r="I57" i="4"/>
  <c r="L57" i="4" s="1"/>
  <c r="M57" i="4" s="1"/>
  <c r="AH2" i="5" s="1"/>
  <c r="L55" i="4"/>
  <c r="M55" i="4" s="1"/>
  <c r="AF2" i="5" s="1"/>
  <c r="L53" i="4"/>
  <c r="M53" i="4" s="1"/>
  <c r="AE2" i="5" s="1"/>
  <c r="M49" i="4"/>
  <c r="AB2" i="5" s="1"/>
  <c r="N49" i="4"/>
  <c r="M56" i="4"/>
  <c r="AG2" i="5" s="1"/>
  <c r="N56" i="4"/>
  <c r="M68" i="4"/>
  <c r="N68" i="4"/>
  <c r="M51" i="4"/>
  <c r="AD2" i="5" s="1"/>
  <c r="N51" i="4"/>
  <c r="M59" i="4"/>
  <c r="N59" i="4"/>
  <c r="M50" i="4"/>
  <c r="AC2" i="5" s="1"/>
  <c r="N50" i="4"/>
  <c r="L38" i="4"/>
  <c r="M38" i="4" s="1"/>
  <c r="S2" i="5" s="1"/>
  <c r="M39" i="4"/>
  <c r="T2" i="5" s="1"/>
  <c r="N39" i="4"/>
  <c r="M41" i="4"/>
  <c r="V2" i="5" s="1"/>
  <c r="N41" i="4"/>
  <c r="M45" i="4"/>
  <c r="Z2" i="5" s="1"/>
  <c r="N45" i="4"/>
  <c r="M42" i="4"/>
  <c r="W2" i="5" s="1"/>
  <c r="N42" i="4"/>
  <c r="M44" i="4"/>
  <c r="Y2" i="5" s="1"/>
  <c r="N44" i="4"/>
  <c r="M36" i="4"/>
  <c r="Q2" i="5" s="1"/>
  <c r="N36" i="4"/>
  <c r="M43" i="4"/>
  <c r="X2" i="5" s="1"/>
  <c r="N43" i="4"/>
  <c r="M40" i="4"/>
  <c r="U2" i="5" s="1"/>
  <c r="N40" i="4"/>
  <c r="M34" i="4"/>
  <c r="O2" i="5" s="1"/>
  <c r="N34" i="4"/>
  <c r="M35" i="4"/>
  <c r="P2" i="5" s="1"/>
  <c r="N35" i="4"/>
  <c r="M37" i="4"/>
  <c r="R2" i="5" s="1"/>
  <c r="N37" i="4"/>
  <c r="L31" i="4"/>
  <c r="M31" i="4" s="1"/>
  <c r="T28" i="4"/>
  <c r="W28" i="4" s="1"/>
  <c r="J28" i="4"/>
  <c r="M11" i="4"/>
  <c r="D2" i="5" s="1"/>
  <c r="N11" i="4"/>
  <c r="M30" i="4"/>
  <c r="L2" i="5" s="1"/>
  <c r="N30" i="4"/>
  <c r="M33" i="4"/>
  <c r="N2" i="5" s="1"/>
  <c r="N33" i="4"/>
  <c r="M25" i="4"/>
  <c r="H2" i="5" s="1"/>
  <c r="N25" i="4"/>
  <c r="M29" i="4"/>
  <c r="K2" i="5" s="1"/>
  <c r="N29" i="4"/>
  <c r="M20" i="4"/>
  <c r="N20" i="4"/>
  <c r="M32" i="4"/>
  <c r="M2" i="5" s="1"/>
  <c r="N32" i="4"/>
  <c r="M10" i="4"/>
  <c r="C2" i="5" s="1"/>
  <c r="N10" i="4"/>
  <c r="M12" i="4"/>
  <c r="E2" i="5" s="1"/>
  <c r="N12" i="4"/>
  <c r="H48" i="4" l="1"/>
  <c r="J48" i="4" s="1"/>
  <c r="I46" i="4"/>
  <c r="L46" i="4" s="1"/>
  <c r="M46" i="4" s="1"/>
  <c r="F47" i="4"/>
  <c r="B121" i="13"/>
  <c r="B119" i="16"/>
  <c r="N66" i="4"/>
  <c r="Y66" i="4" s="1"/>
  <c r="N67" i="4"/>
  <c r="O67" i="4" s="1"/>
  <c r="N63" i="4"/>
  <c r="Y63" i="4" s="1"/>
  <c r="N61" i="4"/>
  <c r="Y61" i="4" s="1"/>
  <c r="N52" i="4"/>
  <c r="P52" i="4" s="1"/>
  <c r="N55" i="4"/>
  <c r="Y55" i="4" s="1"/>
  <c r="N31" i="4"/>
  <c r="D47" i="13" s="1"/>
  <c r="N38" i="4"/>
  <c r="O38" i="4" s="1"/>
  <c r="F21" i="4"/>
  <c r="I21" i="4" s="1"/>
  <c r="N64" i="4"/>
  <c r="O64" i="4" s="1"/>
  <c r="N57" i="4"/>
  <c r="D94" i="13" s="1"/>
  <c r="F58" i="4"/>
  <c r="W95" i="16" s="1"/>
  <c r="L72" i="4"/>
  <c r="M72" i="4" s="1"/>
  <c r="L71" i="4"/>
  <c r="M71" i="4" s="1"/>
  <c r="L70" i="4"/>
  <c r="J73" i="4"/>
  <c r="I73" i="4" s="1"/>
  <c r="T73" i="4"/>
  <c r="W73" i="4" s="1"/>
  <c r="N69" i="4"/>
  <c r="P69" i="4" s="1"/>
  <c r="M69" i="4"/>
  <c r="N19" i="4"/>
  <c r="Y19" i="4" s="1"/>
  <c r="F22" i="4"/>
  <c r="I22" i="4" s="1"/>
  <c r="N18" i="4"/>
  <c r="Y18" i="4" s="1"/>
  <c r="O17" i="4"/>
  <c r="Y17" i="4"/>
  <c r="P17" i="4"/>
  <c r="N62" i="4"/>
  <c r="Z62" i="4" s="1"/>
  <c r="N65" i="4"/>
  <c r="Z65" i="4" s="1"/>
  <c r="N53" i="4"/>
  <c r="Z53" i="4" s="1"/>
  <c r="O50" i="4"/>
  <c r="Y50" i="4"/>
  <c r="P50" i="4"/>
  <c r="O49" i="4"/>
  <c r="Y49" i="4"/>
  <c r="P49" i="4"/>
  <c r="P51" i="4"/>
  <c r="O51" i="4"/>
  <c r="Y51" i="4"/>
  <c r="P59" i="4"/>
  <c r="O59" i="4"/>
  <c r="Y59" i="4"/>
  <c r="P68" i="4"/>
  <c r="O68" i="4"/>
  <c r="Y68" i="4"/>
  <c r="O56" i="4"/>
  <c r="Y56" i="4"/>
  <c r="P56" i="4"/>
  <c r="P35" i="4"/>
  <c r="O35" i="4"/>
  <c r="Y35" i="4"/>
  <c r="O36" i="4"/>
  <c r="Y36" i="4"/>
  <c r="P36" i="4"/>
  <c r="Y34" i="4"/>
  <c r="P34" i="4"/>
  <c r="O34" i="4"/>
  <c r="O44" i="4"/>
  <c r="Y44" i="4"/>
  <c r="P44" i="4"/>
  <c r="O41" i="4"/>
  <c r="P41" i="4"/>
  <c r="Y41" i="4"/>
  <c r="P40" i="4"/>
  <c r="O40" i="4"/>
  <c r="Y40" i="4"/>
  <c r="P42" i="4"/>
  <c r="Y42" i="4"/>
  <c r="O42" i="4"/>
  <c r="O37" i="4"/>
  <c r="Y37" i="4"/>
  <c r="P37" i="4"/>
  <c r="P43" i="4"/>
  <c r="O43" i="4"/>
  <c r="Y43" i="4"/>
  <c r="P45" i="4"/>
  <c r="O45" i="4"/>
  <c r="Y45" i="4"/>
  <c r="C81" i="16" s="1"/>
  <c r="G81" i="16" s="1"/>
  <c r="X75" i="16" s="1"/>
  <c r="P39" i="4"/>
  <c r="O39" i="4"/>
  <c r="Y39" i="4"/>
  <c r="I28" i="4"/>
  <c r="I27" i="4" s="1"/>
  <c r="L27" i="4" s="1"/>
  <c r="N26" i="4"/>
  <c r="O32" i="4"/>
  <c r="Y32" i="4"/>
  <c r="P32" i="4"/>
  <c r="O29" i="4"/>
  <c r="Y29" i="4"/>
  <c r="P29" i="4"/>
  <c r="O30" i="4"/>
  <c r="Y30" i="4"/>
  <c r="P30" i="4"/>
  <c r="O10" i="4"/>
  <c r="Y10" i="4"/>
  <c r="P10" i="4"/>
  <c r="O25" i="4"/>
  <c r="Y25" i="4"/>
  <c r="C26" i="16" s="1"/>
  <c r="G26" i="16" s="1"/>
  <c r="P25" i="4"/>
  <c r="P11" i="4"/>
  <c r="O11" i="4"/>
  <c r="Y11" i="4"/>
  <c r="O12" i="4"/>
  <c r="Y12" i="4"/>
  <c r="P12" i="4"/>
  <c r="P20" i="4"/>
  <c r="O20" i="4"/>
  <c r="Y20" i="4"/>
  <c r="Y33" i="4"/>
  <c r="O33" i="4"/>
  <c r="P33" i="4"/>
  <c r="W80" i="13" l="1"/>
  <c r="W79" i="16"/>
  <c r="T48" i="4"/>
  <c r="W48" i="4" s="1"/>
  <c r="L48" i="4" s="1"/>
  <c r="M48" i="4" s="1"/>
  <c r="AA2" i="5" s="1"/>
  <c r="I47" i="4"/>
  <c r="L47" i="4" s="1"/>
  <c r="M47" i="4" s="1"/>
  <c r="N46" i="4"/>
  <c r="P46" i="4" s="1"/>
  <c r="Z26" i="4"/>
  <c r="D27" i="16" s="1"/>
  <c r="Q37" i="16" s="1"/>
  <c r="X35" i="16"/>
  <c r="M27" i="4"/>
  <c r="N27" i="4"/>
  <c r="D102" i="13"/>
  <c r="D100" i="16"/>
  <c r="C80" i="13"/>
  <c r="G80" i="13" s="1"/>
  <c r="P76" i="13" s="1"/>
  <c r="C78" i="16"/>
  <c r="G78" i="16" s="1"/>
  <c r="P75" i="16" s="1"/>
  <c r="C81" i="13"/>
  <c r="G81" i="13" s="1"/>
  <c r="T76" i="13" s="1"/>
  <c r="C79" i="16"/>
  <c r="G79" i="16" s="1"/>
  <c r="T75" i="16" s="1"/>
  <c r="C82" i="13"/>
  <c r="G82" i="13" s="1"/>
  <c r="V76" i="13" s="1"/>
  <c r="C80" i="16"/>
  <c r="G80" i="16" s="1"/>
  <c r="V75" i="16" s="1"/>
  <c r="C62" i="13"/>
  <c r="G62" i="13" s="1"/>
  <c r="R59" i="13" s="1"/>
  <c r="C60" i="16"/>
  <c r="G60" i="16" s="1"/>
  <c r="R58" i="16" s="1"/>
  <c r="C86" i="13"/>
  <c r="G86" i="13" s="1"/>
  <c r="X72" i="13" s="1"/>
  <c r="C84" i="16"/>
  <c r="G84" i="16" s="1"/>
  <c r="X71" i="16" s="1"/>
  <c r="C98" i="13"/>
  <c r="G98" i="13" s="1"/>
  <c r="T108" i="13" s="1"/>
  <c r="C96" i="16"/>
  <c r="G96" i="16" s="1"/>
  <c r="T107" i="16" s="1"/>
  <c r="C67" i="13"/>
  <c r="G67" i="13" s="1"/>
  <c r="X61" i="13" s="1"/>
  <c r="C65" i="16"/>
  <c r="G65" i="16" s="1"/>
  <c r="X60" i="16" s="1"/>
  <c r="C96" i="13"/>
  <c r="G96" i="13" s="1"/>
  <c r="X104" i="13" s="1"/>
  <c r="C94" i="16"/>
  <c r="G94" i="16" s="1"/>
  <c r="X103" i="16" s="1"/>
  <c r="C26" i="13"/>
  <c r="G26" i="13" s="1"/>
  <c r="R35" i="13" s="1"/>
  <c r="C100" i="13"/>
  <c r="G100" i="13" s="1"/>
  <c r="X108" i="13" s="1"/>
  <c r="C98" i="16"/>
  <c r="G98" i="16" s="1"/>
  <c r="X107" i="16" s="1"/>
  <c r="D99" i="13"/>
  <c r="D97" i="16"/>
  <c r="C45" i="13"/>
  <c r="G45" i="13" s="1"/>
  <c r="X48" i="13" s="1"/>
  <c r="C43" i="16"/>
  <c r="C66" i="13"/>
  <c r="G66" i="13" s="1"/>
  <c r="N61" i="13" s="1"/>
  <c r="C64" i="16"/>
  <c r="G64" i="16" s="1"/>
  <c r="N60" i="16" s="1"/>
  <c r="C116" i="13"/>
  <c r="G116" i="13" s="1"/>
  <c r="X127" i="13" s="1"/>
  <c r="C114" i="16"/>
  <c r="C46" i="13"/>
  <c r="G46" i="13" s="1"/>
  <c r="X49" i="13" s="1"/>
  <c r="C44" i="16"/>
  <c r="G44" i="16" s="1"/>
  <c r="X48" i="16" s="1"/>
  <c r="C60" i="13"/>
  <c r="G60" i="13" s="1"/>
  <c r="X63" i="13" s="1"/>
  <c r="C58" i="16"/>
  <c r="C21" i="13"/>
  <c r="G21" i="13" s="1"/>
  <c r="C21" i="16"/>
  <c r="G21" i="16" s="1"/>
  <c r="C87" i="13"/>
  <c r="G87" i="13" s="1"/>
  <c r="L85" i="13" s="1"/>
  <c r="C85" i="16"/>
  <c r="G85" i="16" s="1"/>
  <c r="L84" i="16" s="1"/>
  <c r="C27" i="13"/>
  <c r="G27" i="13" s="1"/>
  <c r="R36" i="13" s="1"/>
  <c r="C103" i="13"/>
  <c r="G103" i="13" s="1"/>
  <c r="X112" i="13" s="1"/>
  <c r="C101" i="16"/>
  <c r="G101" i="16" s="1"/>
  <c r="X111" i="16" s="1"/>
  <c r="C29" i="13"/>
  <c r="G29" i="13" s="1"/>
  <c r="X35" i="13" s="1"/>
  <c r="C19" i="13"/>
  <c r="G19" i="13" s="1"/>
  <c r="N30" i="13" s="1"/>
  <c r="C19" i="16"/>
  <c r="C64" i="13"/>
  <c r="G64" i="13" s="1"/>
  <c r="L61" i="13" s="1"/>
  <c r="C62" i="16"/>
  <c r="G62" i="16" s="1"/>
  <c r="L60" i="16" s="1"/>
  <c r="C79" i="13"/>
  <c r="G79" i="13" s="1"/>
  <c r="X71" i="13" s="1"/>
  <c r="C77" i="16"/>
  <c r="C61" i="13"/>
  <c r="G61" i="13" s="1"/>
  <c r="X64" i="13" s="1"/>
  <c r="C59" i="16"/>
  <c r="G59" i="16" s="1"/>
  <c r="X63" i="16" s="1"/>
  <c r="C93" i="13"/>
  <c r="G93" i="13" s="1"/>
  <c r="X73" i="13" s="1"/>
  <c r="C91" i="16"/>
  <c r="G91" i="16" s="1"/>
  <c r="X72" i="16" s="1"/>
  <c r="C88" i="13"/>
  <c r="G88" i="13" s="1"/>
  <c r="X88" i="13" s="1"/>
  <c r="C86" i="16"/>
  <c r="G86" i="16" s="1"/>
  <c r="X87" i="16" s="1"/>
  <c r="C63" i="13"/>
  <c r="G63" i="13" s="1"/>
  <c r="X59" i="13" s="1"/>
  <c r="C61" i="16"/>
  <c r="G61" i="16" s="1"/>
  <c r="X58" i="16" s="1"/>
  <c r="C20" i="13"/>
  <c r="G20" i="13" s="1"/>
  <c r="R30" i="13" s="1"/>
  <c r="C20" i="16"/>
  <c r="G20" i="16" s="1"/>
  <c r="R30" i="16" s="1"/>
  <c r="C48" i="13"/>
  <c r="G48" i="13" s="1"/>
  <c r="X51" i="13" s="1"/>
  <c r="C46" i="16"/>
  <c r="G46" i="16" s="1"/>
  <c r="X50" i="16" s="1"/>
  <c r="D90" i="13"/>
  <c r="Q86" i="13" s="1"/>
  <c r="D88" i="16"/>
  <c r="Q85" i="16" s="1"/>
  <c r="C28" i="13"/>
  <c r="G28" i="13" s="1"/>
  <c r="R37" i="13" s="1"/>
  <c r="C92" i="13"/>
  <c r="G92" i="13" s="1"/>
  <c r="P85" i="13" s="1"/>
  <c r="C90" i="16"/>
  <c r="G90" i="16" s="1"/>
  <c r="P84" i="16" s="1"/>
  <c r="I58" i="4"/>
  <c r="L58" i="4" s="1"/>
  <c r="M58" i="4" s="1"/>
  <c r="AI2" i="5" s="1"/>
  <c r="W96" i="13"/>
  <c r="N72" i="4"/>
  <c r="O72" i="4" s="1"/>
  <c r="N71" i="4"/>
  <c r="O71" i="4" s="1"/>
  <c r="P63" i="4"/>
  <c r="O61" i="4"/>
  <c r="P61" i="4"/>
  <c r="P66" i="4"/>
  <c r="O66" i="4"/>
  <c r="P67" i="4"/>
  <c r="O63" i="4"/>
  <c r="Y67" i="4"/>
  <c r="O55" i="4"/>
  <c r="Y52" i="4"/>
  <c r="O52" i="4"/>
  <c r="P55" i="4"/>
  <c r="O31" i="4"/>
  <c r="N48" i="4"/>
  <c r="O48" i="4" s="1"/>
  <c r="P31" i="4"/>
  <c r="D33" i="13"/>
  <c r="Y31" i="4"/>
  <c r="P38" i="4"/>
  <c r="Y38" i="4"/>
  <c r="L21" i="4"/>
  <c r="Y64" i="4"/>
  <c r="O57" i="4"/>
  <c r="P57" i="4"/>
  <c r="Y57" i="4"/>
  <c r="C83" i="13"/>
  <c r="G83" i="13" s="1"/>
  <c r="X76" i="13" s="1"/>
  <c r="P64" i="4"/>
  <c r="L22" i="4"/>
  <c r="M22" i="4" s="1"/>
  <c r="I75" i="4"/>
  <c r="L75" i="4" s="1"/>
  <c r="M75" i="4" s="1"/>
  <c r="I76" i="4"/>
  <c r="L76" i="4" s="1"/>
  <c r="M76" i="4" s="1"/>
  <c r="I77" i="4"/>
  <c r="L77" i="4" s="1"/>
  <c r="M77" i="4" s="1"/>
  <c r="M70" i="4"/>
  <c r="N70" i="4"/>
  <c r="L73" i="4"/>
  <c r="N73" i="4" s="1"/>
  <c r="O69" i="4"/>
  <c r="Y69" i="4"/>
  <c r="C115" i="16" s="1"/>
  <c r="G115" i="16" s="1"/>
  <c r="R129" i="16" s="1"/>
  <c r="O19" i="4"/>
  <c r="P18" i="4"/>
  <c r="P19" i="4"/>
  <c r="O18" i="4"/>
  <c r="P62" i="4"/>
  <c r="O62" i="4"/>
  <c r="Y62" i="4"/>
  <c r="O65" i="4"/>
  <c r="P65" i="4"/>
  <c r="Y65" i="4"/>
  <c r="Y53" i="4"/>
  <c r="O53" i="4"/>
  <c r="P53" i="4"/>
  <c r="Y26" i="4"/>
  <c r="C27" i="16" s="1"/>
  <c r="G27" i="16" s="1"/>
  <c r="X36" i="16" s="1"/>
  <c r="O26" i="4"/>
  <c r="P26" i="4"/>
  <c r="L28" i="4"/>
  <c r="Y46" i="4" l="1"/>
  <c r="O46" i="4"/>
  <c r="N47" i="4"/>
  <c r="Y47" i="4" s="1"/>
  <c r="X30" i="13"/>
  <c r="M28" i="4"/>
  <c r="J2" i="5" s="1"/>
  <c r="N28" i="4"/>
  <c r="O27" i="4"/>
  <c r="P27" i="4"/>
  <c r="Y27" i="4"/>
  <c r="C28" i="16" s="1"/>
  <c r="G28" i="16" s="1"/>
  <c r="X34" i="16" s="1"/>
  <c r="X30" i="16"/>
  <c r="I102" i="16"/>
  <c r="I103" i="13"/>
  <c r="C94" i="13"/>
  <c r="G94" i="13" s="1"/>
  <c r="X94" i="13" s="1"/>
  <c r="C92" i="16"/>
  <c r="G92" i="16" s="1"/>
  <c r="X93" i="16" s="1"/>
  <c r="C101" i="13"/>
  <c r="G101" i="13" s="1"/>
  <c r="X105" i="13" s="1"/>
  <c r="C99" i="16"/>
  <c r="G99" i="16" s="1"/>
  <c r="X104" i="16" s="1"/>
  <c r="C47" i="13"/>
  <c r="G47" i="13" s="1"/>
  <c r="X50" i="13" s="1"/>
  <c r="C45" i="16"/>
  <c r="C99" i="13"/>
  <c r="G99" i="13" s="1"/>
  <c r="V108" i="13" s="1"/>
  <c r="C97" i="16"/>
  <c r="G97" i="16" s="1"/>
  <c r="V107" i="16" s="1"/>
  <c r="G19" i="16"/>
  <c r="N30" i="16" s="1"/>
  <c r="G114" i="16"/>
  <c r="X126" i="16" s="1"/>
  <c r="C102" i="13"/>
  <c r="G102" i="13" s="1"/>
  <c r="L110" i="13" s="1"/>
  <c r="C100" i="16"/>
  <c r="G100" i="16" s="1"/>
  <c r="L109" i="16" s="1"/>
  <c r="C104" i="13"/>
  <c r="G104" i="13" s="1"/>
  <c r="X114" i="13" s="1"/>
  <c r="C102" i="16"/>
  <c r="G102" i="16" s="1"/>
  <c r="X113" i="16" s="1"/>
  <c r="C89" i="13"/>
  <c r="G89" i="13" s="1"/>
  <c r="X90" i="13" s="1"/>
  <c r="C87" i="16"/>
  <c r="G87" i="16" s="1"/>
  <c r="X89" i="16" s="1"/>
  <c r="C90" i="13"/>
  <c r="G90" i="13" s="1"/>
  <c r="T85" i="13" s="1"/>
  <c r="C88" i="16"/>
  <c r="G88" i="16" s="1"/>
  <c r="T84" i="16" s="1"/>
  <c r="C65" i="13"/>
  <c r="C63" i="16"/>
  <c r="G77" i="16"/>
  <c r="X70" i="16" s="1"/>
  <c r="G58" i="16"/>
  <c r="X62" i="16" s="1"/>
  <c r="G43" i="16"/>
  <c r="X47" i="16" s="1"/>
  <c r="N58" i="4"/>
  <c r="O58" i="4" s="1"/>
  <c r="Y71" i="4"/>
  <c r="P71" i="4"/>
  <c r="Y72" i="4"/>
  <c r="P72" i="4"/>
  <c r="P48" i="4"/>
  <c r="Y48" i="4"/>
  <c r="M21" i="4"/>
  <c r="H23" i="4" s="1"/>
  <c r="N21" i="4"/>
  <c r="P21" i="4" s="1"/>
  <c r="C117" i="13"/>
  <c r="G117" i="13" s="1"/>
  <c r="R130" i="13" s="1"/>
  <c r="N22" i="4"/>
  <c r="N77" i="4"/>
  <c r="N76" i="4"/>
  <c r="N75" i="4"/>
  <c r="P70" i="4"/>
  <c r="O70" i="4"/>
  <c r="Y70" i="4"/>
  <c r="M73" i="4"/>
  <c r="AQ2" i="5" s="1"/>
  <c r="O73" i="4"/>
  <c r="Y73" i="4"/>
  <c r="C119" i="16" s="1"/>
  <c r="G119" i="16" s="1"/>
  <c r="P73" i="4"/>
  <c r="B67" i="16"/>
  <c r="B49" i="16"/>
  <c r="B48" i="16"/>
  <c r="B69" i="16"/>
  <c r="B69" i="13"/>
  <c r="B71" i="13"/>
  <c r="B52" i="13"/>
  <c r="B50" i="13"/>
  <c r="B68" i="16"/>
  <c r="B51" i="13"/>
  <c r="B70" i="13"/>
  <c r="B50" i="16"/>
  <c r="C85" i="13" l="1"/>
  <c r="G85" i="13" s="1"/>
  <c r="X81" i="13" s="1"/>
  <c r="C83" i="16"/>
  <c r="G83" i="16" s="1"/>
  <c r="X80" i="16" s="1"/>
  <c r="C84" i="13"/>
  <c r="G84" i="13" s="1"/>
  <c r="X79" i="13" s="1"/>
  <c r="C82" i="16"/>
  <c r="G82" i="16" s="1"/>
  <c r="X78" i="16" s="1"/>
  <c r="O47" i="4"/>
  <c r="P47" i="4"/>
  <c r="P28" i="4"/>
  <c r="O28" i="4"/>
  <c r="Y28" i="4"/>
  <c r="C29" i="16" s="1"/>
  <c r="G29" i="16" s="1"/>
  <c r="B72" i="13"/>
  <c r="B74" i="13" s="1"/>
  <c r="P25" i="13" s="1"/>
  <c r="B70" i="16"/>
  <c r="B72" i="16" s="1"/>
  <c r="P25" i="16" s="1"/>
  <c r="B51" i="16"/>
  <c r="B52" i="16" s="1"/>
  <c r="B53" i="13"/>
  <c r="B55" i="13" s="1"/>
  <c r="P24" i="13" s="1"/>
  <c r="G63" i="16"/>
  <c r="R60" i="16" s="1"/>
  <c r="C120" i="13"/>
  <c r="G120" i="13" s="1"/>
  <c r="R133" i="13" s="1"/>
  <c r="C118" i="16"/>
  <c r="G118" i="16" s="1"/>
  <c r="R132" i="16" s="1"/>
  <c r="G65" i="13"/>
  <c r="R61" i="13" s="1"/>
  <c r="G45" i="16"/>
  <c r="X49" i="16" s="1"/>
  <c r="C119" i="13"/>
  <c r="G119" i="13" s="1"/>
  <c r="R132" i="13" s="1"/>
  <c r="C117" i="16"/>
  <c r="G117" i="16" s="1"/>
  <c r="R131" i="16" s="1"/>
  <c r="C118" i="13"/>
  <c r="G118" i="13" s="1"/>
  <c r="R131" i="13" s="1"/>
  <c r="C116" i="16"/>
  <c r="P58" i="4"/>
  <c r="Y58" i="4"/>
  <c r="B32" i="13"/>
  <c r="S38" i="13" s="1"/>
  <c r="J23" i="4"/>
  <c r="I23" i="4" s="1"/>
  <c r="T23" i="4"/>
  <c r="W23" i="4" s="1"/>
  <c r="O21" i="4"/>
  <c r="Y21" i="4"/>
  <c r="C121" i="13"/>
  <c r="P22" i="4"/>
  <c r="O22" i="4"/>
  <c r="Y22" i="4"/>
  <c r="P75" i="4"/>
  <c r="O75" i="4"/>
  <c r="Y75" i="4"/>
  <c r="O76" i="4"/>
  <c r="P76" i="4"/>
  <c r="Y76" i="4"/>
  <c r="P77" i="4"/>
  <c r="O77" i="4"/>
  <c r="Y77" i="4"/>
  <c r="B71" i="16" l="1"/>
  <c r="X55" i="16" s="1"/>
  <c r="B73" i="13"/>
  <c r="O25" i="13" s="1"/>
  <c r="X44" i="16"/>
  <c r="O24" i="16"/>
  <c r="C124" i="13"/>
  <c r="G124" i="13" s="1"/>
  <c r="X132" i="13" s="1"/>
  <c r="C122" i="16"/>
  <c r="G122" i="16" s="1"/>
  <c r="X131" i="16" s="1"/>
  <c r="B54" i="13"/>
  <c r="X45" i="13" s="1"/>
  <c r="B53" i="16"/>
  <c r="P24" i="16" s="1"/>
  <c r="C95" i="13"/>
  <c r="G95" i="13" s="1"/>
  <c r="X97" i="13" s="1"/>
  <c r="C93" i="16"/>
  <c r="G93" i="16" s="1"/>
  <c r="X96" i="16" s="1"/>
  <c r="C30" i="13"/>
  <c r="G30" i="13" s="1"/>
  <c r="X36" i="13" s="1"/>
  <c r="C123" i="13"/>
  <c r="G123" i="13" s="1"/>
  <c r="X131" i="13" s="1"/>
  <c r="C121" i="16"/>
  <c r="G121" i="16" s="1"/>
  <c r="X130" i="16" s="1"/>
  <c r="G116" i="16"/>
  <c r="R130" i="16" s="1"/>
  <c r="C31" i="13"/>
  <c r="G31" i="13" s="1"/>
  <c r="X37" i="13" s="1"/>
  <c r="C125" i="13"/>
  <c r="G125" i="13" s="1"/>
  <c r="X133" i="13" s="1"/>
  <c r="C123" i="16"/>
  <c r="G123" i="16" s="1"/>
  <c r="X132" i="16" s="1"/>
  <c r="L23" i="4"/>
  <c r="M23" i="4" s="1"/>
  <c r="F2" i="5" s="1"/>
  <c r="G121" i="13"/>
  <c r="V24" i="13"/>
  <c r="V23" i="13"/>
  <c r="O24" i="13" l="1"/>
  <c r="X56" i="13"/>
  <c r="O25" i="16"/>
  <c r="N23" i="4"/>
  <c r="Z23" i="4" s="1"/>
  <c r="O23" i="4" l="1"/>
  <c r="Y23" i="4"/>
  <c r="P23" i="4"/>
  <c r="V25" i="13"/>
  <c r="D32" i="13" l="1"/>
  <c r="S39" i="13" s="1"/>
  <c r="D30" i="16"/>
  <c r="I40" i="16" s="1"/>
  <c r="C32" i="13"/>
  <c r="G32" i="13" s="1"/>
  <c r="X38" i="13" s="1"/>
  <c r="C30" i="16"/>
  <c r="G30" i="16" s="1"/>
  <c r="X39" i="16" s="1"/>
  <c r="W25" i="13"/>
  <c r="X25" i="13" l="1"/>
  <c r="N54" i="4"/>
  <c r="O54" i="4" s="1"/>
  <c r="Y54" i="4" l="1"/>
  <c r="P54" i="4"/>
  <c r="H60" i="4"/>
  <c r="C91" i="13" l="1"/>
  <c r="G91" i="13" s="1"/>
  <c r="X85" i="13" s="1"/>
  <c r="C89" i="16"/>
  <c r="T60" i="4"/>
  <c r="W60" i="4" s="1"/>
  <c r="J60" i="4"/>
  <c r="G89" i="16" l="1"/>
  <c r="X84" i="16" s="1"/>
  <c r="I60" i="4"/>
  <c r="L60" i="4" s="1"/>
  <c r="M60" i="4" s="1"/>
  <c r="AJ2" i="5" s="1"/>
  <c r="N60" i="4" l="1"/>
  <c r="O60" i="4" s="1"/>
  <c r="P60" i="4" l="1"/>
  <c r="Y60" i="4"/>
  <c r="C97" i="13" l="1"/>
  <c r="G97" i="13" s="1"/>
  <c r="P108" i="13" s="1"/>
  <c r="C95" i="16"/>
  <c r="B107" i="13"/>
  <c r="B106" i="16"/>
  <c r="H74" i="4"/>
  <c r="B108" i="13"/>
  <c r="B105" i="16"/>
  <c r="B106" i="13"/>
  <c r="B104" i="16"/>
  <c r="B107" i="16" l="1"/>
  <c r="B108" i="16" s="1"/>
  <c r="B109" i="13"/>
  <c r="B110" i="13" s="1"/>
  <c r="X66" i="13" s="1"/>
  <c r="G95" i="16"/>
  <c r="P107" i="16" s="1"/>
  <c r="T74" i="4"/>
  <c r="W74" i="4" s="1"/>
  <c r="J74" i="4"/>
  <c r="W23" i="13" l="1"/>
  <c r="B111" i="13"/>
  <c r="X23" i="13" s="1"/>
  <c r="B109" i="16"/>
  <c r="X23" i="16" s="1"/>
  <c r="X65" i="16"/>
  <c r="W23" i="16"/>
  <c r="I74" i="4"/>
  <c r="L74" i="4" s="1"/>
  <c r="M74" i="4" s="1"/>
  <c r="H78" i="4" s="1"/>
  <c r="B126" i="13" l="1"/>
  <c r="B124" i="16"/>
  <c r="J78" i="4"/>
  <c r="I78" i="4" s="1"/>
  <c r="T78" i="4"/>
  <c r="W78" i="4" s="1"/>
  <c r="N74" i="4"/>
  <c r="P74" i="4" s="1"/>
  <c r="L78" i="4" l="1"/>
  <c r="M78" i="4" s="1"/>
  <c r="AR2" i="5" s="1"/>
  <c r="Y74" i="4"/>
  <c r="O74" i="4"/>
  <c r="C122" i="13" l="1"/>
  <c r="G122" i="13" s="1"/>
  <c r="X130" i="13" s="1"/>
  <c r="C120" i="16"/>
  <c r="N78" i="4"/>
  <c r="O78" i="4" s="1"/>
  <c r="G120" i="16" l="1"/>
  <c r="X129" i="16" s="1"/>
  <c r="Y78" i="4"/>
  <c r="P78" i="4"/>
  <c r="W13" i="4"/>
  <c r="L13" i="4"/>
  <c r="T13" i="4"/>
  <c r="J13" i="4"/>
  <c r="B22" i="13"/>
  <c r="C126" i="13" l="1"/>
  <c r="C124" i="16"/>
  <c r="N13" i="4"/>
  <c r="Y13" i="4" s="1"/>
  <c r="C22" i="16" s="1"/>
  <c r="G22" i="16" s="1"/>
  <c r="M13" i="4"/>
  <c r="B129" i="13"/>
  <c r="B128" i="13"/>
  <c r="B130" i="13"/>
  <c r="B126" i="16"/>
  <c r="B127" i="16"/>
  <c r="B128" i="16"/>
  <c r="B129" i="16" l="1"/>
  <c r="B130" i="16" s="1"/>
  <c r="B131" i="13"/>
  <c r="B132" i="13" s="1"/>
  <c r="X124" i="13" s="1"/>
  <c r="B8" i="13"/>
  <c r="I3" i="13" s="1"/>
  <c r="B8" i="16"/>
  <c r="I3" i="16" s="1"/>
  <c r="C22" i="13"/>
  <c r="G124" i="16"/>
  <c r="G126" i="13"/>
  <c r="P13" i="4"/>
  <c r="O13" i="4"/>
  <c r="W24" i="13" l="1"/>
  <c r="B131" i="16"/>
  <c r="X24" i="16" s="1"/>
  <c r="B133" i="13"/>
  <c r="X24" i="13" s="1"/>
  <c r="X123" i="16"/>
  <c r="W24" i="16"/>
  <c r="G22" i="13"/>
  <c r="V24" i="4" l="1"/>
  <c r="F31" i="16" l="1"/>
  <c r="W24" i="4"/>
  <c r="L24" i="4" s="1"/>
  <c r="M24" i="4" s="1"/>
  <c r="G2" i="5" s="1"/>
  <c r="F33" i="13"/>
  <c r="N24" i="4" l="1"/>
  <c r="P24" i="4" s="1"/>
  <c r="H6" i="4" l="1"/>
  <c r="T6" i="4" s="1"/>
  <c r="Y24" i="4"/>
  <c r="H5" i="4" s="1"/>
  <c r="O24" i="4"/>
  <c r="C31" i="16" l="1"/>
  <c r="G31" i="16" s="1"/>
  <c r="X38" i="16" s="1"/>
  <c r="J6" i="4"/>
  <c r="M6" i="4" s="1"/>
  <c r="H4" i="4"/>
  <c r="J4" i="4" s="1"/>
  <c r="M4" i="4" s="1"/>
  <c r="C33" i="13"/>
  <c r="G33" i="13" s="1"/>
  <c r="X41" i="13" s="1"/>
  <c r="T5" i="4"/>
  <c r="J5" i="4"/>
  <c r="M5" i="4" s="1"/>
  <c r="B37" i="13"/>
  <c r="B35" i="16"/>
  <c r="B34" i="16"/>
  <c r="B33" i="16"/>
  <c r="B35" i="13"/>
  <c r="B36" i="13"/>
  <c r="B9" i="16" l="1"/>
  <c r="B10" i="16" s="1"/>
  <c r="B11" i="16" s="1"/>
  <c r="H6" i="16" s="1"/>
  <c r="B36" i="16"/>
  <c r="B38" i="16" s="1"/>
  <c r="P23" i="16" s="1"/>
  <c r="B13" i="16"/>
  <c r="B9" i="13"/>
  <c r="B10" i="13" s="1"/>
  <c r="B12" i="13" s="1"/>
  <c r="I6" i="13" s="1"/>
  <c r="T4" i="4"/>
  <c r="H7" i="4"/>
  <c r="H8" i="4" s="1"/>
  <c r="B13" i="13"/>
  <c r="B38" i="13"/>
  <c r="B40" i="13" s="1"/>
  <c r="P23" i="13" s="1"/>
  <c r="B12" i="16" l="1"/>
  <c r="I6" i="16" s="1"/>
  <c r="T7" i="4"/>
  <c r="B37" i="16"/>
  <c r="O23" i="16" s="1"/>
  <c r="B11" i="13"/>
  <c r="H6" i="13" s="1"/>
  <c r="J7" i="4"/>
  <c r="M7" i="4" s="1"/>
  <c r="S3" i="13" s="1"/>
  <c r="T3" i="13" s="1"/>
  <c r="B39" i="13"/>
  <c r="X27" i="13" s="1"/>
  <c r="T8" i="4"/>
  <c r="J8" i="4"/>
  <c r="M8" i="4" s="1"/>
  <c r="A2" i="5" s="1"/>
  <c r="X27" i="16" l="1"/>
  <c r="O23" i="13"/>
  <c r="S3" i="16"/>
  <c r="T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1" authorId="0" shapeId="0" xr:uid="{00000000-0006-0000-04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V40" authorId="0" shapeId="0" xr:uid="{00000000-0006-0000-0400-000002000000}">
      <text>
        <r>
          <rPr>
            <b/>
            <sz val="9"/>
            <color indexed="81"/>
            <rFont val="Tahoma"/>
            <family val="2"/>
          </rPr>
          <t>Author:</t>
        </r>
        <r>
          <rPr>
            <sz val="9"/>
            <color indexed="81"/>
            <rFont val="Tahoma"/>
            <family val="2"/>
          </rPr>
          <t xml:space="preserve">
set to 40 to accommodate counties longer than 20 chars in length (see email from 9/14); IRIS will be updated as well</t>
        </r>
      </text>
    </comment>
    <comment ref="V73" authorId="0" shapeId="0" xr:uid="{00000000-0006-0000-0400-000003000000}">
      <text>
        <r>
          <rPr>
            <b/>
            <sz val="9"/>
            <color indexed="81"/>
            <rFont val="Tahoma"/>
            <family val="2"/>
          </rPr>
          <t>Author:</t>
        </r>
        <r>
          <rPr>
            <sz val="9"/>
            <color indexed="81"/>
            <rFont val="Tahoma"/>
            <family val="2"/>
          </rPr>
          <t xml:space="preserve">
Updated to 200 chars, spread evenly across 4 rows, per email w/ Eileen on 9/19/17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500-000001000000}">
      <text>
        <r>
          <rPr>
            <b/>
            <sz val="9"/>
            <color indexed="81"/>
            <rFont val="Tahoma"/>
            <family val="2"/>
          </rPr>
          <t>Author:</t>
        </r>
        <r>
          <rPr>
            <sz val="9"/>
            <color indexed="81"/>
            <rFont val="Tahoma"/>
            <family val="2"/>
          </rPr>
          <t xml:space="preserve">
FHLBSF District States on Top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00000000-0006-0000-0600-000001000000}">
      <text>
        <r>
          <rPr>
            <b/>
            <sz val="9"/>
            <color indexed="81"/>
            <rFont val="Tahoma"/>
            <family val="2"/>
          </rPr>
          <t>Author:</t>
        </r>
        <r>
          <rPr>
            <sz val="9"/>
            <color indexed="81"/>
            <rFont val="Tahoma"/>
            <family val="2"/>
          </rPr>
          <t xml:space="preserve">
Author:
Highlighted items should not have business-editable settings on the configuration UI since these thresholds are going to be hard-coded into error messages on the UI (in order to provide a better UX for Members as they fill out the forms).  Changes to these line items will require associated changes to UI error messages on data validation</t>
        </r>
      </text>
    </comment>
  </commentList>
</comments>
</file>

<file path=xl/sharedStrings.xml><?xml version="1.0" encoding="utf-8"?>
<sst xmlns="http://schemas.openxmlformats.org/spreadsheetml/2006/main" count="7744" uniqueCount="2487">
  <si>
    <t>FIELD_ID</t>
  </si>
  <si>
    <t>FIELD_DESC</t>
  </si>
  <si>
    <t>FIELD_VALUE_RAW</t>
  </si>
  <si>
    <t>FIELD_VALUE_CLEAN</t>
  </si>
  <si>
    <t>FIELD_REQ_FLAG</t>
  </si>
  <si>
    <t>CONFIG_VAR</t>
  </si>
  <si>
    <t>CONFIG_DESC</t>
  </si>
  <si>
    <t>CONFIG_TYPE</t>
  </si>
  <si>
    <t>CONFIG_VALUE</t>
  </si>
  <si>
    <t>Application Type</t>
  </si>
  <si>
    <t>APP_TYPE</t>
  </si>
  <si>
    <t>Text</t>
  </si>
  <si>
    <t>MAP:{$DB.EXPORT}</t>
  </si>
  <si>
    <t>Application Type Code</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</si>
  <si>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</si>
  <si>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</si>
  <si>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</si>
  <si>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</si>
  <si>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</si>
  <si>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</si>
  <si>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</si>
  <si>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</si>
  <si>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</si>
  <si>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</si>
  <si>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</si>
  <si>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</si>
  <si>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</si>
  <si>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</si>
  <si>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</si>
  <si>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</si>
  <si>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</si>
  <si>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</si>
  <si>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</si>
  <si>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</si>
  <si>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APP_TYPE_DESC</t>
  </si>
  <si>
    <t>Application Type Description</t>
  </si>
  <si>
    <t>Date</t>
  </si>
  <si>
    <t>PAGE_BANNER_TITLE</t>
  </si>
  <si>
    <t>LOOKUP_CODE</t>
  </si>
  <si>
    <t>LOOKUP_VALUE</t>
  </si>
  <si>
    <t>SHEET_REF_CALC</t>
  </si>
  <si>
    <t>WELCOME</t>
  </si>
  <si>
    <t>APP_TYPE_NUMERIC</t>
  </si>
  <si>
    <t>APPSTART_BUTTON_TEXT</t>
  </si>
  <si>
    <t>APPSTART_BUTTON_DEST</t>
  </si>
  <si>
    <t>PAGE_BANNER_PROJNAME</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</si>
  <si>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</si>
  <si>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</si>
  <si>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</si>
  <si>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</si>
  <si>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</si>
  <si>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</si>
  <si>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</si>
  <si>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</si>
  <si>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</si>
  <si>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</si>
  <si>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</si>
  <si>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</si>
  <si>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City</t>
  </si>
  <si>
    <t>State</t>
  </si>
  <si>
    <t>-</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</si>
  <si>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</si>
  <si>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</si>
  <si>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</si>
  <si>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</si>
  <si>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</si>
  <si>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</si>
  <si>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</si>
  <si>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</si>
  <si>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</si>
  <si>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</si>
  <si>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</si>
  <si>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</si>
  <si>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</si>
  <si>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</si>
  <si>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</si>
  <si>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</si>
  <si>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</si>
  <si>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</si>
  <si>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</si>
  <si>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</si>
  <si>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</si>
  <si>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</si>
  <si>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</si>
  <si>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</si>
  <si>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</si>
  <si>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</si>
  <si>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</si>
  <si>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</si>
  <si>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</si>
  <si>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</si>
  <si>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</si>
  <si>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</si>
  <si>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</si>
  <si>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</si>
  <si>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</si>
  <si>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</si>
  <si>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</si>
  <si>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</si>
  <si>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</si>
  <si>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</si>
  <si>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</si>
  <si>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</si>
  <si>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</si>
  <si>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</si>
  <si>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</si>
  <si>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</si>
  <si>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</si>
  <si>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</si>
  <si>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</si>
  <si>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</si>
  <si>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</si>
  <si>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</si>
  <si>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$DB.LOOKUP.TBL_LOOKUP_APPTYPE::[A|B]</t>
  </si>
  <si>
    <t>$DB.LOOKUP.RANGE_LOOKUP_STATE::[D|D]</t>
  </si>
  <si>
    <t>County</t>
  </si>
  <si>
    <t>RANGE_VALIDATION_FLAG</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</si>
  <si>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</si>
  <si>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</si>
  <si>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</si>
  <si>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</si>
  <si>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</si>
  <si>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</si>
  <si>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</si>
  <si>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</si>
  <si>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</si>
  <si>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</si>
  <si>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</si>
  <si>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</si>
  <si>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</si>
  <si>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</si>
  <si>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</si>
  <si>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</si>
  <si>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</si>
  <si>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</si>
  <si>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</si>
  <si>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</si>
  <si>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</si>
  <si>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May Be Calculated Value</t>
  </si>
  <si>
    <t>Application Unique ID (for Import Purposes)</t>
  </si>
  <si>
    <t>$DB.CONFIG.TBL_CONFIG_APP::[A|D]</t>
  </si>
  <si>
    <t>PROJ_ID</t>
  </si>
  <si>
    <t>APP_COMPLETE_FLAG</t>
  </si>
  <si>
    <t>Appliation Complete Flag</t>
  </si>
  <si>
    <t>FIELD_EXPORT_FLAG</t>
  </si>
  <si>
    <t>EFORM_REVISION_DATE</t>
  </si>
  <si>
    <t>Last eForm Revision Date</t>
  </si>
  <si>
    <t>Application Progress - Error Count</t>
  </si>
  <si>
    <t>Application Progress - % Complete</t>
  </si>
  <si>
    <t>APP_PROGRESS_PCT_COMPLETE</t>
  </si>
  <si>
    <t>Y/N</t>
  </si>
  <si>
    <t>SUBSIDY_MAX_TOTAL</t>
  </si>
  <si>
    <t>Maximum Subsidy Total</t>
  </si>
  <si>
    <t>N/A</t>
  </si>
  <si>
    <t>DEVELOPER_COMMENTS</t>
  </si>
  <si>
    <t>VI</t>
  </si>
  <si>
    <t>Address</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</si>
  <si>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</si>
  <si>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</si>
  <si>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</si>
  <si>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</si>
  <si>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</si>
  <si>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</si>
  <si>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</si>
  <si>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</si>
  <si>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</si>
  <si>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</si>
  <si>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</si>
  <si>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</si>
  <si>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</si>
  <si>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</si>
  <si>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</si>
  <si>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</si>
  <si>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</si>
  <si>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</si>
  <si>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</si>
  <si>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</si>
  <si>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$DB.DATA.TBL_DATA::[A|AB]</t>
  </si>
  <si>
    <t>{0=No Status; 1=All Status;2=Error Only;}</t>
  </si>
  <si>
    <t>Application Progress - # Total Fields (OK, Req. + Error)</t>
  </si>
  <si>
    <t>Application Progress - # Fields Completed (OK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</si>
  <si>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</si>
  <si>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</si>
  <si>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</si>
  <si>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</si>
  <si>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</si>
  <si>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</si>
  <si>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</si>
  <si>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</si>
  <si>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</si>
  <si>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</si>
  <si>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</si>
  <si>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</si>
  <si>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</si>
  <si>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</si>
  <si>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</si>
  <si>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</si>
  <si>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</si>
  <si>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</si>
  <si>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Yes</t>
  </si>
  <si>
    <t>No</t>
  </si>
  <si>
    <t>$DB.LOOKUP.RANGE_LOOKUP_YESNO</t>
  </si>
  <si>
    <t>$DB.LOOKUP.RANGE_LOOKUP_YESNONA</t>
  </si>
  <si>
    <t>Table of Contents</t>
  </si>
  <si>
    <t>EFORM_VERSION_NO</t>
  </si>
  <si>
    <t>eForm Version # (for reference)</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</si>
  <si>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</si>
  <si>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</si>
  <si>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</si>
  <si>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</si>
  <si>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</si>
  <si>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</si>
  <si>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</si>
  <si>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</si>
  <si>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</si>
  <si>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</si>
  <si>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</si>
  <si>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</si>
  <si>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</si>
  <si>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</si>
  <si>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</si>
  <si>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</si>
  <si>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</si>
  <si>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</si>
  <si>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</si>
  <si>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</si>
  <si>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</si>
  <si>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</si>
  <si>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</si>
  <si>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</si>
  <si>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</si>
  <si>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</si>
  <si>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</si>
  <si>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</si>
  <si>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</si>
  <si>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</si>
  <si>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</si>
  <si>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</si>
  <si>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</si>
  <si>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</si>
  <si>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</si>
  <si>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</si>
  <si>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</si>
  <si>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</si>
  <si>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</si>
  <si>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</si>
  <si>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</si>
  <si>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</si>
  <si>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</si>
  <si>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</si>
  <si>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</si>
  <si>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</si>
  <si>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</si>
  <si>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</si>
  <si>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</si>
  <si>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</si>
  <si>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</si>
  <si>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</si>
  <si>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</si>
  <si>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</si>
  <si>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</si>
  <si>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</si>
  <si>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</si>
  <si>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</si>
  <si>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</si>
  <si>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</si>
  <si>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</si>
  <si>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</si>
  <si>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</si>
  <si>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</si>
  <si>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</si>
  <si>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</si>
  <si>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</si>
  <si>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</si>
  <si>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</si>
  <si>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</si>
  <si>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</si>
  <si>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</si>
  <si>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</si>
  <si>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</si>
  <si>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</si>
  <si>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</si>
  <si>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</si>
  <si>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</si>
  <si>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</si>
  <si>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</si>
  <si>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</si>
  <si>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</si>
  <si>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</si>
  <si>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</si>
  <si>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</si>
  <si>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</si>
  <si>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</si>
  <si>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</si>
  <si>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</si>
  <si>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</si>
  <si>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</si>
  <si>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</si>
  <si>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</si>
  <si>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</si>
  <si>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</si>
  <si>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</si>
  <si>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</si>
  <si>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</si>
  <si>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</si>
  <si>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</si>
  <si>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</si>
  <si>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</si>
  <si>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</si>
  <si>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</si>
  <si>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</si>
  <si>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</si>
  <si>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</si>
  <si>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</si>
  <si>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</si>
  <si>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</si>
  <si>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</si>
  <si>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</si>
  <si>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</si>
  <si>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</si>
  <si>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</si>
  <si>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</si>
  <si>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</si>
  <si>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</si>
  <si>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</si>
  <si>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</si>
  <si>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</si>
  <si>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</si>
  <si>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</si>
  <si>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</si>
  <si>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</si>
  <si>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</si>
  <si>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</si>
  <si>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</si>
  <si>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</si>
  <si>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</si>
  <si>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</si>
  <si>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</si>
  <si>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</si>
  <si>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</si>
  <si>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</si>
  <si>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</si>
  <si>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</si>
  <si>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</si>
  <si>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</si>
  <si>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</si>
  <si>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</si>
  <si>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</si>
  <si>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</si>
  <si>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</si>
  <si>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</si>
  <si>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</si>
  <si>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</si>
  <si>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</si>
  <si>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</si>
  <si>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</si>
  <si>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</si>
  <si>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</si>
  <si>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</si>
  <si>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</si>
  <si>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</si>
  <si>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</si>
  <si>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</si>
  <si>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</si>
  <si>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</si>
  <si>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</si>
  <si>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</si>
  <si>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</si>
  <si>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</si>
  <si>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</si>
  <si>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</si>
  <si>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</si>
  <si>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</si>
  <si>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</si>
  <si>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</si>
  <si>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</si>
  <si>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</si>
  <si>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</si>
  <si>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</si>
  <si>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</si>
  <si>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</si>
  <si>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</si>
  <si>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</si>
  <si>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</si>
  <si>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</si>
  <si>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</si>
  <si>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</si>
  <si>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</si>
  <si>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</si>
  <si>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</si>
  <si>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</si>
  <si>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</si>
  <si>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</si>
  <si>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</si>
  <si>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</si>
  <si>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</si>
  <si>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</si>
  <si>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</si>
  <si>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</si>
  <si>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</si>
  <si>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</si>
  <si>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</si>
  <si>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</si>
  <si>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</si>
  <si>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</si>
  <si>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</si>
  <si>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</si>
  <si>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</si>
  <si>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</si>
  <si>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</si>
  <si>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</si>
  <si>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</si>
  <si>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</si>
  <si>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</si>
  <si>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</si>
  <si>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</si>
  <si>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</si>
  <si>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</si>
  <si>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</si>
  <si>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</si>
  <si>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</si>
  <si>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</si>
  <si>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</si>
  <si>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</si>
  <si>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</si>
  <si>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</si>
  <si>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</si>
  <si>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</si>
  <si>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</si>
  <si>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</si>
  <si>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</si>
  <si>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</si>
  <si>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</si>
  <si>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</si>
  <si>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</si>
  <si>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</si>
  <si>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</si>
  <si>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</si>
  <si>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</si>
  <si>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</si>
  <si>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</si>
  <si>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</si>
  <si>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</si>
  <si>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</si>
  <si>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</si>
  <si>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</si>
  <si>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</si>
  <si>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</si>
  <si>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</si>
  <si>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</si>
  <si>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</si>
  <si>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</si>
  <si>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</si>
  <si>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</si>
  <si>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</si>
  <si>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</si>
  <si>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</si>
  <si>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</si>
  <si>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</si>
  <si>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</si>
  <si>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</si>
  <si>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</si>
  <si>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</si>
  <si>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</si>
  <si>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</si>
  <si>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</si>
  <si>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</si>
  <si>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</si>
  <si>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</si>
  <si>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</si>
  <si>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</si>
  <si>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</si>
  <si>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</si>
  <si>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</si>
  <si>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</si>
  <si>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</si>
  <si>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</si>
  <si>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</si>
  <si>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</si>
  <si>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</si>
  <si>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</si>
  <si>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</si>
  <si>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</si>
  <si>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</si>
  <si>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</si>
  <si>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</si>
  <si>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</si>
  <si>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</si>
  <si>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</si>
  <si>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</si>
  <si>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</si>
  <si>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</si>
  <si>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</si>
  <si>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</si>
  <si>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</si>
  <si>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</si>
  <si>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</si>
  <si>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</si>
  <si>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</si>
  <si>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</si>
  <si>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</si>
  <si>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</si>
  <si>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</si>
  <si>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</si>
  <si>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</si>
  <si>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</si>
  <si>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</si>
  <si>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</si>
  <si>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</si>
  <si>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</si>
  <si>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</si>
  <si>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</si>
  <si>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</si>
  <si>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</si>
  <si>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</si>
  <si>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</si>
  <si>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</si>
  <si>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</si>
  <si>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</si>
  <si>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</si>
  <si>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</si>
  <si>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</si>
  <si>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</si>
  <si>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</si>
  <si>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</si>
  <si>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</si>
  <si>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</si>
  <si>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</si>
  <si>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</si>
  <si>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</si>
  <si>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</si>
  <si>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</si>
  <si>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</si>
  <si>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</si>
  <si>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</si>
  <si>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</si>
  <si>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</si>
  <si>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</si>
  <si>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</si>
  <si>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</si>
  <si>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</si>
  <si>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</si>
  <si>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</si>
  <si>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</si>
  <si>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</si>
  <si>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</si>
  <si>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</si>
  <si>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</si>
  <si>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</si>
  <si>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</si>
  <si>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</si>
  <si>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</si>
  <si>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</si>
  <si>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</si>
  <si>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</si>
  <si>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</si>
  <si>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</si>
  <si>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</si>
  <si>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</si>
  <si>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</si>
  <si>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</si>
  <si>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</si>
  <si>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</si>
  <si>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</si>
  <si>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</si>
  <si>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</si>
  <si>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</si>
  <si>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</si>
  <si>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</si>
  <si>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</si>
  <si>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</si>
  <si>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</si>
  <si>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</si>
  <si>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</si>
  <si>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</si>
  <si>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</si>
  <si>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</si>
  <si>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</si>
  <si>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</si>
  <si>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</si>
  <si>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</si>
  <si>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</si>
  <si>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</si>
  <si>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</si>
  <si>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</si>
  <si>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</si>
  <si>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</si>
  <si>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</si>
  <si>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</si>
  <si>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</si>
  <si>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</si>
  <si>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</si>
  <si>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</si>
  <si>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</si>
  <si>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</si>
  <si>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</si>
  <si>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</si>
  <si>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</si>
  <si>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</si>
  <si>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</si>
  <si>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</si>
  <si>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</si>
  <si>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</si>
  <si>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</si>
  <si>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</si>
  <si>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</si>
  <si>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</si>
  <si>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</si>
  <si>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</si>
  <si>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</si>
  <si>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</si>
  <si>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</si>
  <si>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</si>
  <si>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</si>
  <si>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</si>
  <si>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</si>
  <si>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</si>
  <si>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</si>
  <si>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</si>
  <si>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</si>
  <si>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</si>
  <si>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</si>
  <si>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</si>
  <si>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</si>
  <si>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</si>
  <si>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</si>
  <si>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</si>
  <si>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</si>
  <si>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</si>
  <si>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</si>
  <si>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</si>
  <si>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</si>
  <si>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</si>
  <si>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</si>
  <si>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</si>
  <si>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</si>
  <si>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</si>
  <si>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</si>
  <si>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</si>
  <si>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</si>
  <si>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</si>
  <si>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</si>
  <si>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</si>
  <si>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</si>
  <si>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</si>
  <si>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</si>
  <si>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</si>
  <si>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</si>
  <si>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</si>
  <si>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</si>
  <si>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</si>
  <si>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</si>
  <si>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</si>
  <si>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</si>
  <si>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</si>
  <si>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</si>
  <si>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</si>
  <si>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</si>
  <si>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</si>
  <si>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</si>
  <si>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</si>
  <si>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</si>
  <si>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</si>
  <si>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</si>
  <si>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</si>
  <si>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</si>
  <si>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</si>
  <si>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</si>
  <si>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</si>
  <si>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</si>
  <si>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</si>
  <si>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</si>
  <si>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</si>
  <si>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</si>
  <si>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</si>
  <si>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</si>
  <si>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</si>
  <si>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</si>
  <si>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</si>
  <si>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</si>
  <si>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</si>
  <si>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</si>
  <si>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</si>
  <si>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</si>
  <si>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</si>
  <si>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</si>
  <si>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</si>
  <si>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</si>
  <si>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</si>
  <si>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</si>
  <si>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</si>
  <si>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</si>
  <si>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</si>
  <si>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</si>
  <si>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</si>
  <si>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</si>
  <si>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</si>
  <si>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</si>
  <si>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</si>
  <si>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</si>
  <si>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</si>
  <si>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</si>
  <si>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</si>
  <si>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</si>
  <si>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</si>
  <si>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</si>
  <si>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</si>
  <si>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</si>
  <si>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</si>
  <si>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</si>
  <si>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</si>
  <si>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</si>
  <si>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</si>
  <si>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</si>
  <si>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</si>
  <si>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</si>
  <si>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</si>
  <si>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</si>
  <si>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</si>
  <si>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</si>
  <si>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</si>
  <si>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</si>
  <si>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</si>
  <si>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</si>
  <si>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</si>
  <si>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</si>
  <si>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</si>
  <si>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</si>
  <si>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</si>
  <si>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</si>
  <si>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</si>
  <si>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</si>
  <si>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</si>
  <si>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</si>
  <si>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</si>
  <si>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</si>
  <si>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</si>
  <si>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</si>
  <si>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</si>
  <si>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</si>
  <si>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</si>
  <si>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</si>
  <si>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</si>
  <si>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</si>
  <si>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</si>
  <si>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</si>
  <si>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</si>
  <si>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</si>
  <si>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</si>
  <si>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</si>
  <si>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</si>
  <si>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</si>
  <si>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</si>
  <si>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</si>
  <si>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</si>
  <si>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</si>
  <si>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</si>
  <si>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</si>
  <si>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</si>
  <si>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</si>
  <si>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</si>
  <si>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</si>
  <si>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</si>
  <si>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</si>
  <si>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</si>
  <si>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</si>
  <si>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</si>
  <si>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</si>
  <si>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</si>
  <si>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</si>
  <si>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</si>
  <si>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</si>
  <si>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</si>
  <si>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</si>
  <si>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</si>
  <si>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</si>
  <si>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</si>
  <si>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</si>
  <si>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</si>
  <si>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</si>
  <si>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</si>
  <si>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</si>
  <si>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</si>
  <si>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</si>
  <si>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</si>
  <si>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</si>
  <si>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</si>
  <si>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</si>
  <si>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</si>
  <si>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</si>
  <si>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</si>
  <si>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</si>
  <si>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</si>
  <si>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</si>
  <si>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</si>
  <si>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</si>
  <si>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</si>
  <si>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</si>
  <si>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</si>
  <si>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</si>
  <si>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</si>
  <si>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</si>
  <si>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</si>
  <si>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</si>
  <si>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</si>
  <si>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</si>
  <si>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</si>
  <si>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</si>
  <si>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</si>
  <si>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</si>
  <si>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</si>
  <si>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</si>
  <si>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</si>
  <si>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</si>
  <si>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</si>
  <si>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</si>
  <si>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</si>
  <si>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</si>
  <si>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</si>
  <si>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</si>
  <si>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</si>
  <si>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</si>
  <si>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</si>
  <si>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</si>
  <si>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</si>
  <si>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</si>
  <si>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</si>
  <si>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</si>
  <si>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</si>
  <si>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</si>
  <si>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</si>
  <si>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</si>
  <si>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</si>
  <si>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</si>
  <si>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</si>
  <si>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</si>
  <si>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</si>
  <si>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</si>
  <si>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</si>
  <si>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</si>
  <si>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</si>
  <si>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</si>
  <si>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</si>
  <si>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</si>
  <si>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</si>
  <si>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</si>
  <si>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</si>
  <si>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</si>
  <si>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</si>
  <si>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</si>
  <si>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</si>
  <si>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</si>
  <si>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</si>
  <si>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</si>
  <si>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</si>
  <si>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</si>
  <si>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</si>
  <si>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</si>
  <si>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</si>
  <si>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</si>
  <si>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</si>
  <si>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</si>
  <si>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</si>
  <si>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</si>
  <si>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</si>
  <si>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</si>
  <si>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</si>
  <si>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</si>
  <si>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</si>
  <si>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</si>
  <si>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</si>
  <si>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</si>
  <si>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</si>
  <si>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</si>
  <si>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</si>
  <si>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</si>
  <si>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</si>
  <si>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</si>
  <si>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</si>
  <si>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</si>
  <si>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</si>
  <si>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</si>
  <si>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</si>
  <si>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</si>
  <si>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</si>
  <si>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</si>
  <si>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</si>
  <si>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</si>
  <si>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</si>
  <si>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</si>
  <si>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</si>
  <si>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</si>
  <si>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</si>
  <si>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</si>
  <si>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</si>
  <si>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</si>
  <si>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</si>
  <si>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</si>
  <si>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</si>
  <si>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</si>
  <si>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</si>
  <si>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</si>
  <si>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</si>
  <si>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</si>
  <si>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</si>
  <si>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</si>
  <si>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</si>
  <si>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</si>
  <si>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</si>
  <si>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</si>
  <si>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</si>
  <si>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</si>
  <si>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</si>
  <si>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</si>
  <si>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</si>
  <si>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</si>
  <si>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</si>
  <si>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</si>
  <si>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</si>
  <si>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</si>
  <si>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</si>
  <si>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</si>
  <si>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</si>
  <si>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</si>
  <si>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</si>
  <si>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</si>
  <si>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</si>
  <si>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</si>
  <si>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</si>
  <si>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</si>
  <si>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</si>
  <si>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</si>
  <si>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</si>
  <si>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</si>
  <si>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</si>
  <si>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</si>
  <si>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</si>
  <si>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</si>
  <si>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</si>
  <si>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</si>
  <si>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</si>
  <si>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</si>
  <si>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</si>
  <si>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</si>
  <si>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</si>
  <si>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</si>
  <si>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</si>
  <si>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</si>
  <si>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</si>
  <si>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</si>
  <si>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</si>
  <si>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</si>
  <si>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</si>
  <si>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</si>
  <si>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</si>
  <si>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</si>
  <si>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</si>
  <si>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</si>
  <si>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</si>
  <si>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</si>
  <si>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</si>
  <si>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</si>
  <si>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</si>
  <si>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</si>
  <si>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</si>
  <si>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</si>
  <si>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</si>
  <si>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</si>
  <si>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</si>
  <si>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</si>
  <si>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</si>
  <si>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</si>
  <si>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</si>
  <si>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</si>
  <si>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</si>
  <si>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</si>
  <si>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</si>
  <si>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</si>
  <si>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</si>
  <si>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</si>
  <si>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</si>
  <si>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</si>
  <si>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</si>
  <si>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</si>
  <si>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</si>
  <si>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</si>
  <si>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</si>
  <si>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</si>
  <si>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</si>
  <si>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</si>
  <si>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</si>
  <si>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</si>
  <si>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</si>
  <si>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</si>
  <si>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</si>
  <si>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</si>
  <si>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</si>
  <si>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</si>
  <si>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</si>
  <si>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</si>
  <si>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</si>
  <si>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</si>
  <si>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</si>
  <si>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</si>
  <si>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</si>
  <si>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</si>
  <si>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</si>
  <si>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</si>
  <si>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</si>
  <si>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</si>
  <si>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</si>
  <si>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</si>
  <si>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</si>
  <si>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</si>
  <si>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</si>
  <si>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</si>
  <si>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</si>
  <si>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</si>
  <si>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</si>
  <si>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</si>
  <si>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</si>
  <si>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</si>
  <si>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</si>
  <si>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</si>
  <si>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</si>
  <si>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</si>
  <si>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</si>
  <si>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</si>
  <si>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</si>
  <si>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</si>
  <si>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</si>
  <si>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</si>
  <si>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</si>
  <si>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</si>
  <si>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</si>
  <si>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</si>
  <si>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</si>
  <si>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</si>
  <si>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</si>
  <si>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</si>
  <si>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</si>
  <si>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</si>
  <si>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</si>
  <si>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</si>
  <si>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</si>
  <si>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</si>
  <si>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</si>
  <si>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</si>
  <si>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</si>
  <si>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</si>
  <si>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</si>
  <si>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</si>
  <si>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</si>
  <si>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</si>
  <si>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</si>
  <si>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</si>
  <si>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</si>
  <si>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</si>
  <si>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</si>
  <si>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</si>
  <si>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</si>
  <si>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</si>
  <si>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</si>
  <si>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</si>
  <si>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</si>
  <si>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</si>
  <si>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</si>
  <si>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</si>
  <si>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</si>
  <si>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</si>
  <si>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</si>
  <si>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</si>
  <si>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</si>
  <si>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</si>
  <si>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</si>
  <si>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</si>
  <si>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</si>
  <si>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</si>
  <si>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</si>
  <si>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</si>
  <si>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</si>
  <si>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</si>
  <si>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</si>
  <si>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</si>
  <si>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</si>
  <si>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</si>
  <si>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</si>
  <si>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</si>
  <si>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</si>
  <si>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</si>
  <si>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</si>
  <si>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</si>
  <si>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</si>
  <si>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</si>
  <si>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</si>
  <si>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</si>
  <si>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</si>
  <si>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</si>
  <si>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</si>
  <si>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</si>
  <si>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</si>
  <si>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</si>
  <si>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</si>
  <si>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</si>
  <si>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</si>
  <si>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</si>
  <si>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</si>
  <si>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</si>
  <si>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</si>
  <si>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</si>
  <si>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</si>
  <si>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</si>
  <si>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</si>
  <si>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</si>
  <si>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</si>
  <si>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</si>
  <si>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</si>
  <si>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</si>
  <si>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</si>
  <si>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</si>
  <si>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</si>
  <si>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</si>
  <si>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</si>
  <si>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</si>
  <si>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</si>
  <si>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</si>
  <si>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</si>
  <si>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</si>
  <si>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</si>
  <si>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</si>
  <si>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</si>
  <si>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</si>
  <si>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</si>
  <si>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</si>
  <si>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</si>
  <si>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</si>
  <si>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</si>
  <si>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</si>
  <si>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</si>
  <si>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</si>
  <si>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</si>
  <si>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</si>
  <si>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</si>
  <si>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</si>
  <si>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</si>
  <si>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</si>
  <si>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</si>
  <si>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</si>
  <si>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</si>
  <si>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</si>
  <si>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</si>
  <si>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</si>
  <si>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</si>
  <si>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</si>
  <si>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</si>
  <si>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</si>
  <si>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</si>
  <si>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</si>
  <si>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</si>
  <si>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</si>
  <si>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</si>
  <si>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</si>
  <si>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</si>
  <si>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</si>
  <si>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</si>
  <si>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</si>
  <si>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</si>
  <si>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</si>
  <si>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</si>
  <si>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</si>
  <si>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</si>
  <si>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</si>
  <si>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</si>
  <si>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</si>
  <si>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</si>
  <si>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</si>
  <si>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</si>
  <si>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</si>
  <si>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</si>
  <si>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</si>
  <si>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</si>
  <si>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</si>
  <si>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</si>
  <si>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</si>
  <si>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</si>
  <si>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</si>
  <si>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</si>
  <si>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</si>
  <si>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</si>
  <si>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</si>
  <si>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</si>
  <si>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</si>
  <si>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</si>
  <si>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</si>
  <si>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</si>
  <si>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</si>
  <si>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</si>
  <si>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</si>
  <si>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</si>
  <si>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</si>
  <si>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</si>
  <si>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</si>
  <si>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</si>
  <si>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</si>
  <si>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</si>
  <si>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</si>
  <si>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</si>
  <si>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</si>
  <si>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</si>
  <si>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</si>
  <si>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</si>
  <si>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</si>
  <si>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</si>
  <si>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</si>
  <si>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</si>
  <si>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</si>
  <si>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</si>
  <si>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</si>
  <si>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</si>
  <si>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</si>
  <si>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</si>
  <si>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</si>
  <si>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</si>
  <si>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</si>
  <si>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</si>
  <si>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</si>
  <si>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</si>
  <si>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</si>
  <si>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</si>
  <si>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</si>
  <si>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</si>
  <si>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</si>
  <si>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</si>
  <si>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</si>
  <si>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</si>
  <si>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</si>
  <si>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</si>
  <si>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</si>
  <si>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</si>
  <si>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</si>
  <si>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</si>
  <si>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</si>
  <si>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</si>
  <si>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</si>
  <si>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</si>
  <si>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</si>
  <si>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</si>
  <si>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</si>
  <si>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</si>
  <si>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</si>
  <si>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</si>
  <si>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</si>
  <si>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</si>
  <si>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</si>
  <si>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</si>
  <si>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</si>
  <si>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</si>
  <si>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</si>
  <si>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</si>
  <si>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</si>
  <si>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</si>
  <si>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</si>
  <si>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</si>
  <si>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</si>
  <si>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</si>
  <si>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</si>
  <si>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</si>
  <si>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</si>
  <si>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</si>
  <si>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</si>
  <si>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</si>
  <si>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</si>
  <si>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</si>
  <si>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</si>
  <si>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</si>
  <si>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</si>
  <si>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</si>
  <si>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</si>
  <si>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</si>
  <si>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</si>
  <si>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</si>
  <si>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</si>
  <si>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</si>
  <si>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</si>
  <si>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</si>
  <si>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</si>
  <si>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</si>
  <si>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</si>
  <si>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</si>
  <si>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</si>
  <si>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</si>
  <si>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</si>
  <si>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</si>
  <si>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</si>
  <si>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</si>
  <si>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</si>
  <si>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</si>
  <si>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</si>
  <si>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</si>
  <si>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</si>
  <si>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</si>
  <si>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</si>
  <si>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</si>
  <si>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</si>
  <si>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</si>
  <si>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</si>
  <si>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</si>
  <si>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</si>
  <si>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</si>
  <si>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</si>
  <si>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</si>
  <si>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</si>
  <si>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</si>
  <si>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</si>
  <si>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</si>
  <si>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</si>
  <si>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</si>
  <si>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</si>
  <si>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</si>
  <si>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</si>
  <si>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</si>
  <si>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</si>
  <si>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</si>
  <si>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</si>
  <si>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</si>
  <si>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</si>
  <si>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</si>
  <si>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</si>
  <si>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</si>
  <si>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</si>
  <si>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</si>
  <si>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</si>
  <si>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</si>
  <si>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</si>
  <si>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</si>
  <si>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</si>
  <si>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</si>
  <si>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</si>
  <si>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</si>
  <si>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</si>
  <si>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</si>
  <si>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</si>
  <si>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</si>
  <si>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</si>
  <si>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</si>
  <si>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</si>
  <si>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</si>
  <si>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</si>
  <si>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</si>
  <si>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</si>
  <si>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</si>
  <si>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</si>
  <si>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</si>
  <si>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</si>
  <si>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</si>
  <si>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</si>
  <si>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</si>
  <si>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</si>
  <si>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</si>
  <si>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</si>
  <si>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</si>
  <si>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</si>
  <si>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</si>
  <si>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</si>
  <si>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</si>
  <si>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</si>
  <si>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</si>
  <si>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</si>
  <si>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</si>
  <si>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</si>
  <si>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</si>
  <si>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</si>
  <si>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</si>
  <si>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</si>
  <si>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</si>
  <si>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</si>
  <si>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</si>
  <si>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</si>
  <si>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</si>
  <si>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</si>
  <si>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</si>
  <si>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</si>
  <si>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</si>
  <si>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</si>
  <si>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</si>
  <si>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</si>
  <si>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</si>
  <si>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</si>
  <si>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</si>
  <si>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</si>
  <si>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</si>
  <si>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</si>
  <si>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</si>
  <si>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</si>
  <si>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</si>
  <si>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</si>
  <si>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</si>
  <si>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</si>
  <si>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</si>
  <si>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</si>
  <si>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</si>
  <si>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</si>
  <si>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</si>
  <si>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</si>
  <si>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</si>
  <si>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</si>
  <si>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</si>
  <si>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</si>
  <si>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</si>
  <si>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</si>
  <si>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</si>
  <si>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</si>
  <si>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</si>
  <si>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</si>
  <si>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</si>
  <si>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</si>
  <si>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</si>
  <si>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</si>
  <si>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</si>
  <si>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</si>
  <si>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</si>
  <si>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</si>
  <si>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</si>
  <si>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</si>
  <si>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</si>
  <si>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</si>
  <si>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</si>
  <si>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</si>
  <si>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</si>
  <si>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</si>
  <si>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</si>
  <si>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</si>
  <si>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</si>
  <si>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</si>
  <si>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</si>
  <si>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</si>
  <si>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</si>
  <si>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</si>
  <si>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</si>
  <si>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</si>
  <si>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</si>
  <si>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</si>
  <si>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</si>
  <si>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</si>
  <si>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</si>
  <si>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</si>
  <si>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</si>
  <si>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</si>
  <si>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</si>
  <si>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</si>
  <si>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</si>
  <si>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</si>
  <si>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</si>
  <si>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</si>
  <si>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</si>
  <si>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</si>
  <si>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</si>
  <si>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</si>
  <si>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</si>
  <si>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</si>
  <si>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</si>
  <si>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</si>
  <si>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</si>
  <si>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</si>
  <si>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</si>
  <si>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</si>
  <si>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</si>
  <si>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</si>
  <si>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</si>
  <si>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</si>
  <si>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</si>
  <si>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</si>
  <si>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</si>
  <si>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</si>
  <si>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</si>
  <si>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</si>
  <si>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</si>
  <si>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</si>
  <si>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</si>
  <si>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</si>
  <si>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</si>
  <si>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</si>
  <si>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</si>
  <si>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</si>
  <si>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</si>
  <si>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</si>
  <si>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</si>
  <si>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</si>
  <si>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</si>
  <si>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</si>
  <si>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</si>
  <si>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</si>
  <si>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</si>
  <si>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</si>
  <si>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</si>
  <si>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</si>
  <si>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</si>
  <si>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</si>
  <si>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</si>
  <si>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</si>
  <si>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</si>
  <si>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</si>
  <si>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</si>
  <si>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</si>
  <si>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</si>
  <si>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</si>
  <si>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</si>
  <si>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</si>
  <si>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</si>
  <si>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</si>
  <si>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</si>
  <si>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</si>
  <si>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</si>
  <si>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</si>
  <si>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</si>
  <si>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</si>
  <si>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</si>
  <si>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</si>
  <si>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</si>
  <si>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</si>
  <si>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</si>
  <si>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</si>
  <si>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</si>
  <si>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</si>
  <si>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</si>
  <si>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</si>
  <si>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</si>
  <si>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</si>
  <si>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</si>
  <si>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</si>
  <si>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</si>
  <si>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</si>
  <si>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</si>
  <si>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</si>
  <si>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</si>
  <si>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</si>
  <si>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</si>
  <si>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</si>
  <si>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</si>
  <si>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</si>
  <si>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</si>
  <si>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</si>
  <si>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</si>
  <si>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</si>
  <si>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</si>
  <si>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</si>
  <si>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</si>
  <si>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</si>
  <si>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</si>
  <si>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</si>
  <si>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</si>
  <si>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</si>
  <si>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</si>
  <si>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</si>
  <si>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</si>
  <si>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</si>
  <si>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</si>
  <si>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</si>
  <si>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</si>
  <si>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</si>
  <si>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</si>
  <si>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</si>
  <si>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</si>
  <si>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</si>
  <si>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</si>
  <si>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</si>
  <si>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</si>
  <si>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</si>
  <si>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</si>
  <si>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</si>
  <si>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</si>
  <si>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</si>
  <si>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</si>
  <si>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</si>
  <si>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</si>
  <si>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</si>
  <si>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</si>
  <si>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</si>
  <si>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</si>
  <si>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</si>
  <si>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</si>
  <si>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</si>
  <si>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</si>
  <si>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</si>
  <si>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</si>
  <si>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</si>
  <si>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</si>
  <si>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</si>
  <si>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</si>
  <si>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</si>
  <si>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</si>
  <si>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</si>
  <si>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</si>
  <si>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</si>
  <si>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</si>
  <si>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</si>
  <si>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</si>
  <si>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</si>
  <si>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</si>
  <si>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</si>
  <si>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</si>
  <si>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</si>
  <si>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</si>
  <si>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</si>
  <si>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</si>
  <si>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</si>
  <si>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</si>
  <si>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</si>
  <si>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</si>
  <si>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</si>
  <si>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</si>
  <si>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</si>
  <si>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</si>
  <si>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</si>
  <si>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</si>
  <si>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</si>
  <si>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</si>
  <si>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</si>
  <si>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</si>
  <si>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</si>
  <si>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</si>
  <si>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</si>
  <si>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</si>
  <si>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</si>
  <si>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</si>
  <si>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</si>
  <si>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</si>
  <si>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</si>
  <si>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</si>
  <si>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</si>
  <si>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</si>
  <si>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</si>
  <si>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</si>
  <si>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</si>
  <si>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</si>
  <si>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</si>
  <si>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</si>
  <si>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</si>
  <si>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</si>
  <si>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</si>
  <si>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</si>
  <si>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</si>
  <si>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</si>
  <si>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</si>
  <si>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</si>
  <si>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</si>
  <si>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</si>
  <si>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</si>
  <si>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</si>
  <si>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</si>
  <si>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</si>
  <si>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</si>
  <si>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</si>
  <si>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</si>
  <si>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</si>
  <si>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</si>
  <si>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</si>
  <si>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</si>
  <si>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</si>
  <si>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</si>
  <si>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</si>
  <si>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</si>
  <si>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</si>
  <si>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</si>
  <si>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</si>
  <si>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</si>
  <si>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</si>
  <si>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</si>
  <si>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</si>
  <si>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</si>
  <si>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</si>
  <si>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</si>
  <si>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</si>
  <si>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</si>
  <si>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</si>
  <si>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</si>
  <si>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</si>
  <si>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</si>
  <si>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</si>
  <si>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</si>
  <si>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</si>
  <si>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</si>
  <si>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</si>
  <si>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</si>
  <si>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</si>
  <si>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</si>
  <si>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</si>
  <si>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</si>
  <si>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</si>
  <si>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</si>
  <si>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</si>
  <si>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</si>
  <si>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</si>
  <si>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</si>
  <si>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</si>
  <si>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</si>
  <si>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</si>
  <si>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</si>
  <si>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</si>
  <si>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</si>
  <si>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</si>
  <si>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</si>
  <si>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</si>
  <si>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</si>
  <si>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</si>
  <si>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</si>
  <si>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</si>
  <si>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</si>
  <si>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</si>
  <si>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</si>
  <si>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</si>
  <si>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</si>
  <si>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</si>
  <si>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</si>
  <si>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</si>
  <si>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</si>
  <si>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</si>
  <si>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</si>
  <si>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</si>
  <si>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</si>
  <si>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</si>
  <si>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</si>
  <si>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</si>
  <si>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</si>
  <si>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</si>
  <si>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</si>
  <si>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</si>
  <si>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</si>
  <si>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</si>
  <si>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</si>
  <si>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</si>
  <si>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</si>
  <si>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</si>
  <si>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</si>
  <si>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</si>
  <si>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</si>
  <si>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</si>
  <si>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</si>
  <si>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</si>
  <si>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</si>
  <si>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</si>
  <si>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</si>
  <si>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</si>
  <si>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</si>
  <si>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</si>
  <si>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</si>
  <si>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</si>
  <si>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</si>
  <si>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</si>
  <si>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</si>
  <si>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</si>
  <si>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</si>
  <si>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</si>
  <si>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</si>
  <si>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</si>
  <si>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</si>
  <si>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</si>
  <si>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</si>
  <si>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</si>
  <si>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</si>
  <si>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</si>
  <si>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</si>
  <si>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</si>
  <si>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</si>
  <si>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</si>
  <si>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</si>
  <si>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</si>
  <si>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</si>
  <si>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</si>
  <si>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</si>
  <si>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</si>
  <si>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</si>
  <si>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</si>
  <si>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</si>
  <si>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</si>
  <si>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</si>
  <si>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</si>
  <si>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</si>
  <si>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</si>
  <si>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</si>
  <si>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</si>
  <si>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</si>
  <si>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</si>
  <si>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</si>
  <si>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</si>
  <si>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</si>
  <si>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</si>
  <si>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</si>
  <si>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</si>
  <si>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</si>
  <si>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</si>
  <si>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</si>
  <si>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</si>
  <si>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</si>
  <si>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</si>
  <si>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</si>
  <si>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</si>
  <si>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</si>
  <si>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</si>
  <si>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</si>
  <si>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</si>
  <si>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</si>
  <si>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</si>
  <si>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</si>
  <si>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</si>
  <si>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</si>
  <si>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</si>
  <si>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</si>
  <si>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</si>
  <si>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</si>
  <si>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</si>
  <si>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</si>
  <si>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</si>
  <si>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</si>
  <si>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</si>
  <si>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</si>
  <si>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</si>
  <si>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</si>
  <si>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</si>
  <si>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</si>
  <si>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</si>
  <si>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</si>
  <si>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</si>
  <si>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</si>
  <si>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</si>
  <si>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</si>
  <si>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</si>
  <si>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</si>
  <si>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</si>
  <si>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</si>
  <si>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</si>
  <si>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</si>
  <si>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</si>
  <si>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</si>
  <si>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</si>
  <si>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</si>
  <si>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</si>
  <si>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</si>
  <si>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</si>
  <si>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</si>
  <si>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</si>
  <si>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</si>
  <si>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</si>
  <si>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</si>
  <si>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</si>
  <si>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</si>
  <si>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</si>
  <si>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</si>
  <si>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</si>
  <si>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</si>
  <si>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</si>
  <si>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</si>
  <si>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</si>
  <si>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</si>
  <si>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</si>
  <si>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</si>
  <si>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</si>
  <si>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</si>
  <si>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</si>
  <si>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</si>
  <si>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</si>
  <si>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</si>
  <si>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</si>
  <si>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</si>
  <si>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</si>
  <si>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</si>
  <si>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</si>
  <si>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</si>
  <si>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</si>
  <si>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</si>
  <si>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</si>
  <si>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</si>
  <si>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</si>
  <si>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</si>
  <si>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</si>
  <si>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</si>
  <si>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</si>
  <si>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</si>
  <si>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</si>
  <si>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</si>
  <si>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</si>
  <si>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</si>
  <si>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</si>
  <si>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</si>
  <si>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</si>
  <si>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</si>
  <si>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</si>
  <si>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</si>
  <si>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</si>
  <si>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</si>
  <si>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</si>
  <si>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</si>
  <si>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</si>
  <si>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</si>
  <si>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</si>
  <si>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</si>
  <si>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</si>
  <si>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</si>
  <si>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</si>
  <si>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</si>
  <si>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</si>
  <si>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</si>
  <si>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</si>
  <si>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</si>
  <si>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</si>
  <si>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</si>
  <si>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</si>
  <si>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</si>
  <si>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</si>
  <si>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</si>
  <si>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</si>
  <si>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</si>
  <si>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</si>
  <si>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</si>
  <si>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</si>
  <si>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</si>
  <si>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</si>
  <si>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</si>
  <si>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</si>
  <si>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</si>
  <si>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</si>
  <si>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</si>
  <si>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</si>
  <si>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</si>
  <si>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</si>
  <si>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</si>
  <si>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</si>
  <si>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</si>
  <si>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</si>
  <si>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</si>
  <si>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</si>
  <si>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</si>
  <si>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</si>
  <si>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</si>
  <si>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</si>
  <si>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</si>
  <si>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</si>
  <si>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</si>
  <si>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</si>
  <si>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</si>
  <si>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</si>
  <si>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</si>
  <si>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</si>
  <si>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</si>
  <si>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</si>
  <si>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</si>
  <si>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</si>
  <si>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</si>
  <si>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</si>
  <si>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</si>
  <si>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</si>
  <si>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</si>
  <si>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</si>
  <si>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</si>
  <si>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</si>
  <si>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</si>
  <si>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</si>
  <si>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</si>
  <si>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</si>
  <si>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</si>
  <si>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</si>
  <si>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</si>
  <si>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</si>
  <si>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</si>
  <si>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</si>
  <si>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</si>
  <si>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</si>
  <si>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</si>
  <si>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</si>
  <si>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</si>
  <si>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</si>
  <si>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</si>
  <si>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</si>
  <si>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</si>
  <si>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</si>
  <si>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</si>
  <si>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</si>
  <si>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</si>
  <si>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</si>
  <si>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</si>
  <si>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</si>
  <si>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</si>
  <si>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</si>
  <si>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</si>
  <si>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</si>
  <si>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</si>
  <si>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</si>
  <si>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</si>
  <si>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</si>
  <si>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</si>
  <si>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</si>
  <si>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</si>
  <si>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</si>
  <si>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</si>
  <si>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</si>
  <si>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</si>
  <si>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</si>
  <si>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</si>
  <si>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</si>
  <si>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</si>
  <si>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</si>
  <si>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</si>
  <si>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</si>
  <si>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</si>
  <si>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</si>
  <si>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</si>
  <si>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</si>
  <si>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</si>
  <si>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</si>
  <si>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</si>
  <si>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</si>
  <si>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</si>
  <si>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</si>
  <si>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</si>
  <si>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</si>
  <si>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</si>
  <si>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</si>
  <si>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</si>
  <si>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</si>
  <si>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</si>
  <si>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</si>
  <si>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</si>
  <si>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</si>
  <si>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</si>
  <si>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</si>
  <si>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</si>
  <si>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</si>
  <si>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</si>
  <si>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</si>
  <si>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</si>
  <si>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</si>
  <si>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</si>
  <si>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</si>
  <si>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</si>
  <si>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</si>
  <si>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</si>
  <si>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</si>
  <si>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</si>
  <si>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</si>
  <si>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</si>
  <si>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</si>
  <si>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</si>
  <si>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</si>
  <si>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</si>
  <si>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</si>
  <si>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</si>
  <si>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</si>
  <si>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</si>
  <si>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</si>
  <si>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</si>
  <si>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</si>
  <si>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</si>
  <si>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</si>
  <si>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</si>
  <si>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</si>
  <si>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</si>
  <si>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</si>
  <si>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</si>
  <si>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</si>
  <si>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</si>
  <si>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</si>
  <si>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</si>
  <si>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</si>
  <si>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</si>
  <si>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</si>
  <si>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</si>
  <si>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</si>
  <si>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</si>
  <si>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</si>
  <si>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</si>
  <si>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</si>
  <si>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</si>
  <si>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</si>
  <si>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</si>
  <si>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</si>
  <si>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</si>
  <si>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</si>
  <si>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</si>
  <si>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</si>
  <si>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</si>
  <si>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</si>
  <si>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</si>
  <si>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</si>
  <si>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</si>
  <si>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</si>
  <si>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</si>
  <si>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</si>
  <si>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</si>
  <si>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</si>
  <si>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</si>
  <si>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</si>
  <si>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</si>
  <si>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</si>
  <si>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</si>
  <si>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</si>
  <si>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</si>
  <si>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</si>
  <si>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</si>
  <si>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</si>
  <si>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</si>
  <si>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</si>
  <si>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</si>
  <si>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</si>
  <si>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</si>
  <si>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</si>
  <si>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</si>
  <si>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</si>
  <si>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</si>
  <si>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</si>
  <si>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</si>
  <si>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</si>
  <si>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</si>
  <si>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</si>
  <si>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</si>
  <si>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</si>
  <si>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</si>
  <si>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</si>
  <si>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</si>
  <si>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</si>
  <si>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</si>
  <si>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</si>
  <si>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</si>
  <si>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</si>
  <si>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</si>
  <si>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</si>
  <si>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</si>
  <si>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</si>
  <si>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</si>
  <si>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</si>
  <si>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</si>
  <si>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</si>
  <si>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</si>
  <si>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</si>
  <si>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</si>
  <si>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</si>
  <si>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</si>
  <si>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</si>
  <si>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</si>
  <si>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</si>
  <si>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</si>
  <si>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</si>
  <si>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</si>
  <si>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</si>
  <si>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</si>
  <si>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</si>
  <si>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</si>
  <si>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</si>
  <si>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</si>
  <si>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</si>
  <si>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</si>
  <si>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</si>
  <si>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</si>
  <si>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</si>
  <si>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</si>
  <si>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</si>
  <si>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</si>
  <si>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</si>
  <si>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</si>
  <si>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</si>
  <si>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</si>
  <si>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</si>
  <si>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</si>
  <si>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</si>
  <si>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</si>
  <si>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</si>
  <si>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</si>
  <si>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</si>
  <si>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SECTION_1_WARNING_COUNT</t>
  </si>
  <si>
    <t>SECTION_1_WARNING_FLAG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</si>
  <si>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</si>
  <si>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</si>
  <si>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</si>
  <si>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</si>
  <si>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</si>
  <si>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</si>
  <si>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</si>
  <si>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</si>
  <si>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</si>
  <si>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</si>
  <si>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</si>
  <si>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</si>
  <si>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t>APP SECTION</t>
  </si>
  <si>
    <t>SPEC_FIELD_ID</t>
  </si>
  <si>
    <t>WARNING_COUNT</t>
  </si>
  <si>
    <t>TOTAL_ERROR_COUNT</t>
  </si>
  <si>
    <t>ERROR_COUNT</t>
  </si>
  <si>
    <t>GU</t>
  </si>
  <si>
    <t>Guam</t>
  </si>
  <si>
    <t>TOC_ROW_START</t>
  </si>
  <si>
    <t>TOC_ROW_END_COL1</t>
  </si>
  <si>
    <t>TOC_ROW_COUNT_COL1</t>
  </si>
  <si>
    <t>AZ,CA</t>
  </si>
  <si>
    <t>Valid Entry</t>
  </si>
  <si>
    <t>Invalid Entry</t>
  </si>
  <si>
    <t>No Entry Required</t>
  </si>
  <si>
    <t>ZIP Code</t>
  </si>
  <si>
    <t>CHAR_LIMIT_TEMPLATE_ERR</t>
  </si>
  <si>
    <t>CHAR_LIMIT_TEMPLATE</t>
  </si>
  <si>
    <t>Narrative Limit Template</t>
  </si>
  <si>
    <t>Narrative Limit Template Error</t>
  </si>
  <si>
    <t>[diff] character(s) remaining</t>
  </si>
  <si>
    <t>options: diff, limit, used</t>
  </si>
  <si>
    <t>Error: [diff] character(s) over</t>
  </si>
  <si>
    <t>[used] of [limit] character(s) used</t>
  </si>
  <si>
    <t>WORKFLOW_START_W</t>
  </si>
  <si>
    <t>WORKFLOW_START_I</t>
  </si>
  <si>
    <t>TARGET_WISH_TOP</t>
  </si>
  <si>
    <t>TARGET_IDEA_TOP</t>
  </si>
  <si>
    <t>WISH Workflow - Start Screen</t>
  </si>
  <si>
    <t>IDEA Workflow - Start Screen</t>
  </si>
  <si>
    <t>Value Option</t>
  </si>
  <si>
    <t>Format Options</t>
  </si>
  <si>
    <t>eForm Maintenance Settings</t>
  </si>
  <si>
    <t>General Settings</t>
  </si>
  <si>
    <t>WISH App Page Title</t>
  </si>
  <si>
    <t>WISH Program</t>
  </si>
  <si>
    <t>IDEA App Page Title</t>
  </si>
  <si>
    <t>IDEA Program</t>
  </si>
  <si>
    <t>$DB.LOOKUP.RANGE_LOOKUP_MORTGAGETYPE</t>
  </si>
  <si>
    <t>Fixed</t>
  </si>
  <si>
    <t>ARM</t>
  </si>
  <si>
    <t>F</t>
  </si>
  <si>
    <t>A</t>
  </si>
  <si>
    <t>$DB.LOOKUP.RANGE_LOOKUP_PROGRAMTYPE</t>
  </si>
  <si>
    <t>FSS</t>
  </si>
  <si>
    <t>IDA</t>
  </si>
  <si>
    <t>Lease-to-Own</t>
  </si>
  <si>
    <t>W</t>
  </si>
  <si>
    <t>I</t>
  </si>
  <si>
    <t>PROGRAM TYPE</t>
  </si>
  <si>
    <t>PAGE_TITLE_WISH</t>
  </si>
  <si>
    <t>PAGE_TITLE_IDEA</t>
  </si>
  <si>
    <t>WISH</t>
  </si>
  <si>
    <t>IDEA</t>
  </si>
  <si>
    <t>SHEET_REF_WISH</t>
  </si>
  <si>
    <t>SHEET_REF_IDEA</t>
  </si>
  <si>
    <t>WISH, IDEA or Other</t>
  </si>
  <si>
    <t>FIRST_NAME</t>
  </si>
  <si>
    <t>Homebuyer Information - First Name</t>
  </si>
  <si>
    <t>HOMEBUYER INFORMATION</t>
  </si>
  <si>
    <t>LAST_NAME</t>
  </si>
  <si>
    <t>MIDDLE_NAME</t>
  </si>
  <si>
    <t>Homebuyer Information - Middle Name</t>
  </si>
  <si>
    <t>Homebuyer Information - Last Name</t>
  </si>
  <si>
    <t>HOMEOWNER_CONTRIBUTION_AMOUNT_1</t>
  </si>
  <si>
    <t>HOMEOWNER_CONTRIBUTION_AMOUNT</t>
  </si>
  <si>
    <t>Subtotal Line Item</t>
  </si>
  <si>
    <t>Total Line Item (Exported)</t>
  </si>
  <si>
    <t>HOMEOWNER_CONTRIBUTION_AMOUNT_2</t>
  </si>
  <si>
    <t>HOMEOWNER_CONTRIBUTION_AMOUNT_3</t>
  </si>
  <si>
    <t>REQUESTED_AMOUNT</t>
  </si>
  <si>
    <t>FIRST_SAVINGS_DEPOSIT_DATE</t>
  </si>
  <si>
    <t>FINAL_SAVINGS_DEPOSIT_DATE</t>
  </si>
  <si>
    <t>Subsidy Requested</t>
  </si>
  <si>
    <t>SAVINGS_PROGRAM</t>
  </si>
  <si>
    <t>SAVINGS_PROGRAM_DESC</t>
  </si>
  <si>
    <t>Code Value for Savings Program Type</t>
  </si>
  <si>
    <t>HOUSEHOLD_SIZE</t>
  </si>
  <si>
    <t>Household Size</t>
  </si>
  <si>
    <t>INCOME QUALIFICATION</t>
  </si>
  <si>
    <t>PROGRAM_ENROLLMENT_DATE</t>
  </si>
  <si>
    <t>WISH/IDEA Program Date of Enrollment</t>
  </si>
  <si>
    <t>WISH_TERM_LIMIT_YEARS</t>
  </si>
  <si>
    <t>WISH Enrollment to Closing Year Limit</t>
  </si>
  <si>
    <t>IDEA_TERM_LIMIT_YEARS</t>
  </si>
  <si>
    <t>IDEA Enrollment to Closing Year Limit</t>
  </si>
  <si>
    <t>HOUSEHOLD_INCOME_TO_AMI_RATIO</t>
  </si>
  <si>
    <t>Household Income to AMI Ratio</t>
  </si>
  <si>
    <t>INCOME_TO_AMI_LIMIT</t>
  </si>
  <si>
    <t>Income to AMI Limit</t>
  </si>
  <si>
    <t>QUALIFIED_YEAR</t>
  </si>
  <si>
    <t>Year of Income Qualification</t>
  </si>
  <si>
    <t>MBR_1ST_MORTGAGE_FLAG</t>
  </si>
  <si>
    <t>SINGLE_FAMILY_FLAG</t>
  </si>
  <si>
    <t>PURCHASE PROPERTY ADDRESS</t>
  </si>
  <si>
    <t>Single Family Home (1-4 Units) Flag</t>
  </si>
  <si>
    <t>MANUFACTURED_HOUSEING_FLG</t>
  </si>
  <si>
    <t>Manufactured Housing Flag</t>
  </si>
  <si>
    <t>PROPERTY_ADDRESS_1</t>
  </si>
  <si>
    <t>PROPERTY_ADDRESS_2</t>
  </si>
  <si>
    <t>PROPERTY_CITY</t>
  </si>
  <si>
    <t>PROPERTY_ZIP</t>
  </si>
  <si>
    <t>PROPERTY_STATE</t>
  </si>
  <si>
    <t>PROPERTY_COUNTY</t>
  </si>
  <si>
    <t>Purchase Property Address - Street</t>
  </si>
  <si>
    <t>Purchase Property Address - Street (Line 2)</t>
  </si>
  <si>
    <t>Purchase Property Address - City</t>
  </si>
  <si>
    <t>Purchase Property Address - Zip</t>
  </si>
  <si>
    <t>Purchase Property Address - State</t>
  </si>
  <si>
    <t>Purchase Property Address - County</t>
  </si>
  <si>
    <t>FIRST_MORTGAGE_LENDER</t>
  </si>
  <si>
    <t>FIRST_MORTGAGE_AMOUNT</t>
  </si>
  <si>
    <t>FIRST_MORTGAGE_RATE</t>
  </si>
  <si>
    <t>FIRST_MORTGAGE_APR</t>
  </si>
  <si>
    <t>FIRST_MORTGAGE_APR_EXPLANATION</t>
  </si>
  <si>
    <t>FIRST_MORTGAGE_TYPE</t>
  </si>
  <si>
    <t>FIRST_MORTGAGE_TERM</t>
  </si>
  <si>
    <t>HOEPA_FLAG_FIRST_MORTGAGE</t>
  </si>
  <si>
    <t>HOEPA_FIRST_MORTGAGE_EXPLANATION</t>
  </si>
  <si>
    <t>LOAN_CLOSING_DATE</t>
  </si>
  <si>
    <t>ESCROW_OPEN_DATE</t>
  </si>
  <si>
    <t>PROPERTY_PURCHASE_PRICE</t>
  </si>
  <si>
    <t>FHA_LOAN_FLAG</t>
  </si>
  <si>
    <t>HOUSING_EXPENSE_INCOME_RATIO</t>
  </si>
  <si>
    <t>HOUSING_EXPENSE_INCOME_RATIO_EXPLANATION</t>
  </si>
  <si>
    <t>SECOND_MTG_FLAG</t>
  </si>
  <si>
    <t>SECOND_MORTGAGE_LENDER</t>
  </si>
  <si>
    <t>SECOND_MORTGAGE_AMOUNT</t>
  </si>
  <si>
    <t>SECOND_MORTGAGE_RATE</t>
  </si>
  <si>
    <t>SECOND_MORTGAGE_APR</t>
  </si>
  <si>
    <t>SECOND_MORTGAGE_TYPE</t>
  </si>
  <si>
    <t>SECOND_MORTGAGE_TERM</t>
  </si>
  <si>
    <t>HOEPA_FLAG_SECOND_MORTGAGE</t>
  </si>
  <si>
    <t>HOEPA_SECOND_MORTGAGE_EXPLANATION</t>
  </si>
  <si>
    <t>APR_DIFF_THRESHOLD</t>
  </si>
  <si>
    <t>APR Difference Threshold Req. Explanation</t>
  </si>
  <si>
    <t>Member Originated First Mortgage</t>
  </si>
  <si>
    <t>First Mortgage Lender</t>
  </si>
  <si>
    <t>First Mortgage Amount</t>
  </si>
  <si>
    <t>First Mortgage Interest Rate</t>
  </si>
  <si>
    <t>First Mortgage APR</t>
  </si>
  <si>
    <t>First Mortgage APR Explanation</t>
  </si>
  <si>
    <t>First Mortgage Type</t>
  </si>
  <si>
    <t>First Mortgage Term (Months)</t>
  </si>
  <si>
    <t>HOEPA-Covered First Mortgage Loan Explanation</t>
  </si>
  <si>
    <t>HOEPA-Covered First Mortgage Loan Flag</t>
  </si>
  <si>
    <t>Loan Closing Date</t>
  </si>
  <si>
    <t>Date Escrow Opened</t>
  </si>
  <si>
    <t>Contract Sales Price</t>
  </si>
  <si>
    <t>FHA Loan Flag</t>
  </si>
  <si>
    <t>Housing Expense / Income Ratio</t>
  </si>
  <si>
    <t>HOUSING_EXP_RATIO_THRESHOLD</t>
  </si>
  <si>
    <t>Housing Expense Ratio Threshold Req. Explanation</t>
  </si>
  <si>
    <t>HOUSING_EXP_RATIO_LIMIT</t>
  </si>
  <si>
    <t>Housing Expense Ratio Max Limit</t>
  </si>
  <si>
    <t>Housing Expense / Income Ratio Explanation</t>
  </si>
  <si>
    <t>Second Mortgage Flag</t>
  </si>
  <si>
    <t>Second Mortgage Lender</t>
  </si>
  <si>
    <t>Second Mortgage Amount</t>
  </si>
  <si>
    <t>Second Mortgage Interest Rate</t>
  </si>
  <si>
    <t>Second Mortgage APR</t>
  </si>
  <si>
    <t>Second Mortgage Type</t>
  </si>
  <si>
    <t>Second Mortgage Term (Months)</t>
  </si>
  <si>
    <t>HOEPA-Covered Second Mortgage Loan Flag</t>
  </si>
  <si>
    <t>HOEPA-Covered Second Mortgage Loan Explanation</t>
  </si>
  <si>
    <t>SECOND_MTG_INT_RATE_FLOOR</t>
  </si>
  <si>
    <t>Second Mortgage Interest Rate Floor</t>
  </si>
  <si>
    <t>MORTGAGE INFORMATION</t>
  </si>
  <si>
    <t>Originally in Income Qual Section</t>
  </si>
  <si>
    <t>HOMEOWNER_CONTRIBUTION_DESC_1</t>
  </si>
  <si>
    <t>HOMEOWNER_CONTRIBUTION_DESC_2</t>
  </si>
  <si>
    <t>HOMEOWNER_CONTRIBUTION_DESC_3</t>
  </si>
  <si>
    <t>ADDED PER EMAIL ON 9/1</t>
  </si>
  <si>
    <t>OTHER_GRANTS_FLAG</t>
  </si>
  <si>
    <t>Other Grants or Soft Loans Flag</t>
  </si>
  <si>
    <t>GRANT_SOURCE_1</t>
  </si>
  <si>
    <t>GRANT_SOURCE_2</t>
  </si>
  <si>
    <t>GRANT_SOURCE_3</t>
  </si>
  <si>
    <t>GRANT_SOURCE_4</t>
  </si>
  <si>
    <t>GRANT_SOURCE</t>
  </si>
  <si>
    <t>GRANT_AMOUNT_1</t>
  </si>
  <si>
    <t>GRANT_AMOUNT_2</t>
  </si>
  <si>
    <t>GRANT_AMOUNT_3</t>
  </si>
  <si>
    <t>GRANT_AMOUNT_4</t>
  </si>
  <si>
    <t>GRANT_AMOUNT</t>
  </si>
  <si>
    <t>Grant Amount - Total</t>
  </si>
  <si>
    <t>Grant Source - Consolidated (CSV)</t>
  </si>
  <si>
    <t>Grant Amount #1</t>
  </si>
  <si>
    <t>Grant Amount #2</t>
  </si>
  <si>
    <t>Grant Amount #3</t>
  </si>
  <si>
    <t>Grant Amount #4</t>
  </si>
  <si>
    <t>Grant Source #1</t>
  </si>
  <si>
    <t>Grant Source #2</t>
  </si>
  <si>
    <t>Grant Source #3</t>
  </si>
  <si>
    <t>Grant Source #4</t>
  </si>
  <si>
    <t>WISH &amp; IDEA Page Banner Title</t>
  </si>
  <si>
    <t>OTHER GRANTS OR MORTGAGE ASSISTANCE</t>
  </si>
  <si>
    <t>Homebuyer Information</t>
  </si>
  <si>
    <t>Section</t>
  </si>
  <si>
    <t>Progress</t>
  </si>
  <si>
    <t>Income Qualification</t>
  </si>
  <si>
    <t>Mortgage Information</t>
  </si>
  <si>
    <t>Other Grants or Mortgage Assistance</t>
  </si>
  <si>
    <t>Homebuyer First Name</t>
  </si>
  <si>
    <t>HOMEBUYER_NAME_FULL</t>
  </si>
  <si>
    <t>Homebuyer Information - Full Name (for display only)</t>
  </si>
  <si>
    <t>ADDED TO SHOW FULL NAME IN HEADER</t>
  </si>
  <si>
    <t>Source of Contribution</t>
  </si>
  <si>
    <t>Contribution Amount</t>
  </si>
  <si>
    <t>Total Homebuyer Contribution</t>
  </si>
  <si>
    <t>Address Line 2 (Apartment, Suite, Unit, etc.)</t>
  </si>
  <si>
    <t>Single Family Home (1-4 units)</t>
  </si>
  <si>
    <t>Manufactured Housing</t>
  </si>
  <si>
    <t>Purchased Property Address</t>
  </si>
  <si>
    <t>Year of Income Qualification (Year should be the HUD FY Income Limits)</t>
  </si>
  <si>
    <t>Homebuyer Contribution Amount (Total)</t>
  </si>
  <si>
    <t>Date of First Deposit (IDEA Only)</t>
  </si>
  <si>
    <t>Date of Final Deposit (IDEA Only)</t>
  </si>
  <si>
    <t>Savings Program (IDEA Only)</t>
  </si>
  <si>
    <t>Savings Program - Description (IDEA Only)</t>
  </si>
  <si>
    <t>Homebuyer Contribution Description #1</t>
  </si>
  <si>
    <t>Homebuyer Contribution Description #2</t>
  </si>
  <si>
    <t>Homebuyer Contribution Description #3</t>
  </si>
  <si>
    <t>Homebuyer Contribution Amount #1</t>
  </si>
  <si>
    <t>Homebuyer Contribution Amount #2</t>
  </si>
  <si>
    <t>Homebuyer Contribution Amount #3</t>
  </si>
  <si>
    <r>
      <t>WISH Subsidy Requested</t>
    </r>
    <r>
      <rPr>
        <vertAlign val="superscript"/>
        <sz val="10"/>
        <color theme="1"/>
        <rFont val="Arial"/>
        <family val="2"/>
      </rPr>
      <t>1</t>
    </r>
  </si>
  <si>
    <r>
      <t>Date of Enrollment in WISH Program</t>
    </r>
    <r>
      <rPr>
        <vertAlign val="superscript"/>
        <sz val="10"/>
        <color theme="1"/>
        <rFont val="Arial"/>
        <family val="2"/>
      </rPr>
      <t>2</t>
    </r>
  </si>
  <si>
    <r>
      <t>Household's Income as Percentage of AMI at Time of Enrollment</t>
    </r>
    <r>
      <rPr>
        <vertAlign val="superscript"/>
        <sz val="10"/>
        <color theme="1"/>
        <rFont val="Arial"/>
        <family val="2"/>
      </rPr>
      <t>3</t>
    </r>
  </si>
  <si>
    <t>First Mortgage</t>
  </si>
  <si>
    <t>Amount</t>
  </si>
  <si>
    <t>Interest Rate</t>
  </si>
  <si>
    <r>
      <t>APR</t>
    </r>
    <r>
      <rPr>
        <vertAlign val="superscript"/>
        <sz val="10"/>
        <color theme="1"/>
        <rFont val="Arial"/>
        <family val="2"/>
      </rPr>
      <t>4</t>
    </r>
  </si>
  <si>
    <t>Mortgage Type</t>
  </si>
  <si>
    <t>Term (Months)</t>
  </si>
  <si>
    <r>
      <t>HOEPA-Covered Loan</t>
    </r>
    <r>
      <rPr>
        <vertAlign val="superscript"/>
        <sz val="10"/>
        <color theme="1"/>
        <rFont val="Arial"/>
        <family val="2"/>
      </rPr>
      <t>5</t>
    </r>
  </si>
  <si>
    <t>HOEPA-Covered Loan Explanation:</t>
  </si>
  <si>
    <t>Second Mortgage</t>
  </si>
  <si>
    <t>Closing Date</t>
  </si>
  <si>
    <t>FHA Loan</t>
  </si>
  <si>
    <r>
      <t>Housing Expense/Income Ratio</t>
    </r>
    <r>
      <rPr>
        <vertAlign val="superscript"/>
        <sz val="10"/>
        <color theme="1"/>
        <rFont val="Arial"/>
        <family val="2"/>
      </rPr>
      <t>6</t>
    </r>
  </si>
  <si>
    <r>
      <rPr>
        <i/>
        <vertAlign val="superscript"/>
        <sz val="10"/>
        <color theme="1"/>
        <rFont val="Arial"/>
        <family val="2"/>
      </rPr>
      <t>6</t>
    </r>
    <r>
      <rPr>
        <i/>
        <sz val="10"/>
        <color theme="1"/>
        <rFont val="Arial"/>
        <family val="2"/>
      </rPr>
      <t xml:space="preserve"> Housing Expense = Principal, Interest Taxes, Insurance (PITI)
   Housing Expense/Income Ratio as stated on the Fannie Mae form 1008 (or equivalent) at time of loan closing. </t>
    </r>
  </si>
  <si>
    <r>
      <rPr>
        <i/>
        <vertAlign val="superscript"/>
        <sz val="10"/>
        <color theme="1"/>
        <rFont val="Arial"/>
        <family val="2"/>
      </rPr>
      <t>5</t>
    </r>
    <r>
      <rPr>
        <i/>
        <sz val="10"/>
        <color theme="1"/>
        <rFont val="Arial"/>
        <family val="2"/>
      </rPr>
      <t xml:space="preserve"> </t>
    </r>
    <r>
      <rPr>
        <i/>
        <sz val="9"/>
        <color theme="1"/>
        <rFont val="Arial"/>
        <family val="2"/>
      </rPr>
      <t>HOEPA is defined as the HOME Ownership and Equity Protection Act of 1994 (HOEPA). For purposes of the AHP set-aside program
   data collection and reporting, the term "HOEPA-covered loan" or "HOEPA loan" generally refers only to mortgages covered by 
   226.32 of Regulation Z that meet HOEPA's rate or fee-based triggers.</t>
    </r>
  </si>
  <si>
    <r>
      <rPr>
        <i/>
        <vertAlign val="superscript"/>
        <sz val="10"/>
        <color theme="1"/>
        <rFont val="Arial"/>
        <family val="2"/>
      </rPr>
      <t>4</t>
    </r>
    <r>
      <rPr>
        <i/>
        <sz val="10"/>
        <color theme="1"/>
        <rFont val="Arial"/>
        <family val="2"/>
      </rPr>
      <t xml:space="preserve"> </t>
    </r>
    <r>
      <rPr>
        <i/>
        <sz val="9"/>
        <color theme="1"/>
        <rFont val="Arial"/>
        <family val="2"/>
      </rPr>
      <t>Annual Percentage Rate as disclosed on the Closing Disclosure at time of Loan Closing.</t>
    </r>
  </si>
  <si>
    <r>
      <rPr>
        <i/>
        <vertAlign val="superscript"/>
        <sz val="10"/>
        <color theme="1"/>
        <rFont val="Arial"/>
        <family val="2"/>
      </rPr>
      <t xml:space="preserve">3 </t>
    </r>
    <r>
      <rPr>
        <i/>
        <sz val="9"/>
        <color theme="1"/>
        <rFont val="Arial"/>
        <family val="2"/>
      </rPr>
      <t>Must match household % of HUD AMI shown on AHP Household Income Qualification Worksheet.</t>
    </r>
  </si>
  <si>
    <t>Is there a Second Mortgage in the transaction?</t>
  </si>
  <si>
    <r>
      <rPr>
        <i/>
        <vertAlign val="superscript"/>
        <sz val="10"/>
        <color theme="1"/>
        <rFont val="Arial"/>
        <family val="2"/>
      </rPr>
      <t xml:space="preserve">2 </t>
    </r>
    <r>
      <rPr>
        <i/>
        <sz val="9"/>
        <color theme="1"/>
        <rFont val="Arial"/>
        <family val="2"/>
      </rPr>
      <t>Must match date of enrollment by member in WISH Program Enrollment.</t>
    </r>
  </si>
  <si>
    <t>Name of Grant or Soft Loan</t>
  </si>
  <si>
    <t>Grant or Soft Loan Amount</t>
  </si>
  <si>
    <r>
      <t>Date of Enrollment in IDEA Program</t>
    </r>
    <r>
      <rPr>
        <vertAlign val="superscript"/>
        <sz val="10"/>
        <color theme="1"/>
        <rFont val="Arial"/>
        <family val="2"/>
      </rPr>
      <t>2</t>
    </r>
  </si>
  <si>
    <r>
      <rPr>
        <i/>
        <vertAlign val="superscript"/>
        <sz val="10"/>
        <color theme="1"/>
        <rFont val="Arial"/>
        <family val="2"/>
      </rPr>
      <t xml:space="preserve">2 </t>
    </r>
    <r>
      <rPr>
        <i/>
        <sz val="9"/>
        <color theme="1"/>
        <rFont val="Arial"/>
        <family val="2"/>
      </rPr>
      <t>Must match date of enrollment by member in IDEA Program Enrollment.</t>
    </r>
  </si>
  <si>
    <t>Homebuyer Contribution</t>
  </si>
  <si>
    <r>
      <t>IDEA Subsidy Requested</t>
    </r>
    <r>
      <rPr>
        <vertAlign val="superscript"/>
        <sz val="10"/>
        <color theme="1"/>
        <rFont val="Arial"/>
        <family val="2"/>
      </rPr>
      <t>1</t>
    </r>
  </si>
  <si>
    <t>Date of First Deposit</t>
  </si>
  <si>
    <t>Savings Program Type</t>
  </si>
  <si>
    <t>Date of Final Deposit</t>
  </si>
  <si>
    <t>Instructions</t>
  </si>
  <si>
    <t>Input Field Legend</t>
  </si>
  <si>
    <r>
      <t xml:space="preserve">In addition to completing this form, please include the following documentation with your submission:
- Signed Closing Disclosure for each homebuyer (Cash back limit to homebuyer is $250)
- WISH Program Enrollment
- AHP Household Income Qualification Worksheet
- Documentation verifying income eligibility, using the Bank's published income guidelines
- Certificate of completion of homebuyer counseling program
- Copy of retention mechanism
Disbursement requests must be received by the Bank </t>
    </r>
    <r>
      <rPr>
        <b/>
        <sz val="9"/>
        <color theme="1"/>
        <rFont val="Arial"/>
        <family val="2"/>
      </rPr>
      <t>within two (2) months</t>
    </r>
    <r>
      <rPr>
        <sz val="9"/>
        <color theme="1"/>
        <rFont val="Arial"/>
        <family val="2"/>
      </rPr>
      <t xml:space="preserve"> of the date that the homebuyer closes on the purchase transaction.  Any outstanding documentation for the submitted disbursement request must be received by the Bank </t>
    </r>
    <r>
      <rPr>
        <b/>
        <sz val="9"/>
        <color theme="1"/>
        <rFont val="Arial"/>
        <family val="2"/>
      </rPr>
      <t>within four (4) months</t>
    </r>
    <r>
      <rPr>
        <sz val="9"/>
        <color theme="1"/>
        <rFont val="Arial"/>
        <family val="2"/>
      </rPr>
      <t xml:space="preserve"> from the date that the Bank receives the disbursement request. If the member does not comply with these deadlines, the Bank reserves the right to decline the reimbursement of subsidy to the member.</t>
    </r>
  </si>
  <si>
    <t>Homebuyer Contribution (Sweat equity hours are valued at $15 per hour):</t>
  </si>
  <si>
    <r>
      <t xml:space="preserve">In addition to completing this form, please include the following documentation with your submission:
- Signed Closing Disclosure for each homebuyer (Cash back limit to homebuyer is $250)
- IDEA Program Enrollment
- AHP Household Income Qualification Worksheet
- Documentation verifying income eligibility, using the Bank's published income guidelines
- Certificate of completion of homebuyer counseling program
- Copy of retention mechanism
Disbursement requests must be received by the Bank </t>
    </r>
    <r>
      <rPr>
        <b/>
        <sz val="9"/>
        <color theme="1"/>
        <rFont val="Arial"/>
        <family val="2"/>
      </rPr>
      <t>within two (2) months</t>
    </r>
    <r>
      <rPr>
        <sz val="9"/>
        <color theme="1"/>
        <rFont val="Arial"/>
        <family val="2"/>
      </rPr>
      <t xml:space="preserve"> of the date that the homebuyer closes on the purchase transaction.  Any outstanding documentation for the submitted disbursement request must be received by the Bank </t>
    </r>
    <r>
      <rPr>
        <b/>
        <sz val="9"/>
        <color theme="1"/>
        <rFont val="Arial"/>
        <family val="2"/>
      </rPr>
      <t>within four (4) months</t>
    </r>
    <r>
      <rPr>
        <sz val="9"/>
        <color theme="1"/>
        <rFont val="Arial"/>
        <family val="2"/>
      </rPr>
      <t xml:space="preserve"> from the date that the Bank receives the disbursement request. If the member does not comply with these deadlines, the Bank reserves the right to decline the reimbursement of subsidy to the member.</t>
    </r>
  </si>
  <si>
    <t>PAGE_TITLE</t>
  </si>
  <si>
    <t>PAGE_SUBTITLE</t>
  </si>
  <si>
    <t>Program Selection</t>
  </si>
  <si>
    <t>EFORM_VERSiON_DISP</t>
  </si>
  <si>
    <t>eForm Version Display (Calculated)</t>
  </si>
  <si>
    <t>Subsidy Request Limit*</t>
  </si>
  <si>
    <t>Minimum Savings Period (Months) (IDEA Only)</t>
  </si>
  <si>
    <t>IDEA_SAVINGS_MONTH_MIN</t>
  </si>
  <si>
    <t>IDEA Savings Months Minimum</t>
  </si>
  <si>
    <t>Maximum Enrollment to Closing Date (Years) (WISH)</t>
  </si>
  <si>
    <t>Maximum Enrollment to Closing Date (Years) (IDEA)</t>
  </si>
  <si>
    <t>* Values are shown for reference only; modifying these values requires developer updates to the eForm.</t>
  </si>
  <si>
    <t>First Mortgage APR Explanation Threshold</t>
  </si>
  <si>
    <t>Maximum Income to AMI Ratio*</t>
  </si>
  <si>
    <t>Housing Expense to Income Ratio Explanation Threshold</t>
  </si>
  <si>
    <t>Maximum Housing Expense to Income Ratio*</t>
  </si>
  <si>
    <t>Are there other grants or soft loans (other than WISH) in the transaction?</t>
  </si>
  <si>
    <t>Are there other grants or soft loans (other than IDEA) in the transaction?</t>
  </si>
  <si>
    <t>Certification and Disbursement Request Attachment 1</t>
  </si>
  <si>
    <t>OPTION_TITLE</t>
  </si>
  <si>
    <t>HOMEBUYER_2_FIRST_NAME</t>
  </si>
  <si>
    <t>HOMEBUYER_2_MIDDLE_NAME</t>
  </si>
  <si>
    <t>HOMEBUYER_2_LAST_NAME</t>
  </si>
  <si>
    <t>Homebuyer Information - Second Homebuyer - First Name</t>
  </si>
  <si>
    <t>Homebuyer Information - Second Homebuyer - Middle Name</t>
  </si>
  <si>
    <t>Homebuyer Information - Second Homebuyer - Last Name</t>
  </si>
  <si>
    <t>ADDED PER EMAIL ON 10/6</t>
  </si>
  <si>
    <t>Middle Name</t>
  </si>
  <si>
    <t>Last Name</t>
  </si>
  <si>
    <t>Second Homebuyer First Name</t>
  </si>
  <si>
    <t>FIRST_MORTGAGE_APR_EXPLANATION_PRESET</t>
  </si>
  <si>
    <t>First Mortgage APR Explanation - Preset (Dropdown Selection)</t>
  </si>
  <si>
    <t>FIRST_MORTGAGE_APR_EXPLANATION_OTHER</t>
  </si>
  <si>
    <t>$DB.LOOKUP.RANGE_LOOKUP_FIRSTMTG_EXPLANATION</t>
  </si>
  <si>
    <t>MIP</t>
  </si>
  <si>
    <t>Other (Describe Below)</t>
  </si>
  <si>
    <t>OTHER</t>
  </si>
  <si>
    <t>First Mortgage APR Explanation - Description (if Other Selected)</t>
  </si>
  <si>
    <t>2018ADD</t>
  </si>
  <si>
    <t>Allows preset reasons to select</t>
  </si>
  <si>
    <t>Allows 'Other' to be defined if no preset match</t>
  </si>
  <si>
    <t>If 'Other', please provide explanation:</t>
  </si>
  <si>
    <t>Homebuyer paid Mortgage Insurance Premiums</t>
  </si>
  <si>
    <t>1.3.0</t>
  </si>
  <si>
    <r>
      <rPr>
        <i/>
        <vertAlign val="superscript"/>
        <sz val="10"/>
        <color theme="1"/>
        <rFont val="Arial"/>
        <family val="2"/>
      </rPr>
      <t>1</t>
    </r>
    <r>
      <rPr>
        <i/>
        <sz val="10"/>
        <color theme="1"/>
        <rFont val="Arial"/>
        <family val="2"/>
      </rPr>
      <t xml:space="preserve"> </t>
    </r>
    <r>
      <rPr>
        <i/>
        <sz val="9"/>
        <color theme="1"/>
        <rFont val="Arial"/>
        <family val="2"/>
      </rPr>
      <t>Funds may be used only for downpayment or reasonable and customary closing costs.  WISH subsidy requested cannot exceed
   $22,000 for each homebuyer.</t>
    </r>
  </si>
  <si>
    <r>
      <rPr>
        <i/>
        <vertAlign val="superscript"/>
        <sz val="10"/>
        <color theme="1"/>
        <rFont val="Arial"/>
        <family val="2"/>
      </rPr>
      <t>1</t>
    </r>
    <r>
      <rPr>
        <i/>
        <sz val="10"/>
        <color theme="1"/>
        <rFont val="Arial"/>
        <family val="2"/>
      </rPr>
      <t xml:space="preserve"> </t>
    </r>
    <r>
      <rPr>
        <i/>
        <sz val="9"/>
        <color theme="1"/>
        <rFont val="Arial"/>
        <family val="2"/>
      </rPr>
      <t>Funds may be used only for downpayment or reasonable and customary closing costs.  IDEA subsidy requested cannot exceed
   $22,000 for each homebuyer.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</si>
</sst>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
    <numFmt numFmtId="165" formatCode="0000"/>
    <numFmt numFmtId="166" formatCode="&quot;$&quot;#,##0.00"/>
    <numFmt numFmtId="167" formatCode="0.000%"/>
  </numFmts>
  <fonts count="46"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u/>
      <sz val="11"/>
      <color theme="10"/>
      <name val="Calibri"/>
      <family val="2"/>
    </font>
    <font>
      <b/>
      <sz val="10"/>
      <color theme="0"/>
      <name val="Calibri"/>
      <family val="2"/>
      <scheme val="minor"/>
    </font>
    <font>
      <sz val="10"/>
      <color theme="1"/>
      <name val="Calibri"/>
      <family val="2"/>
      <scheme val="minor"/>
    </font>
    <font>
      <b/>
      <sz val="11"/>
      <color theme="0"/>
      <name val="Calibri"/>
      <family val="2"/>
      <scheme val="minor"/>
    </font>
    <font>
      <sz val="10"/>
      <name val="Arial"/>
      <family val="2"/>
    </font>
    <font>
      <b/>
      <i/>
      <sz val="9"/>
      <name val="Arial"/>
      <family val="2"/>
    </font>
    <font>
      <sz val="11"/>
      <color theme="1"/>
      <name val="Arial"/>
      <family val="2"/>
    </font>
    <font>
      <i/>
      <sz val="9"/>
      <color theme="1"/>
      <name val="Arial"/>
      <family val="2"/>
    </font>
    <font>
      <b/>
      <sz val="20"/>
      <color theme="1"/>
      <name val="Arial"/>
      <family val="2"/>
    </font>
    <font>
      <sz val="20"/>
      <color rgb="FFFFFFFF"/>
      <name val="Arial"/>
      <family val="2"/>
    </font>
    <font>
      <b/>
      <sz val="11"/>
      <color theme="0"/>
      <name val="Arial"/>
      <family val="2"/>
    </font>
    <font>
      <sz val="9"/>
      <color theme="1"/>
      <name val="Arial"/>
      <family val="2"/>
    </font>
    <font>
      <sz val="10"/>
      <color theme="1"/>
      <name val="Arial"/>
      <family val="2"/>
    </font>
    <font>
      <b/>
      <sz val="10"/>
      <color theme="0"/>
      <name val="Arial"/>
      <family val="2"/>
    </font>
    <font>
      <b/>
      <sz val="10"/>
      <color theme="1"/>
      <name val="Arial"/>
      <family val="2"/>
    </font>
    <font>
      <b/>
      <sz val="9"/>
      <color theme="1"/>
      <name val="Arial"/>
      <family val="2"/>
    </font>
    <font>
      <sz val="8"/>
      <color theme="1"/>
      <name val="Arial"/>
      <family val="2"/>
    </font>
    <font>
      <b/>
      <sz val="11"/>
      <color theme="1"/>
      <name val="Arial"/>
      <family val="2"/>
    </font>
    <font>
      <b/>
      <sz val="12"/>
      <color theme="1"/>
      <name val="Arial"/>
      <family val="2"/>
    </font>
    <font>
      <b/>
      <i/>
      <sz val="9"/>
      <color theme="1"/>
      <name val="Arial"/>
      <family val="2"/>
    </font>
    <font>
      <i/>
      <sz val="10"/>
      <color theme="1"/>
      <name val="Arial"/>
      <family val="2"/>
    </font>
    <font>
      <sz val="9"/>
      <name val="Arial"/>
      <family val="2"/>
    </font>
    <font>
      <b/>
      <u/>
      <sz val="10"/>
      <color theme="1"/>
      <name val="Arial"/>
      <family val="2"/>
    </font>
    <font>
      <b/>
      <sz val="9"/>
      <color rgb="FFFF0000"/>
      <name val="Arial"/>
      <family val="2"/>
    </font>
    <font>
      <b/>
      <u/>
      <sz val="9"/>
      <color theme="4" tint="-0.249977111117893"/>
      <name val="Arial"/>
      <family val="2"/>
    </font>
    <font>
      <b/>
      <sz val="8"/>
      <color theme="1"/>
      <name val="Arial"/>
      <family val="2"/>
    </font>
    <font>
      <b/>
      <sz val="8"/>
      <name val="Arial"/>
      <family val="2"/>
    </font>
    <font>
      <i/>
      <sz val="8"/>
      <color theme="1"/>
      <name val="Arial"/>
      <family val="2"/>
    </font>
    <font>
      <sz val="8"/>
      <name val="Arial"/>
      <family val="2"/>
    </font>
    <font>
      <sz val="10"/>
      <color rgb="FFFF0000"/>
      <name val="Arial"/>
      <family val="2"/>
    </font>
    <font>
      <b/>
      <i/>
      <sz val="8"/>
      <name val="Arial"/>
      <family val="2"/>
    </font>
    <font>
      <b/>
      <i/>
      <sz val="8"/>
      <color theme="1"/>
      <name val="Arial"/>
      <family val="2"/>
    </font>
    <font>
      <b/>
      <u/>
      <sz val="8"/>
      <color theme="4" tint="-0.249977111117893"/>
      <name val="Arial"/>
      <family val="2"/>
    </font>
    <font>
      <u/>
      <sz val="10"/>
      <color theme="1"/>
      <name val="Calibri"/>
      <family val="2"/>
      <scheme val="minor"/>
    </font>
    <font>
      <sz val="10"/>
      <color theme="1"/>
      <name val="Calibri"/>
      <scheme val="minor"/>
    </font>
    <font>
      <b/>
      <sz val="11"/>
      <color theme="0"/>
      <name val="Calibri"/>
      <scheme val="minor"/>
    </font>
    <font>
      <vertAlign val="superscript"/>
      <sz val="10"/>
      <color theme="1"/>
      <name val="Arial"/>
      <family val="2"/>
    </font>
    <font>
      <b/>
      <sz val="10"/>
      <color rgb="FFFF0000"/>
      <name val="Arial"/>
      <family val="2"/>
    </font>
    <font>
      <i/>
      <vertAlign val="superscript"/>
      <sz val="10"/>
      <color theme="1"/>
      <name val="Arial"/>
      <family val="2"/>
    </font>
  </fonts>
  <fills count="20">
    <fill>
      <patternFill patternType="none"/>
    </fill>
    <fill>
      <patternFill patternType="gray125"/>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77BF42"/>
        <bgColor indexed="64"/>
      </patternFill>
    </fill>
    <fill>
      <patternFill patternType="solid">
        <fgColor theme="0" tint="-0.499984740745262"/>
        <bgColor indexed="64"/>
      </patternFill>
    </fill>
    <fill>
      <patternFill patternType="lightUp">
        <fgColor theme="0" tint="-0.24994659260841701"/>
        <bgColor theme="0" tint="-0.14996795556505021"/>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305E"/>
      </left>
      <right/>
      <top style="thin">
        <color rgb="FF00305E"/>
      </top>
      <bottom style="thin">
        <color rgb="FF00305E"/>
      </bottom>
      <diagonal/>
    </border>
    <border>
      <left/>
      <right/>
      <top style="thin">
        <color rgb="FF00305E"/>
      </top>
      <bottom style="thin">
        <color rgb="FF00305E"/>
      </bottom>
      <diagonal/>
    </border>
    <border>
      <left/>
      <right style="thin">
        <color rgb="FF00305E"/>
      </right>
      <top style="thin">
        <color rgb="FF00305E"/>
      </top>
      <bottom style="thin">
        <color rgb="FF00305E"/>
      </bottom>
      <diagonal/>
    </border>
  </borders>
  <cellStyleXfs count="8">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14" fontId="2" fillId="0" borderId="0" xfId="0" applyNumberFormat="1" applyFont="1" applyBorder="1" applyAlignment="1">
      <alignment horizontal="left"/>
    </xf>
    <xf numFmtId="0" fontId="2" fillId="0" borderId="0" xfId="0" applyNumberFormat="1" applyFont="1" applyBorder="1" applyAlignment="1">
      <alignment horizontal="left"/>
    </xf>
    <xf numFmtId="0" fontId="6" fillId="0" borderId="0" xfId="0" quotePrefix="1" applyFont="1" applyAlignment="1">
      <alignment horizontal="center"/>
    </xf>
    <xf numFmtId="0" fontId="8" fillId="3" borderId="6" xfId="0" applyFont="1" applyFill="1" applyBorder="1"/>
    <xf numFmtId="0" fontId="9" fillId="0" borderId="0" xfId="0" applyFont="1"/>
    <xf numFmtId="0" fontId="9" fillId="0" borderId="0" xfId="0" applyNumberFormat="1" applyFont="1"/>
    <xf numFmtId="0" fontId="9" fillId="0" borderId="0" xfId="0" applyFont="1" applyAlignment="1">
      <alignment horizontal="left"/>
    </xf>
    <xf numFmtId="0" fontId="9" fillId="0" borderId="0" xfId="0" applyNumberFormat="1" applyFont="1" applyAlignment="1">
      <alignment horizontal="left"/>
    </xf>
    <xf numFmtId="0" fontId="2" fillId="0" borderId="0" xfId="0" applyFont="1" applyAlignment="1">
      <alignment horizontal="center"/>
    </xf>
    <xf numFmtId="0" fontId="9" fillId="0" borderId="0" xfId="0" applyFont="1" applyAlignment="1">
      <alignment horizontal="center"/>
    </xf>
    <xf numFmtId="0" fontId="2" fillId="0" borderId="0" xfId="0" applyFont="1" applyBorder="1" applyAlignment="1">
      <alignment horizontal="center"/>
    </xf>
    <xf numFmtId="0" fontId="2" fillId="8" borderId="0" xfId="0" applyFont="1" applyFill="1"/>
    <xf numFmtId="0" fontId="2" fillId="9" borderId="0" xfId="0" applyNumberFormat="1" applyFont="1" applyFill="1" applyBorder="1" applyAlignment="1">
      <alignment horizontal="left"/>
    </xf>
    <xf numFmtId="0" fontId="10" fillId="10" borderId="8" xfId="0" applyFont="1" applyFill="1" applyBorder="1"/>
    <xf numFmtId="0" fontId="0" fillId="11" borderId="0" xfId="0" applyFont="1" applyFill="1" applyBorder="1"/>
    <xf numFmtId="0" fontId="2" fillId="0" borderId="0" xfId="0" applyFont="1" applyFill="1" applyBorder="1"/>
    <xf numFmtId="0" fontId="2" fillId="0" borderId="0" xfId="0" applyNumberFormat="1" applyFont="1" applyFill="1" applyBorder="1" applyAlignment="1">
      <alignment horizontal="left"/>
    </xf>
    <xf numFmtId="0" fontId="8" fillId="3" borderId="10" xfId="0" applyFont="1" applyFill="1" applyBorder="1"/>
    <xf numFmtId="0" fontId="2" fillId="4" borderId="11" xfId="0" applyFont="1" applyFill="1" applyBorder="1"/>
    <xf numFmtId="0" fontId="2" fillId="5" borderId="11" xfId="0" applyFont="1" applyFill="1" applyBorder="1"/>
    <xf numFmtId="0" fontId="2" fillId="4" borderId="11" xfId="0" applyFont="1" applyFill="1" applyBorder="1" applyAlignment="1">
      <alignment horizontal="center"/>
    </xf>
    <xf numFmtId="0" fontId="2" fillId="5" borderId="11" xfId="0" applyFont="1" applyFill="1" applyBorder="1" applyAlignment="1">
      <alignment horizontal="center"/>
    </xf>
    <xf numFmtId="0" fontId="2" fillId="9" borderId="0" xfId="0" applyFont="1" applyFill="1" applyBorder="1" applyAlignment="1">
      <alignment horizontal="center"/>
    </xf>
    <xf numFmtId="0" fontId="2" fillId="9" borderId="0" xfId="0" applyNumberFormat="1" applyFont="1" applyFill="1" applyAlignment="1">
      <alignment horizontal="left"/>
    </xf>
    <xf numFmtId="0" fontId="2" fillId="0" borderId="0" xfId="0" applyFont="1" applyFill="1" applyBorder="1" applyAlignment="1">
      <alignment horizontal="center"/>
    </xf>
    <xf numFmtId="0" fontId="2" fillId="4" borderId="7" xfId="0" applyFont="1" applyFill="1" applyBorder="1"/>
    <xf numFmtId="0" fontId="2" fillId="5" borderId="7" xfId="0" applyFont="1" applyFill="1" applyBorder="1"/>
    <xf numFmtId="0" fontId="2" fillId="5" borderId="20" xfId="0" applyFont="1" applyFill="1" applyBorder="1"/>
    <xf numFmtId="0" fontId="2" fillId="5" borderId="0" xfId="0" applyFont="1" applyFill="1"/>
    <xf numFmtId="0" fontId="2" fillId="4" borderId="0" xfId="0" applyFont="1" applyFill="1"/>
    <xf numFmtId="0" fontId="2" fillId="4" borderId="21" xfId="0" applyFont="1" applyFill="1" applyBorder="1"/>
    <xf numFmtId="0" fontId="2" fillId="8" borderId="0" xfId="0" applyFont="1" applyFill="1" applyAlignment="1">
      <alignment horizontal="left"/>
    </xf>
    <xf numFmtId="0" fontId="9" fillId="0" borderId="0" xfId="0" applyFont="1" applyFill="1"/>
    <xf numFmtId="0" fontId="2" fillId="0" borderId="0" xfId="0" applyFont="1" applyFill="1"/>
    <xf numFmtId="0" fontId="9" fillId="0" borderId="0" xfId="0" applyFont="1" applyFill="1" applyAlignment="1">
      <alignment horizontal="center"/>
    </xf>
    <xf numFmtId="0" fontId="2" fillId="0" borderId="16" xfId="0" applyFont="1" applyFill="1" applyBorder="1"/>
    <xf numFmtId="0" fontId="2" fillId="0" borderId="16" xfId="0" applyFont="1" applyBorder="1"/>
    <xf numFmtId="0" fontId="2" fillId="0" borderId="16" xfId="0" applyNumberFormat="1" applyFont="1" applyBorder="1"/>
    <xf numFmtId="0" fontId="9" fillId="0" borderId="16" xfId="0" applyNumberFormat="1" applyFont="1" applyBorder="1"/>
    <xf numFmtId="0" fontId="9" fillId="0" borderId="16" xfId="0" applyFont="1" applyFill="1" applyBorder="1"/>
    <xf numFmtId="0" fontId="2" fillId="0" borderId="16" xfId="0" applyFont="1" applyBorder="1" applyAlignment="1">
      <alignment horizontal="center"/>
    </xf>
    <xf numFmtId="0" fontId="2" fillId="0" borderId="16" xfId="0" applyFont="1" applyBorder="1" applyAlignment="1">
      <alignment horizontal="left"/>
    </xf>
    <xf numFmtId="0" fontId="2" fillId="0" borderId="16" xfId="0" applyNumberFormat="1" applyFont="1" applyBorder="1" applyAlignment="1">
      <alignment horizontal="left"/>
    </xf>
    <xf numFmtId="0" fontId="2" fillId="9" borderId="16" xfId="0" applyFont="1" applyFill="1" applyBorder="1" applyAlignment="1">
      <alignment horizontal="left"/>
    </xf>
    <xf numFmtId="0" fontId="2" fillId="9" borderId="16" xfId="0" applyNumberFormat="1" applyFont="1" applyFill="1" applyBorder="1" applyAlignment="1">
      <alignment horizontal="left"/>
    </xf>
    <xf numFmtId="0" fontId="2" fillId="9" borderId="16" xfId="0" applyFont="1" applyFill="1" applyBorder="1" applyAlignment="1">
      <alignment horizontal="center"/>
    </xf>
    <xf numFmtId="0" fontId="2" fillId="0" borderId="16" xfId="0" applyNumberFormat="1" applyFont="1" applyFill="1" applyBorder="1" applyAlignment="1">
      <alignment horizontal="left"/>
    </xf>
    <xf numFmtId="0" fontId="2" fillId="9" borderId="0" xfId="0" applyNumberFormat="1" applyFont="1" applyFill="1" applyBorder="1"/>
    <xf numFmtId="0" fontId="9" fillId="9" borderId="0" xfId="0" applyNumberFormat="1" applyFont="1" applyFill="1"/>
    <xf numFmtId="0" fontId="12" fillId="13" borderId="1" xfId="0" applyFont="1" applyFill="1" applyBorder="1" applyAlignment="1" applyProtection="1">
      <alignment horizontal="left"/>
      <protection hidden="1"/>
    </xf>
    <xf numFmtId="0" fontId="12" fillId="13" borderId="1" xfId="0" applyNumberFormat="1" applyFont="1" applyFill="1" applyBorder="1" applyAlignment="1" applyProtection="1">
      <alignment horizontal="left"/>
      <protection hidden="1"/>
    </xf>
    <xf numFmtId="0" fontId="13" fillId="0" borderId="0" xfId="0" applyFont="1" applyFill="1" applyProtection="1">
      <protection hidden="1"/>
    </xf>
    <xf numFmtId="0" fontId="13" fillId="0" borderId="0" xfId="0" applyFont="1" applyFill="1" applyBorder="1" applyProtection="1">
      <protection hidden="1"/>
    </xf>
    <xf numFmtId="0" fontId="14" fillId="14" borderId="1" xfId="0" applyFont="1" applyFill="1" applyBorder="1" applyAlignment="1" applyProtection="1">
      <alignment horizontal="left"/>
      <protection hidden="1"/>
    </xf>
    <xf numFmtId="0" fontId="14" fillId="0" borderId="0" xfId="0" applyFont="1" applyFill="1" applyAlignment="1" applyProtection="1">
      <alignment horizontal="left"/>
      <protection hidden="1"/>
    </xf>
    <xf numFmtId="0" fontId="14" fillId="0" borderId="0" xfId="0" applyNumberFormat="1" applyFont="1" applyFill="1" applyAlignment="1" applyProtection="1">
      <alignment horizontal="left"/>
      <protection hidden="1"/>
    </xf>
    <xf numFmtId="0" fontId="13" fillId="0" borderId="0" xfId="0" applyFont="1" applyFill="1" applyBorder="1" applyAlignment="1" applyProtection="1">
      <alignment horizontal="left" vertical="center" indent="3"/>
      <protection hidden="1"/>
    </xf>
    <xf numFmtId="0" fontId="13" fillId="0" borderId="0" xfId="0" applyFont="1" applyFill="1" applyBorder="1" applyProtection="1"/>
    <xf numFmtId="9" fontId="23" fillId="7" borderId="19" xfId="2"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25" fillId="0" borderId="16" xfId="0" applyFont="1" applyFill="1" applyBorder="1" applyAlignment="1" applyProtection="1">
      <alignment vertical="center"/>
    </xf>
    <xf numFmtId="0" fontId="21" fillId="14" borderId="24" xfId="0" applyFont="1" applyFill="1" applyBorder="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Protection="1"/>
    <xf numFmtId="0" fontId="13" fillId="0" borderId="0" xfId="0" applyFont="1" applyFill="1" applyAlignment="1" applyProtection="1"/>
    <xf numFmtId="0" fontId="19" fillId="0" borderId="0" xfId="0" applyFont="1" applyFill="1" applyAlignment="1" applyProtection="1">
      <alignment vertical="center" wrapText="1"/>
    </xf>
    <xf numFmtId="0" fontId="19" fillId="0" borderId="0" xfId="0" applyFont="1" applyFill="1" applyAlignment="1" applyProtection="1">
      <alignment horizontal="center" vertical="center"/>
    </xf>
    <xf numFmtId="0" fontId="22" fillId="6" borderId="0" xfId="0" applyFont="1" applyFill="1" applyBorder="1" applyAlignment="1" applyProtection="1">
      <alignment horizontal="left" vertical="center" indent="1"/>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30" fillId="6" borderId="0" xfId="0" applyFont="1" applyFill="1" applyBorder="1" applyAlignment="1" applyProtection="1">
      <alignment horizontal="center" vertical="center"/>
    </xf>
    <xf numFmtId="0" fontId="22" fillId="6" borderId="18" xfId="0" applyFont="1" applyFill="1" applyBorder="1" applyAlignment="1" applyProtection="1">
      <alignment horizontal="left" vertical="center"/>
    </xf>
    <xf numFmtId="0" fontId="22" fillId="6" borderId="18"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right" vertical="center"/>
    </xf>
    <xf numFmtId="0" fontId="18" fillId="0" borderId="0" xfId="0" applyFont="1" applyFill="1" applyBorder="1" applyAlignment="1" applyProtection="1">
      <alignment horizontal="center" vertical="center"/>
    </xf>
    <xf numFmtId="0" fontId="22" fillId="0" borderId="0" xfId="0" applyFont="1" applyFill="1" applyAlignment="1" applyProtection="1">
      <alignment vertical="center"/>
    </xf>
    <xf numFmtId="0" fontId="18" fillId="2" borderId="1"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26" fillId="0" borderId="16" xfId="0" applyFont="1" applyFill="1" applyBorder="1" applyAlignment="1" applyProtection="1">
      <alignment horizontal="right" vertical="center"/>
    </xf>
    <xf numFmtId="0" fontId="22" fillId="14" borderId="24" xfId="0" applyFont="1" applyFill="1" applyBorder="1" applyAlignment="1" applyProtection="1">
      <alignment vertical="center"/>
    </xf>
    <xf numFmtId="0" fontId="22" fillId="14" borderId="24" xfId="0" applyFont="1" applyFill="1" applyBorder="1" applyAlignment="1" applyProtection="1">
      <alignment horizontal="left" vertical="center"/>
    </xf>
    <xf numFmtId="9" fontId="18" fillId="0" borderId="0" xfId="0" applyNumberFormat="1" applyFont="1" applyFill="1" applyBorder="1" applyAlignment="1" applyProtection="1">
      <alignment vertical="center"/>
    </xf>
    <xf numFmtId="0" fontId="18" fillId="0" borderId="12" xfId="0" applyFont="1" applyFill="1" applyBorder="1" applyAlignment="1" applyProtection="1">
      <alignment horizontal="center" vertical="center"/>
    </xf>
    <xf numFmtId="9" fontId="18" fillId="0" borderId="0" xfId="0" applyNumberFormat="1" applyFont="1" applyFill="1" applyAlignment="1" applyProtection="1">
      <alignment vertical="center"/>
    </xf>
    <xf numFmtId="0" fontId="18" fillId="0" borderId="23" xfId="0" applyFont="1" applyFill="1" applyBorder="1" applyAlignment="1" applyProtection="1">
      <alignment horizontal="center" vertical="center"/>
    </xf>
    <xf numFmtId="0" fontId="31" fillId="17" borderId="1" xfId="0"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18" fillId="2" borderId="4" xfId="0" applyFont="1" applyFill="1" applyBorder="1" applyAlignment="1" applyProtection="1">
      <alignment horizontal="center" vertical="center"/>
    </xf>
    <xf numFmtId="9" fontId="32" fillId="6" borderId="0" xfId="2" applyFont="1" applyFill="1" applyBorder="1" applyAlignment="1" applyProtection="1">
      <alignment horizontal="center" vertical="center"/>
    </xf>
    <xf numFmtId="0" fontId="33" fillId="0" borderId="0"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xf>
    <xf numFmtId="0" fontId="19" fillId="0" borderId="0" xfId="0" applyFont="1" applyFill="1" applyAlignment="1" applyProtection="1"/>
    <xf numFmtId="0" fontId="19" fillId="0" borderId="17" xfId="0" applyFont="1" applyFill="1" applyBorder="1" applyProtection="1"/>
    <xf numFmtId="0" fontId="19" fillId="0" borderId="17" xfId="0" applyFont="1" applyFill="1" applyBorder="1" applyAlignment="1" applyProtection="1">
      <alignment horizontal="center" vertical="center"/>
    </xf>
    <xf numFmtId="0" fontId="19" fillId="6" borderId="0" xfId="0" applyFont="1" applyFill="1" applyBorder="1" applyAlignment="1" applyProtection="1">
      <alignment horizontal="left" vertical="center"/>
    </xf>
    <xf numFmtId="0" fontId="19" fillId="6" borderId="0" xfId="0" applyFont="1" applyFill="1" applyBorder="1" applyProtection="1"/>
    <xf numFmtId="0" fontId="19" fillId="6" borderId="0" xfId="0" applyFont="1" applyFill="1" applyBorder="1" applyAlignment="1" applyProtection="1">
      <alignment horizontal="center" vertical="center"/>
    </xf>
    <xf numFmtId="0" fontId="19" fillId="6" borderId="18" xfId="0" applyFont="1" applyFill="1" applyBorder="1" applyAlignment="1" applyProtection="1">
      <alignment horizontal="center" vertical="center"/>
    </xf>
    <xf numFmtId="0" fontId="19" fillId="6" borderId="18" xfId="0" applyFont="1" applyFill="1" applyBorder="1" applyProtection="1"/>
    <xf numFmtId="0" fontId="19" fillId="0" borderId="0" xfId="0" applyFont="1" applyFill="1" applyBorder="1" applyProtection="1"/>
    <xf numFmtId="0" fontId="19" fillId="0" borderId="0" xfId="0" applyFont="1" applyFill="1" applyBorder="1" applyProtection="1">
      <protection locked="0" hidden="1"/>
    </xf>
    <xf numFmtId="0" fontId="19" fillId="0" borderId="0" xfId="0" applyFont="1" applyFill="1" applyBorder="1" applyAlignment="1" applyProtection="1">
      <alignment vertical="center"/>
    </xf>
    <xf numFmtId="0" fontId="29" fillId="14" borderId="25" xfId="0" applyFont="1" applyFill="1" applyBorder="1" applyAlignment="1" applyProtection="1">
      <alignment vertical="center"/>
    </xf>
    <xf numFmtId="0" fontId="19" fillId="0" borderId="0" xfId="0" applyFont="1" applyFill="1" applyAlignment="1" applyProtection="1">
      <alignment vertical="center"/>
    </xf>
    <xf numFmtId="0" fontId="21"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164" fontId="19" fillId="2" borderId="2" xfId="0" applyNumberFormat="1" applyFont="1" applyFill="1" applyBorder="1" applyAlignment="1" applyProtection="1">
      <alignment horizontal="center" vertical="center"/>
      <protection locked="0"/>
    </xf>
    <xf numFmtId="165" fontId="19" fillId="2" borderId="4" xfId="0" applyNumberFormat="1" applyFont="1" applyFill="1" applyBorder="1" applyAlignment="1" applyProtection="1">
      <alignment horizontal="center" vertical="center"/>
      <protection locked="0"/>
    </xf>
    <xf numFmtId="0" fontId="19" fillId="0" borderId="0" xfId="0" applyFont="1" applyFill="1" applyProtection="1"/>
    <xf numFmtId="0" fontId="19"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indent="1"/>
    </xf>
    <xf numFmtId="0" fontId="19" fillId="0" borderId="0" xfId="0" applyFont="1" applyFill="1" applyAlignment="1" applyProtection="1">
      <alignment horizontal="left" vertical="center" indent="1"/>
    </xf>
    <xf numFmtId="0" fontId="24" fillId="0" borderId="16" xfId="0" applyFont="1" applyFill="1" applyBorder="1" applyAlignment="1" applyProtection="1">
      <alignment vertical="center"/>
    </xf>
    <xf numFmtId="0" fontId="32" fillId="6" borderId="0" xfId="0" applyFont="1" applyFill="1" applyBorder="1" applyAlignment="1" applyProtection="1">
      <alignment horizontal="right" vertical="center"/>
    </xf>
    <xf numFmtId="0" fontId="25" fillId="2" borderId="3" xfId="0" quotePrefix="1" applyNumberFormat="1" applyFont="1" applyFill="1" applyBorder="1" applyAlignment="1" applyProtection="1">
      <alignment horizontal="center" vertical="center"/>
    </xf>
    <xf numFmtId="0" fontId="34" fillId="14" borderId="1" xfId="0" applyFont="1" applyFill="1" applyBorder="1" applyAlignment="1" applyProtection="1">
      <alignment horizontal="left" vertical="center" indent="2"/>
    </xf>
    <xf numFmtId="0" fontId="37" fillId="13" borderId="1" xfId="0" applyFont="1" applyFill="1" applyBorder="1" applyAlignment="1" applyProtection="1">
      <alignment horizontal="left"/>
    </xf>
    <xf numFmtId="0" fontId="37" fillId="13" borderId="1" xfId="0" applyNumberFormat="1" applyFont="1" applyFill="1" applyBorder="1" applyAlignment="1" applyProtection="1">
      <alignment horizontal="left"/>
    </xf>
    <xf numFmtId="0" fontId="37" fillId="13" borderId="2" xfId="0" applyFont="1" applyFill="1" applyBorder="1" applyAlignment="1" applyProtection="1">
      <alignment horizontal="left"/>
    </xf>
    <xf numFmtId="0" fontId="34" fillId="14" borderId="0" xfId="0" applyFont="1" applyFill="1" applyBorder="1" applyAlignment="1" applyProtection="1">
      <alignment horizontal="left"/>
    </xf>
    <xf numFmtId="0" fontId="34" fillId="14" borderId="0" xfId="0" applyNumberFormat="1" applyFont="1" applyFill="1" applyBorder="1" applyAlignment="1" applyProtection="1">
      <alignment horizontal="left"/>
    </xf>
    <xf numFmtId="0" fontId="34" fillId="14" borderId="1" xfId="0" applyFont="1" applyFill="1" applyBorder="1" applyAlignment="1" applyProtection="1">
      <alignment horizontal="left"/>
    </xf>
    <xf numFmtId="0" fontId="34" fillId="12" borderId="1" xfId="0" applyNumberFormat="1" applyFont="1" applyFill="1" applyBorder="1" applyAlignment="1" applyProtection="1">
      <alignment horizontal="left"/>
    </xf>
    <xf numFmtId="0" fontId="34" fillId="14" borderId="1" xfId="0" applyFont="1" applyFill="1" applyBorder="1" applyAlignment="1" applyProtection="1">
      <alignment horizontal="left" vertical="center"/>
    </xf>
    <xf numFmtId="0" fontId="34" fillId="12" borderId="1" xfId="0" applyNumberFormat="1" applyFont="1" applyFill="1" applyBorder="1" applyAlignment="1" applyProtection="1">
      <alignment horizontal="left" vertical="center"/>
    </xf>
    <xf numFmtId="0" fontId="23" fillId="14" borderId="1" xfId="0" applyFont="1" applyFill="1" applyBorder="1" applyAlignment="1" applyProtection="1">
      <alignment horizontal="left" vertical="center"/>
    </xf>
    <xf numFmtId="1" fontId="34" fillId="7" borderId="1" xfId="2" applyNumberFormat="1" applyFont="1" applyFill="1" applyBorder="1" applyAlignment="1" applyProtection="1">
      <alignment horizontal="left" vertical="center"/>
    </xf>
    <xf numFmtId="0" fontId="38" fillId="17" borderId="1" xfId="0" applyFont="1" applyFill="1" applyBorder="1" applyAlignment="1" applyProtection="1">
      <alignment horizontal="left" vertical="center"/>
    </xf>
    <xf numFmtId="0" fontId="39" fillId="17" borderId="1" xfId="0" applyFont="1" applyFill="1" applyBorder="1" applyAlignment="1" applyProtection="1">
      <alignment horizontal="left" vertical="center"/>
    </xf>
    <xf numFmtId="0" fontId="34" fillId="17" borderId="1" xfId="0" applyFont="1" applyFill="1" applyBorder="1" applyAlignment="1" applyProtection="1">
      <alignment horizontal="left" vertical="center"/>
    </xf>
    <xf numFmtId="0" fontId="34" fillId="6" borderId="1" xfId="0" applyNumberFormat="1" applyFont="1" applyFill="1" applyBorder="1" applyAlignment="1" applyProtection="1">
      <alignment horizontal="left" vertical="center"/>
    </xf>
    <xf numFmtId="0" fontId="34" fillId="14" borderId="1" xfId="0" applyFont="1" applyFill="1" applyBorder="1" applyAlignment="1" applyProtection="1">
      <alignment horizontal="left" vertical="center" indent="1"/>
    </xf>
    <xf numFmtId="9" fontId="34" fillId="12" borderId="1" xfId="2" applyFont="1" applyFill="1" applyBorder="1" applyAlignment="1" applyProtection="1">
      <alignment horizontal="left" vertical="center"/>
    </xf>
    <xf numFmtId="0" fontId="23" fillId="12" borderId="1" xfId="0" applyNumberFormat="1" applyFont="1" applyFill="1" applyBorder="1" applyAlignment="1" applyProtection="1">
      <alignment horizontal="left" vertical="center"/>
    </xf>
    <xf numFmtId="0" fontId="34" fillId="7" borderId="1" xfId="0" applyNumberFormat="1" applyFont="1" applyFill="1" applyBorder="1" applyAlignment="1" applyProtection="1">
      <alignment horizontal="left" vertical="center"/>
    </xf>
    <xf numFmtId="0" fontId="34" fillId="15" borderId="1" xfId="0" applyFont="1" applyFill="1" applyBorder="1" applyAlignment="1" applyProtection="1">
      <alignment horizontal="left" vertical="center" indent="1"/>
    </xf>
    <xf numFmtId="0" fontId="34" fillId="0" borderId="0" xfId="0" applyFont="1" applyFill="1" applyAlignment="1" applyProtection="1">
      <alignment horizontal="left"/>
    </xf>
    <xf numFmtId="0" fontId="34" fillId="0" borderId="0" xfId="0" applyNumberFormat="1" applyFont="1" applyFill="1" applyAlignment="1" applyProtection="1">
      <alignment horizontal="left"/>
    </xf>
    <xf numFmtId="0" fontId="23" fillId="0" borderId="0" xfId="0" applyFont="1" applyFill="1" applyAlignment="1" applyProtection="1">
      <alignment horizontal="left"/>
    </xf>
    <xf numFmtId="0" fontId="23" fillId="0" borderId="0" xfId="0" applyNumberFormat="1" applyFont="1" applyFill="1" applyAlignment="1" applyProtection="1">
      <alignment horizontal="left"/>
    </xf>
    <xf numFmtId="0" fontId="17" fillId="17" borderId="1" xfId="0" applyNumberFormat="1" applyFont="1" applyFill="1" applyBorder="1" applyAlignment="1" applyProtection="1">
      <alignment horizontal="left" vertical="center"/>
    </xf>
    <xf numFmtId="0" fontId="21" fillId="6" borderId="18" xfId="0" applyFont="1" applyFill="1" applyBorder="1" applyAlignment="1">
      <alignment vertical="center"/>
    </xf>
    <xf numFmtId="0" fontId="19" fillId="2" borderId="1" xfId="0" applyFont="1" applyFill="1" applyBorder="1" applyAlignment="1" applyProtection="1">
      <alignment horizontal="center" vertical="center"/>
      <protection locked="0"/>
    </xf>
    <xf numFmtId="0" fontId="19" fillId="0" borderId="17" xfId="0" applyFont="1" applyFill="1" applyBorder="1" applyProtection="1">
      <protection hidden="1"/>
    </xf>
    <xf numFmtId="0" fontId="19" fillId="0" borderId="17" xfId="0" applyFont="1" applyFill="1" applyBorder="1" applyAlignment="1" applyProtection="1">
      <alignment horizontal="center" vertical="center"/>
      <protection hidden="1"/>
    </xf>
    <xf numFmtId="0" fontId="19" fillId="0" borderId="0" xfId="0" applyFont="1"/>
    <xf numFmtId="0" fontId="19" fillId="6" borderId="18" xfId="0" applyFont="1" applyFill="1" applyBorder="1"/>
    <xf numFmtId="0" fontId="21" fillId="0" borderId="0" xfId="0" applyFont="1" applyAlignment="1">
      <alignment vertical="center"/>
    </xf>
    <xf numFmtId="0" fontId="19" fillId="0" borderId="0" xfId="0" applyFont="1" applyAlignment="1">
      <alignment vertical="center"/>
    </xf>
    <xf numFmtId="0" fontId="19" fillId="0" borderId="0" xfId="0" applyFont="1" applyProtection="1">
      <protection locked="0"/>
    </xf>
    <xf numFmtId="0" fontId="21" fillId="0" borderId="16" xfId="0" applyFont="1" applyBorder="1"/>
    <xf numFmtId="0" fontId="19" fillId="0" borderId="16" xfId="0" applyFont="1" applyBorder="1"/>
    <xf numFmtId="166" fontId="19" fillId="0" borderId="0" xfId="0" applyNumberFormat="1" applyFont="1" applyFill="1" applyBorder="1" applyAlignment="1" applyProtection="1">
      <alignment horizontal="right" vertical="center" indent="1"/>
      <protection hidden="1"/>
    </xf>
    <xf numFmtId="0" fontId="19" fillId="0" borderId="0" xfId="0" applyFont="1" applyBorder="1"/>
    <xf numFmtId="0" fontId="27" fillId="0" borderId="0" xfId="0" applyFont="1" applyAlignment="1">
      <alignment vertical="center"/>
    </xf>
    <xf numFmtId="0" fontId="6" fillId="0" borderId="0" xfId="0" applyFont="1" applyAlignment="1">
      <alignment horizontal="left"/>
    </xf>
    <xf numFmtId="0" fontId="13" fillId="0" borderId="0" xfId="0" applyFont="1" applyFill="1" applyAlignment="1" applyProtection="1">
      <alignment vertical="center"/>
    </xf>
    <xf numFmtId="0" fontId="19" fillId="2" borderId="1" xfId="0" applyFont="1" applyFill="1" applyBorder="1" applyAlignment="1" applyProtection="1">
      <alignment horizontal="center" vertical="center"/>
      <protection locked="0"/>
    </xf>
    <xf numFmtId="0" fontId="40" fillId="0" borderId="0" xfId="0" applyFont="1" applyAlignment="1">
      <alignment horizontal="left"/>
    </xf>
    <xf numFmtId="0" fontId="40" fillId="0" borderId="0" xfId="0" applyFont="1"/>
    <xf numFmtId="0" fontId="41" fillId="0" borderId="0" xfId="0" applyFont="1"/>
    <xf numFmtId="0" fontId="41" fillId="0" borderId="0" xfId="0" applyFont="1" applyBorder="1"/>
    <xf numFmtId="0" fontId="41" fillId="0" borderId="0" xfId="0" applyNumberFormat="1" applyFont="1" applyBorder="1"/>
    <xf numFmtId="0" fontId="41" fillId="0" borderId="0" xfId="0" applyFont="1" applyFill="1" applyBorder="1"/>
    <xf numFmtId="0" fontId="41" fillId="0" borderId="0" xfId="0" applyFont="1" applyBorder="1" applyAlignment="1">
      <alignment horizontal="center"/>
    </xf>
    <xf numFmtId="0" fontId="41" fillId="0" borderId="0" xfId="0" applyFont="1" applyBorder="1" applyAlignment="1">
      <alignment horizontal="left"/>
    </xf>
    <xf numFmtId="0" fontId="41" fillId="9" borderId="0" xfId="0" applyNumberFormat="1" applyFont="1" applyFill="1" applyBorder="1" applyAlignment="1">
      <alignment horizontal="left"/>
    </xf>
    <xf numFmtId="0" fontId="41" fillId="0" borderId="0" xfId="0" applyNumberFormat="1" applyFont="1" applyBorder="1" applyAlignment="1">
      <alignment horizontal="left"/>
    </xf>
    <xf numFmtId="0" fontId="41" fillId="0" borderId="0" xfId="0" applyNumberFormat="1" applyFont="1" applyFill="1" applyBorder="1" applyAlignment="1">
      <alignment horizontal="left"/>
    </xf>
    <xf numFmtId="0" fontId="41" fillId="0" borderId="0" xfId="0" applyNumberFormat="1" applyFont="1" applyFill="1"/>
    <xf numFmtId="0" fontId="2" fillId="19" borderId="0" xfId="0" applyNumberFormat="1" applyFont="1" applyFill="1" applyBorder="1"/>
    <xf numFmtId="0" fontId="42" fillId="10" borderId="8" xfId="0" applyFont="1" applyFill="1" applyBorder="1"/>
    <xf numFmtId="44" fontId="2" fillId="19" borderId="0" xfId="0" applyNumberFormat="1" applyFont="1" applyFill="1" applyBorder="1" applyAlignment="1">
      <alignment horizontal="left"/>
    </xf>
    <xf numFmtId="0" fontId="21" fillId="0" borderId="0" xfId="0" applyFont="1"/>
    <xf numFmtId="0" fontId="23" fillId="14" borderId="1" xfId="0" applyFont="1" applyFill="1" applyBorder="1" applyAlignment="1" applyProtection="1">
      <alignment horizontal="left" vertical="center" indent="2"/>
    </xf>
    <xf numFmtId="0" fontId="2" fillId="12" borderId="0" xfId="0" applyNumberFormat="1" applyFont="1" applyFill="1" applyBorder="1" applyAlignment="1">
      <alignment horizontal="left"/>
    </xf>
    <xf numFmtId="0" fontId="13"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right" vertical="center"/>
    </xf>
    <xf numFmtId="0" fontId="2" fillId="19" borderId="16" xfId="0" applyNumberFormat="1" applyFont="1" applyFill="1" applyBorder="1"/>
    <xf numFmtId="0" fontId="44" fillId="0" borderId="0" xfId="0" applyFont="1" applyFill="1" applyBorder="1" applyAlignment="1" applyProtection="1">
      <alignment horizontal="center" vertical="center"/>
    </xf>
    <xf numFmtId="0" fontId="21" fillId="0" borderId="16" xfId="0" applyFont="1" applyFill="1" applyBorder="1" applyAlignment="1" applyProtection="1">
      <alignment vertical="center"/>
    </xf>
    <xf numFmtId="0" fontId="11" fillId="0" borderId="16"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16" xfId="0" applyFont="1" applyFill="1" applyBorder="1" applyAlignment="1" applyProtection="1"/>
    <xf numFmtId="167" fontId="19" fillId="2" borderId="1" xfId="0" applyNumberFormat="1" applyFont="1" applyFill="1" applyBorder="1" applyAlignment="1" applyProtection="1">
      <alignment horizontal="center" vertical="center" wrapText="1"/>
      <protection locked="0"/>
    </xf>
    <xf numFmtId="49" fontId="19" fillId="0" borderId="0" xfId="0" applyNumberFormat="1" applyFont="1" applyFill="1" applyAlignment="1" applyProtection="1">
      <alignment vertical="center"/>
    </xf>
    <xf numFmtId="10" fontId="19" fillId="2" borderId="1" xfId="0" applyNumberFormat="1" applyFont="1" applyFill="1" applyBorder="1" applyAlignment="1" applyProtection="1">
      <alignment horizontal="center" vertical="center" wrapText="1"/>
      <protection locked="0"/>
    </xf>
    <xf numFmtId="0" fontId="34" fillId="0" borderId="0" xfId="0" applyFont="1" applyFill="1" applyAlignment="1" applyProtection="1">
      <alignment horizontal="right" vertical="center"/>
    </xf>
    <xf numFmtId="0" fontId="19"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6" fillId="0" borderId="0" xfId="0" applyFont="1" applyFill="1" applyBorder="1" applyAlignment="1" applyProtection="1">
      <protection hidden="1"/>
    </xf>
    <xf numFmtId="0" fontId="15" fillId="0" borderId="0" xfId="0" applyFont="1" applyFill="1" applyBorder="1" applyAlignment="1" applyProtection="1">
      <alignment wrapText="1"/>
      <protection hidden="1"/>
    </xf>
    <xf numFmtId="0" fontId="15" fillId="0" borderId="0" xfId="0" applyFont="1" applyFill="1" applyBorder="1" applyAlignment="1" applyProtection="1">
      <protection hidden="1"/>
    </xf>
    <xf numFmtId="0" fontId="14" fillId="2" borderId="1" xfId="0" applyNumberFormat="1" applyFont="1" applyFill="1" applyBorder="1" applyAlignment="1" applyProtection="1">
      <alignment horizontal="left" wrapText="1"/>
      <protection hidden="1"/>
    </xf>
    <xf numFmtId="0" fontId="14" fillId="2" borderId="1" xfId="0" applyNumberFormat="1" applyFont="1" applyFill="1" applyBorder="1" applyAlignment="1" applyProtection="1">
      <alignment horizontal="left" wrapText="1"/>
      <protection locked="0" hidden="1"/>
    </xf>
    <xf numFmtId="0" fontId="19" fillId="0" borderId="0" xfId="0" applyFont="1" applyFill="1" applyBorder="1" applyAlignment="1" applyProtection="1">
      <alignment horizontal="right" vertical="center" indent="1"/>
    </xf>
    <xf numFmtId="0" fontId="19" fillId="0" borderId="0" xfId="0" applyFont="1" applyFill="1" applyBorder="1" applyAlignment="1" applyProtection="1">
      <alignment horizontal="left" vertical="center"/>
    </xf>
    <xf numFmtId="0" fontId="33" fillId="0" borderId="0" xfId="0" applyFont="1" applyFill="1" applyBorder="1" applyAlignment="1" applyProtection="1">
      <alignment horizontal="right" vertical="center" shrinkToFit="1"/>
    </xf>
    <xf numFmtId="0" fontId="33" fillId="0" borderId="0" xfId="0" applyFont="1" applyFill="1" applyBorder="1" applyAlignment="1" applyProtection="1">
      <alignment vertical="center" shrinkToFit="1"/>
    </xf>
    <xf numFmtId="0" fontId="19" fillId="0" borderId="0" xfId="0" applyFont="1" applyFill="1" applyBorder="1" applyProtection="1">
      <protection hidden="1"/>
    </xf>
    <xf numFmtId="0" fontId="22" fillId="6" borderId="18" xfId="0" applyFont="1" applyFill="1" applyBorder="1" applyAlignment="1">
      <alignment horizontal="left" vertical="center" indent="1"/>
    </xf>
    <xf numFmtId="3" fontId="2" fillId="0" borderId="0" xfId="0" applyNumberFormat="1" applyFont="1" applyAlignment="1">
      <alignment horizontal="left"/>
    </xf>
    <xf numFmtId="10" fontId="2" fillId="19" borderId="0" xfId="2" applyNumberFormat="1" applyFont="1" applyFill="1" applyAlignment="1">
      <alignment horizontal="left"/>
    </xf>
    <xf numFmtId="10" fontId="2" fillId="0" borderId="0" xfId="2" applyNumberFormat="1" applyFont="1" applyAlignment="1">
      <alignment horizontal="left"/>
    </xf>
    <xf numFmtId="10" fontId="41" fillId="0" borderId="0" xfId="2" applyNumberFormat="1" applyFont="1" applyFill="1" applyAlignment="1">
      <alignment horizontal="left"/>
    </xf>
    <xf numFmtId="0" fontId="14" fillId="2" borderId="1" xfId="0" applyNumberFormat="1" applyFont="1" applyFill="1" applyBorder="1" applyAlignment="1" applyProtection="1">
      <alignment horizontal="left"/>
      <protection hidden="1"/>
    </xf>
    <xf numFmtId="0" fontId="41" fillId="9" borderId="0" xfId="0" applyFont="1" applyFill="1" applyBorder="1" applyAlignment="1">
      <alignment horizontal="center"/>
    </xf>
    <xf numFmtId="0" fontId="20" fillId="16" borderId="13" xfId="1" applyFont="1" applyFill="1" applyBorder="1" applyAlignment="1" applyProtection="1">
      <alignment horizontal="center" vertical="center" wrapText="1"/>
      <protection hidden="1"/>
    </xf>
    <xf numFmtId="0" fontId="20" fillId="16" borderId="9" xfId="1" applyFont="1" applyFill="1" applyBorder="1" applyAlignment="1" applyProtection="1">
      <alignment horizontal="center" vertical="center" wrapText="1"/>
      <protection hidden="1"/>
    </xf>
    <xf numFmtId="0" fontId="20" fillId="16" borderId="12" xfId="1" applyFont="1" applyFill="1" applyBorder="1" applyAlignment="1" applyProtection="1">
      <alignment horizontal="center" vertical="center" wrapText="1"/>
      <protection hidden="1"/>
    </xf>
    <xf numFmtId="0" fontId="20" fillId="16" borderId="14" xfId="1" applyFont="1" applyFill="1" applyBorder="1" applyAlignment="1" applyProtection="1">
      <alignment horizontal="center" vertical="center" wrapText="1"/>
      <protection hidden="1"/>
    </xf>
    <xf numFmtId="0" fontId="20" fillId="16" borderId="5" xfId="1" applyFont="1" applyFill="1" applyBorder="1" applyAlignment="1" applyProtection="1">
      <alignment horizontal="center" vertical="center" wrapText="1"/>
      <protection hidden="1"/>
    </xf>
    <xf numFmtId="0" fontId="20" fillId="16" borderId="15" xfId="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hidden="1"/>
    </xf>
    <xf numFmtId="0" fontId="19" fillId="2" borderId="2" xfId="0" applyFont="1" applyFill="1" applyBorder="1" applyAlignment="1" applyProtection="1">
      <alignment horizontal="left" vertical="center" indent="1"/>
      <protection locked="0"/>
    </xf>
    <xf numFmtId="0" fontId="13" fillId="2" borderId="3" xfId="0" applyFont="1" applyFill="1" applyBorder="1" applyAlignment="1" applyProtection="1">
      <alignment horizontal="left" vertical="center" indent="1"/>
      <protection locked="0"/>
    </xf>
    <xf numFmtId="0" fontId="13" fillId="2" borderId="4" xfId="0" applyFont="1" applyFill="1" applyBorder="1" applyAlignment="1" applyProtection="1">
      <alignment horizontal="left" vertical="center" indent="1"/>
      <protection locked="0"/>
    </xf>
    <xf numFmtId="0" fontId="19" fillId="2" borderId="3" xfId="0" applyFont="1" applyFill="1" applyBorder="1" applyAlignment="1" applyProtection="1">
      <alignment horizontal="left" vertical="center" indent="1"/>
      <protection locked="0"/>
    </xf>
    <xf numFmtId="44" fontId="19" fillId="2" borderId="2" xfId="0" applyNumberFormat="1" applyFont="1" applyFill="1" applyBorder="1" applyAlignment="1" applyProtection="1">
      <alignment horizontal="left" vertical="center"/>
      <protection locked="0"/>
    </xf>
    <xf numFmtId="44" fontId="19" fillId="2" borderId="3" xfId="0" applyNumberFormat="1" applyFont="1" applyFill="1" applyBorder="1" applyAlignment="1" applyProtection="1">
      <alignment horizontal="left" vertical="center"/>
      <protection locked="0"/>
    </xf>
    <xf numFmtId="44" fontId="19" fillId="2" borderId="4"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wrapText="1"/>
    </xf>
    <xf numFmtId="0" fontId="28" fillId="2" borderId="13" xfId="0" applyFont="1" applyFill="1" applyBorder="1" applyAlignment="1" applyProtection="1">
      <alignment horizontal="left" vertical="top" wrapText="1"/>
      <protection locked="0"/>
    </xf>
    <xf numFmtId="0" fontId="28" fillId="2" borderId="9" xfId="0" applyFont="1" applyFill="1" applyBorder="1" applyAlignment="1" applyProtection="1">
      <alignment horizontal="left" vertical="top" wrapText="1"/>
      <protection locked="0"/>
    </xf>
    <xf numFmtId="0" fontId="28" fillId="2" borderId="12" xfId="0" applyFont="1" applyFill="1" applyBorder="1" applyAlignment="1" applyProtection="1">
      <alignment horizontal="left" vertical="top" wrapText="1"/>
      <protection locked="0"/>
    </xf>
    <xf numFmtId="0" fontId="28" fillId="2" borderId="22"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23" xfId="0" applyFont="1" applyFill="1" applyBorder="1" applyAlignment="1" applyProtection="1">
      <alignment horizontal="left" vertical="top" wrapText="1"/>
      <protection locked="0"/>
    </xf>
    <xf numFmtId="0" fontId="28" fillId="2" borderId="14" xfId="0" applyFont="1" applyFill="1" applyBorder="1" applyAlignment="1" applyProtection="1">
      <alignment horizontal="left" vertical="top" wrapText="1"/>
      <protection locked="0"/>
    </xf>
    <xf numFmtId="0" fontId="28" fillId="2" borderId="5" xfId="0" applyFont="1" applyFill="1" applyBorder="1" applyAlignment="1" applyProtection="1">
      <alignment horizontal="left" vertical="top" wrapText="1"/>
      <protection locked="0"/>
    </xf>
    <xf numFmtId="0" fontId="28" fillId="2" borderId="15"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33" fillId="0" borderId="0" xfId="0" applyFont="1" applyFill="1" applyBorder="1" applyAlignment="1" applyProtection="1">
      <alignment horizontal="center" vertical="center" shrinkToFit="1"/>
    </xf>
    <xf numFmtId="0" fontId="19" fillId="2" borderId="4" xfId="0" applyFont="1" applyFill="1" applyBorder="1" applyAlignment="1" applyProtection="1">
      <alignment horizontal="left" vertical="center" indent="1"/>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wrapText="1"/>
    </xf>
    <xf numFmtId="1" fontId="19" fillId="2" borderId="2" xfId="0" applyNumberFormat="1" applyFont="1" applyFill="1" applyBorder="1" applyAlignment="1" applyProtection="1">
      <alignment horizontal="center" vertical="center" wrapText="1"/>
      <protection locked="0"/>
    </xf>
    <xf numFmtId="1" fontId="19" fillId="2" borderId="3" xfId="0" applyNumberFormat="1" applyFont="1" applyFill="1" applyBorder="1" applyAlignment="1" applyProtection="1">
      <alignment horizontal="center" vertical="center" wrapText="1"/>
      <protection locked="0"/>
    </xf>
    <xf numFmtId="1" fontId="19" fillId="2" borderId="4" xfId="0" applyNumberFormat="1" applyFont="1" applyFill="1" applyBorder="1" applyAlignment="1" applyProtection="1">
      <alignment horizontal="center" vertical="center" wrapText="1"/>
      <protection locked="0"/>
    </xf>
    <xf numFmtId="14" fontId="19" fillId="2" borderId="2" xfId="0" applyNumberFormat="1" applyFont="1" applyFill="1" applyBorder="1" applyAlignment="1" applyProtection="1">
      <alignment horizontal="center" vertical="center" wrapText="1"/>
      <protection locked="0"/>
    </xf>
    <xf numFmtId="14" fontId="19" fillId="2" borderId="3" xfId="0" applyNumberFormat="1" applyFont="1" applyFill="1" applyBorder="1" applyAlignment="1" applyProtection="1">
      <alignment horizontal="center" vertical="center" wrapText="1"/>
      <protection locked="0"/>
    </xf>
    <xf numFmtId="14" fontId="19" fillId="2" borderId="4" xfId="0" applyNumberFormat="1" applyFont="1" applyFill="1" applyBorder="1" applyAlignment="1" applyProtection="1">
      <alignment horizontal="center" vertical="center" wrapText="1"/>
      <protection locked="0"/>
    </xf>
    <xf numFmtId="10" fontId="19" fillId="2" borderId="2" xfId="0" applyNumberFormat="1" applyFont="1" applyFill="1" applyBorder="1" applyAlignment="1" applyProtection="1">
      <alignment horizontal="center" vertical="center" wrapText="1"/>
      <protection locked="0"/>
    </xf>
    <xf numFmtId="10" fontId="19" fillId="2" borderId="3" xfId="0" applyNumberFormat="1" applyFont="1" applyFill="1" applyBorder="1" applyAlignment="1" applyProtection="1">
      <alignment horizontal="center" vertical="center" wrapText="1"/>
      <protection locked="0"/>
    </xf>
    <xf numFmtId="10" fontId="19" fillId="2" borderId="4" xfId="0" applyNumberFormat="1" applyFont="1" applyFill="1" applyBorder="1" applyAlignment="1" applyProtection="1">
      <alignment horizontal="center" vertical="center" wrapText="1"/>
      <protection locked="0"/>
    </xf>
    <xf numFmtId="0" fontId="19" fillId="14" borderId="1" xfId="0" applyFont="1" applyFill="1" applyBorder="1" applyAlignment="1" applyProtection="1">
      <alignment horizontal="left" vertical="center"/>
    </xf>
    <xf numFmtId="0" fontId="19" fillId="14" borderId="1" xfId="0" applyFont="1" applyFill="1" applyBorder="1" applyAlignment="1" applyProtection="1">
      <alignment horizontal="center" vertical="center"/>
    </xf>
    <xf numFmtId="44" fontId="19" fillId="2" borderId="2" xfId="0" applyNumberFormat="1" applyFont="1" applyFill="1" applyBorder="1" applyAlignment="1" applyProtection="1">
      <alignment vertical="center"/>
      <protection locked="0"/>
    </xf>
    <xf numFmtId="44" fontId="19" fillId="2" borderId="3" xfId="0" applyNumberFormat="1" applyFont="1" applyFill="1" applyBorder="1" applyAlignment="1" applyProtection="1">
      <alignment vertical="center"/>
      <protection locked="0"/>
    </xf>
    <xf numFmtId="44" fontId="19" fillId="2" borderId="4" xfId="0" applyNumberFormat="1" applyFont="1" applyFill="1" applyBorder="1" applyAlignment="1" applyProtection="1">
      <alignment vertical="center"/>
      <protection locked="0"/>
    </xf>
    <xf numFmtId="0" fontId="18" fillId="0" borderId="9"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33" fillId="0" borderId="9" xfId="0" applyFont="1" applyFill="1" applyBorder="1" applyAlignment="1" applyProtection="1">
      <alignment horizontal="center" vertical="center" wrapText="1" shrinkToFit="1"/>
    </xf>
    <xf numFmtId="0" fontId="33" fillId="0" borderId="0" xfId="0" applyFont="1" applyFill="1" applyBorder="1" applyAlignment="1" applyProtection="1">
      <alignment horizontal="center" vertical="center" wrapText="1" shrinkToFit="1"/>
    </xf>
    <xf numFmtId="0" fontId="23"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22"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8" fillId="18" borderId="2" xfId="0" applyFont="1" applyFill="1" applyBorder="1" applyAlignment="1" applyProtection="1">
      <alignment horizontal="center" vertical="center"/>
    </xf>
    <xf numFmtId="0" fontId="19" fillId="18" borderId="3" xfId="0" applyFont="1" applyFill="1" applyBorder="1" applyAlignment="1" applyProtection="1">
      <alignment horizontal="center" vertical="center"/>
    </xf>
    <xf numFmtId="0" fontId="19" fillId="18" borderId="4" xfId="0" applyFont="1" applyFill="1" applyBorder="1" applyAlignment="1" applyProtection="1">
      <alignment horizontal="center" vertical="center"/>
    </xf>
    <xf numFmtId="0" fontId="22" fillId="0" borderId="0" xfId="0" applyNumberFormat="1" applyFont="1" applyFill="1" applyAlignment="1" applyProtection="1">
      <alignment horizontal="left" vertical="center" indent="1"/>
    </xf>
    <xf numFmtId="0" fontId="21" fillId="0" borderId="0" xfId="0" applyNumberFormat="1" applyFont="1" applyFill="1" applyAlignment="1" applyProtection="1">
      <alignment horizontal="left" vertical="center" indent="1"/>
    </xf>
    <xf numFmtId="0" fontId="22" fillId="0" borderId="5" xfId="0" applyFont="1" applyFill="1" applyBorder="1" applyAlignment="1" applyProtection="1">
      <alignment horizontal="left" vertical="center"/>
    </xf>
    <xf numFmtId="0" fontId="33" fillId="0" borderId="5" xfId="0" applyFont="1" applyFill="1" applyBorder="1" applyAlignment="1" applyProtection="1">
      <alignment horizontal="center" vertical="center" wrapText="1" shrinkToFit="1"/>
    </xf>
    <xf numFmtId="44" fontId="19" fillId="0" borderId="1" xfId="0" applyNumberFormat="1" applyFont="1" applyFill="1" applyBorder="1" applyAlignment="1" applyProtection="1">
      <alignment horizontal="center" vertical="center"/>
    </xf>
    <xf numFmtId="44" fontId="19" fillId="2" borderId="2" xfId="0" applyNumberFormat="1" applyFont="1" applyFill="1" applyBorder="1" applyAlignment="1" applyProtection="1">
      <alignment horizontal="center" vertical="center"/>
      <protection locked="0"/>
    </xf>
    <xf numFmtId="44" fontId="19" fillId="2" borderId="3" xfId="0" applyNumberFormat="1" applyFont="1" applyFill="1" applyBorder="1" applyAlignment="1" applyProtection="1">
      <alignment horizontal="center" vertical="center"/>
      <protection locked="0"/>
    </xf>
    <xf numFmtId="44" fontId="19" fillId="2" borderId="4" xfId="0" applyNumberFormat="1" applyFont="1" applyFill="1" applyBorder="1" applyAlignment="1" applyProtection="1">
      <alignment horizontal="center" vertical="center"/>
      <protection locked="0"/>
    </xf>
    <xf numFmtId="0" fontId="19" fillId="14" borderId="1" xfId="0" applyFont="1" applyFill="1" applyBorder="1" applyAlignment="1" applyProtection="1">
      <alignment horizontal="left" vertical="center" indent="1"/>
    </xf>
    <xf numFmtId="10" fontId="19" fillId="2" borderId="26" xfId="2" applyNumberFormat="1" applyFont="1" applyFill="1" applyBorder="1" applyAlignment="1" applyProtection="1">
      <alignment horizontal="center" vertical="center"/>
      <protection locked="0"/>
    </xf>
    <xf numFmtId="10" fontId="19" fillId="2" borderId="27" xfId="2" applyNumberFormat="1" applyFont="1" applyFill="1" applyBorder="1" applyAlignment="1" applyProtection="1">
      <alignment horizontal="center" vertical="center"/>
      <protection locked="0"/>
    </xf>
    <xf numFmtId="10" fontId="19" fillId="2" borderId="28" xfId="2" applyNumberFormat="1" applyFont="1" applyFill="1" applyBorder="1" applyAlignment="1" applyProtection="1">
      <alignment horizontal="center" vertical="center"/>
      <protection locked="0"/>
    </xf>
    <xf numFmtId="10" fontId="19" fillId="0" borderId="26" xfId="2" applyNumberFormat="1" applyFont="1" applyFill="1" applyBorder="1" applyAlignment="1" applyProtection="1">
      <alignment horizontal="center" vertical="center"/>
    </xf>
    <xf numFmtId="10" fontId="19" fillId="0" borderId="27" xfId="2" applyNumberFormat="1" applyFont="1" applyFill="1" applyBorder="1" applyAlignment="1" applyProtection="1">
      <alignment horizontal="center" vertical="center"/>
    </xf>
    <xf numFmtId="10" fontId="19" fillId="0" borderId="28" xfId="2" applyNumberFormat="1" applyFont="1" applyFill="1" applyBorder="1" applyAlignment="1" applyProtection="1">
      <alignment horizontal="center" vertical="center"/>
    </xf>
    <xf numFmtId="166" fontId="19" fillId="0" borderId="26" xfId="0" applyNumberFormat="1" applyFont="1" applyFill="1" applyBorder="1" applyAlignment="1" applyProtection="1">
      <alignment horizontal="center" vertical="center"/>
    </xf>
    <xf numFmtId="166" fontId="19" fillId="0" borderId="27" xfId="0" applyNumberFormat="1" applyFont="1" applyFill="1" applyBorder="1" applyAlignment="1" applyProtection="1">
      <alignment horizontal="center" vertical="center"/>
    </xf>
    <xf numFmtId="166" fontId="19" fillId="0" borderId="28" xfId="0" applyNumberFormat="1" applyFont="1" applyFill="1" applyBorder="1" applyAlignment="1" applyProtection="1">
      <alignment horizontal="center" vertical="center"/>
    </xf>
    <xf numFmtId="3" fontId="19" fillId="2" borderId="26" xfId="7" applyNumberFormat="1" applyFont="1" applyFill="1" applyBorder="1" applyAlignment="1" applyProtection="1">
      <alignment horizontal="center" vertical="center"/>
      <protection locked="0"/>
    </xf>
    <xf numFmtId="3" fontId="19" fillId="2" borderId="27" xfId="7" applyNumberFormat="1" applyFont="1" applyFill="1" applyBorder="1" applyAlignment="1" applyProtection="1">
      <alignment horizontal="center" vertical="center"/>
      <protection locked="0"/>
    </xf>
    <xf numFmtId="3" fontId="19" fillId="2" borderId="28" xfId="7" applyNumberFormat="1" applyFont="1" applyFill="1" applyBorder="1" applyAlignment="1" applyProtection="1">
      <alignment horizontal="center" vertical="center"/>
      <protection locked="0"/>
    </xf>
  </cellXfs>
  <cellStyles count="8">
    <cellStyle name="Comma" xfId="7" builtinId="3"/>
    <cellStyle name="Comma 2" xfId="5" xr:uid="{00000000-0005-0000-0000-000001000000}"/>
    <cellStyle name="Currency 2" xfId="6" xr:uid="{00000000-0005-0000-0000-000002000000}"/>
    <cellStyle name="Hyperlink" xfId="1" builtinId="8"/>
    <cellStyle name="Normal" xfId="0" builtinId="0"/>
    <cellStyle name="Normal 2" xfId="3" xr:uid="{00000000-0005-0000-0000-000005000000}"/>
    <cellStyle name="Percent" xfId="2" builtinId="5"/>
    <cellStyle name="Percent 2" xfId="4" xr:uid="{00000000-0005-0000-0000-000007000000}"/>
  </cellStyles>
  <dxfs count="147">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color theme="0"/>
      </font>
      <fill>
        <patternFill>
          <bgColor theme="6" tint="-0.24994659260841701"/>
        </patternFill>
      </fill>
    </dxf>
    <dxf>
      <font>
        <b val="0"/>
        <i val="0"/>
        <color theme="0"/>
      </font>
      <fill>
        <patternFill>
          <bgColor theme="6" tint="-0.24994659260841701"/>
        </patternFill>
      </fill>
    </dxf>
    <dxf>
      <fill>
        <patternFill patternType="darkUp">
          <fgColor theme="0" tint="-0.24994659260841701"/>
          <bgColor theme="0" tint="-0.14993743705557422"/>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ont>
        <color theme="0"/>
      </font>
    </dxf>
    <dxf>
      <font>
        <color theme="0"/>
      </font>
      <fill>
        <patternFill patternType="none">
          <bgColor auto="1"/>
        </patternFill>
      </fill>
    </dxf>
    <dxf>
      <fill>
        <patternFill>
          <bgColor rgb="FFF7EAE9"/>
        </patternFill>
      </fill>
    </dxf>
    <dxf>
      <fill>
        <patternFill>
          <bgColor rgb="FFF0F5E7"/>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7EAE9"/>
        </patternFill>
      </fill>
    </dxf>
    <dxf>
      <fill>
        <patternFill>
          <bgColor rgb="FFF0F5E7"/>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
      <fill>
        <patternFill>
          <bgColor theme="0" tint="-4.9989318521683403E-2"/>
        </patternFill>
      </fill>
    </dxf>
    <dxf>
      <font>
        <b val="0"/>
        <i val="0"/>
      </font>
      <fill>
        <patternFill>
          <bgColor theme="0" tint="-4.9989318521683403E-2"/>
        </patternFill>
      </fill>
      <border>
        <left/>
        <right/>
        <top/>
        <bottom/>
        <vertical/>
        <horizontal/>
      </border>
    </dxf>
  </dxfs>
  <tableStyles count="0" defaultTableStyle="TableStyleMedium9" defaultPivotStyle="PivotStyleLight16"/>
  <colors>
    <mruColors>
      <color rgb="FFA6CE43"/>
      <color rgb="FF00305E"/>
      <color rgb="FFFFFFCC"/>
      <color rgb="FF248EC2"/>
      <color rgb="FF9CACB9"/>
      <color rgb="FF77BF42"/>
      <color rgb="FF6B95C7"/>
      <color rgb="FF4A7EBB"/>
      <color rgb="FF86AA2C"/>
      <color rgb="FFF0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fmlaLink="$B$8"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RGET_WELCOME_TOP"/></Relationships>
</file>

<file path=xl/drawings/_rels/drawing2.xml.rels><?xml version="1.0" encoding="UTF-8" standalone="yes"?>
<Relationships xmlns="http://schemas.openxmlformats.org/package/2006/relationships"><Relationship Id="rId3" Type="http://schemas.openxmlformats.org/officeDocument/2006/relationships/hyperlink" Target="#TARGET_WISH_3_START"/><Relationship Id="rId7" Type="http://schemas.openxmlformats.org/officeDocument/2006/relationships/image" Target="../media/image1.png"/><Relationship Id="rId2" Type="http://schemas.openxmlformats.org/officeDocument/2006/relationships/hyperlink" Target="#TARGET_WISH_2_START"/><Relationship Id="rId1" Type="http://schemas.openxmlformats.org/officeDocument/2006/relationships/hyperlink" Target="#TARGET_WISH_1_START"/><Relationship Id="rId6" Type="http://schemas.openxmlformats.org/officeDocument/2006/relationships/hyperlink" Target="#TARGET_WISH_4_START"/><Relationship Id="rId5" Type="http://schemas.openxmlformats.org/officeDocument/2006/relationships/hyperlink" Target="#TARGET_WISH_TOP"/><Relationship Id="rId4" Type="http://schemas.openxmlformats.org/officeDocument/2006/relationships/hyperlink" Target="#TARGET_WISH_5_START"/></Relationships>
</file>

<file path=xl/drawings/_rels/drawing3.xml.rels><?xml version="1.0" encoding="UTF-8" standalone="yes"?>
<Relationships xmlns="http://schemas.openxmlformats.org/package/2006/relationships"><Relationship Id="rId3" Type="http://schemas.openxmlformats.org/officeDocument/2006/relationships/hyperlink" Target="#TARGET_IDEA_3_START"/><Relationship Id="rId7" Type="http://schemas.openxmlformats.org/officeDocument/2006/relationships/image" Target="../media/image1.png"/><Relationship Id="rId2" Type="http://schemas.openxmlformats.org/officeDocument/2006/relationships/hyperlink" Target="#TARGET_IDEA_2_START"/><Relationship Id="rId1" Type="http://schemas.openxmlformats.org/officeDocument/2006/relationships/hyperlink" Target="#TARGET_IDEA_1_START"/><Relationship Id="rId6" Type="http://schemas.openxmlformats.org/officeDocument/2006/relationships/hyperlink" Target="#TARGET_IDEA_4_START"/><Relationship Id="rId5" Type="http://schemas.openxmlformats.org/officeDocument/2006/relationships/hyperlink" Target="#TARGET_IDEA_TOP"/><Relationship Id="rId4" Type="http://schemas.openxmlformats.org/officeDocument/2006/relationships/hyperlink" Target="#TARGET_IDEA_5_START"/></Relationships>
</file>

<file path=xl/drawings/_rels/drawing4.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1076325</xdr:colOff>
      <xdr:row>9</xdr:row>
      <xdr:rowOff>933450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3943350" y="162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latin typeface="Arial" pitchFamily="34" charset="0"/>
            <a:cs typeface="Arial" pitchFamily="34" charset="0"/>
          </a:endParaRPr>
        </a:p>
      </xdr:txBody>
    </xdr:sp>
    <xdr:clientData/>
  </xdr:oneCellAnchor>
  <xdr:oneCellAnchor>
    <xdr:from>
      <xdr:col>2</xdr:col>
      <xdr:colOff>142875</xdr:colOff>
      <xdr:row>5</xdr:row>
      <xdr:rowOff>228600</xdr:rowOff>
    </xdr:from>
    <xdr:ext cx="7181850" cy="311496"/>
    <xdr:sp macro="" textlink="$B$14">
      <xdr:nvSpPr>
        <xdr:cNvPr id="47" name="APP_TYPE_LABEL">
          <a:extLst>
            <a:ext uri="{FF2B5EF4-FFF2-40B4-BE49-F238E27FC236}">
              <a16:creationId xmlns:a16="http://schemas.microsoft.com/office/drawing/2014/main" id="{00000000-0008-0000-0000-00002F000000}"/>
            </a:ext>
          </a:extLst>
        </xdr:cNvPr>
        <xdr:cNvSpPr txBox="1"/>
      </xdr:nvSpPr>
      <xdr:spPr>
        <a:xfrm>
          <a:off x="4505325" y="1057275"/>
          <a:ext cx="71818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A3E89D1C-D522-41F8-A342-B59A10EC67DF}" type="TxLink">
            <a:rPr lang="en-US" sz="1200" b="1" i="0" u="none" strike="noStrike" baseline="0">
              <a:solidFill>
                <a:srgbClr val="000000"/>
              </a:solidFill>
              <a:latin typeface="Arial"/>
              <a:cs typeface="Arial"/>
            </a:rPr>
            <a:pPr algn="ctr"/>
            <a:t>I'd like to fill out the Certification and Disbursement Request Attachment 1 for the</a:t>
          </a:fld>
          <a:endParaRPr lang="en-US" sz="1200" b="1" i="0" u="none" strike="noStrike" baseline="0">
            <a:solidFill>
              <a:srgbClr val="000000"/>
            </a:solidFill>
            <a:latin typeface="Arial" pitchFamily="34" charset="0"/>
            <a:cs typeface="Arial"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7</xdr:col>
          <xdr:colOff>19050</xdr:colOff>
          <xdr:row>7</xdr:row>
          <xdr:rowOff>238125</xdr:rowOff>
        </xdr:from>
        <xdr:to>
          <xdr:col>10</xdr:col>
          <xdr:colOff>0</xdr:colOff>
          <xdr:row>9</xdr:row>
          <xdr:rowOff>247650</xdr:rowOff>
        </xdr:to>
        <xdr:sp macro="" textlink="">
          <xdr:nvSpPr>
            <xdr:cNvPr id="9220" name="APP_TYPE_RENTAL"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247650</xdr:rowOff>
        </xdr:from>
        <xdr:to>
          <xdr:col>13</xdr:col>
          <xdr:colOff>695325</xdr:colOff>
          <xdr:row>10</xdr:row>
          <xdr:rowOff>9525</xdr:rowOff>
        </xdr:to>
        <xdr:sp macro="" textlink="">
          <xdr:nvSpPr>
            <xdr:cNvPr id="9221" name="APP_TYPE_OWNER"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3398</xdr:colOff>
      <xdr:row>0</xdr:row>
      <xdr:rowOff>52390</xdr:rowOff>
    </xdr:from>
    <xdr:to>
      <xdr:col>19</xdr:col>
      <xdr:colOff>98648</xdr:colOff>
      <xdr:row>0</xdr:row>
      <xdr:rowOff>466725</xdr:rowOff>
    </xdr:to>
    <xdr:sp macro="" textlink="$B$12">
      <xdr:nvSpPr>
        <xdr:cNvPr id="21" name="HEADER_BANNER_TITLE">
          <a:extLst>
            <a:ext uri="{FF2B5EF4-FFF2-40B4-BE49-F238E27FC236}">
              <a16:creationId xmlns:a16="http://schemas.microsoft.com/office/drawing/2014/main" id="{00000000-0008-0000-0000-000015000000}"/>
            </a:ext>
          </a:extLst>
        </xdr:cNvPr>
        <xdr:cNvSpPr txBox="1"/>
      </xdr:nvSpPr>
      <xdr:spPr>
        <a:xfrm>
          <a:off x="7213823" y="52390"/>
          <a:ext cx="4572000" cy="414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57FFCD4A-E0C0-4809-BEE3-4615BFE913A7}" type="TxLink">
            <a:rPr lang="en-US" sz="1100" b="1" i="0" u="none" strike="noStrike">
              <a:solidFill>
                <a:srgbClr val="000000"/>
              </a:solidFill>
              <a:latin typeface="Arial"/>
              <a:cs typeface="Arial"/>
            </a:rPr>
            <a:pPr algn="r"/>
            <a:t>Certification and Disbursement Request Attachment 1</a:t>
          </a:fld>
          <a:endParaRPr lang="en-US" sz="1100" b="1" i="0">
            <a:solidFill>
              <a:sysClr val="windowText" lastClr="000000"/>
            </a:solidFill>
            <a:latin typeface="Arial" pitchFamily="34" charset="0"/>
            <a:cs typeface="Arial" pitchFamily="34" charset="0"/>
          </a:endParaRPr>
        </a:p>
      </xdr:txBody>
    </xdr:sp>
    <xdr:clientData/>
  </xdr:twoCellAnchor>
  <xdr:twoCellAnchor editAs="oneCell">
    <xdr:from>
      <xdr:col>15</xdr:col>
      <xdr:colOff>66675</xdr:colOff>
      <xdr:row>2</xdr:row>
      <xdr:rowOff>9525</xdr:rowOff>
    </xdr:from>
    <xdr:to>
      <xdr:col>19</xdr:col>
      <xdr:colOff>109538</xdr:colOff>
      <xdr:row>3</xdr:row>
      <xdr:rowOff>11430</xdr:rowOff>
    </xdr:to>
    <xdr:sp macro="" textlink="$B$13">
      <xdr:nvSpPr>
        <xdr:cNvPr id="25" name="HEADER_BANNER_SUBTITLE">
          <a:extLst>
            <a:ext uri="{FF2B5EF4-FFF2-40B4-BE49-F238E27FC236}">
              <a16:creationId xmlns:a16="http://schemas.microsoft.com/office/drawing/2014/main" id="{00000000-0008-0000-0000-000019000000}"/>
            </a:ext>
          </a:extLst>
        </xdr:cNvPr>
        <xdr:cNvSpPr txBox="1"/>
      </xdr:nvSpPr>
      <xdr:spPr>
        <a:xfrm>
          <a:off x="137255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B7B8ADD0-DA4B-40F0-8FA1-75FFC904597D}" type="TxLink">
            <a:rPr lang="en-US" sz="700" b="1" i="0" u="none" strike="noStrike">
              <a:solidFill>
                <a:schemeClr val="bg1"/>
              </a:solidFill>
              <a:latin typeface="Arial"/>
              <a:cs typeface="Arial"/>
            </a:rPr>
            <a:pPr algn="ctr"/>
            <a:t>Program Selection</a:t>
          </a:fld>
          <a:endParaRPr lang="en-US" sz="500" b="1" i="0" u="none" strike="noStrike">
            <a:solidFill>
              <a:schemeClr val="bg1"/>
            </a:solidFill>
            <a:latin typeface="Arial" pitchFamily="34" charset="0"/>
            <a:cs typeface="Arial" pitchFamily="34" charset="0"/>
          </a:endParaRPr>
        </a:p>
      </xdr:txBody>
    </xdr:sp>
    <xdr:clientData/>
  </xdr:twoCellAnchor>
  <xdr:twoCellAnchor editAs="oneCell">
    <xdr:from>
      <xdr:col>2</xdr:col>
      <xdr:colOff>9525</xdr:colOff>
      <xdr:row>0</xdr:row>
      <xdr:rowOff>7620</xdr:rowOff>
    </xdr:from>
    <xdr:to>
      <xdr:col>20</xdr:col>
      <xdr:colOff>0</xdr:colOff>
      <xdr:row>4</xdr:row>
      <xdr:rowOff>8268</xdr:rowOff>
    </xdr:to>
    <xdr:sp macro="" textlink="">
      <xdr:nvSpPr>
        <xdr:cNvPr id="30" name="HEADER_SHORTCUT_TOP">
          <a:hlinkClick xmlns:r="http://schemas.openxmlformats.org/officeDocument/2006/relationships" r:id="rId1"/>
          <a:extLst>
            <a:ext uri="{FF2B5EF4-FFF2-40B4-BE49-F238E27FC236}">
              <a16:creationId xmlns:a16="http://schemas.microsoft.com/office/drawing/2014/main" id="{00000000-0008-0000-0000-00001E000000}"/>
            </a:ext>
          </a:extLst>
        </xdr:cNvPr>
        <xdr:cNvSpPr/>
      </xdr:nvSpPr>
      <xdr:spPr>
        <a:xfrm>
          <a:off x="9525" y="7620"/>
          <a:ext cx="7640955" cy="77788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2</xdr:col>
      <xdr:colOff>60960</xdr:colOff>
      <xdr:row>0</xdr:row>
      <xdr:rowOff>22860</xdr:rowOff>
    </xdr:from>
    <xdr:to>
      <xdr:col>5</xdr:col>
      <xdr:colOff>121920</xdr:colOff>
      <xdr:row>1</xdr:row>
      <xdr:rowOff>0</xdr:rowOff>
    </xdr:to>
    <xdr:pic>
      <xdr:nvPicPr>
        <xdr:cNvPr id="12" name="Picture 5" descr="logo-125in-1200dpi">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22860"/>
          <a:ext cx="11430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219074</xdr:colOff>
      <xdr:row>22</xdr:row>
      <xdr:rowOff>9525</xdr:rowOff>
    </xdr:from>
    <xdr:ext cx="2295525" cy="264560"/>
    <xdr:sp macro="" textlink="$G$18">
      <xdr:nvSpPr>
        <xdr:cNvPr id="49" name="TOC_SECTION_LINK">
          <a:hlinkClick xmlns:r="http://schemas.openxmlformats.org/officeDocument/2006/relationships" r:id="rId1"/>
          <a:extLst>
            <a:ext uri="{FF2B5EF4-FFF2-40B4-BE49-F238E27FC236}">
              <a16:creationId xmlns:a16="http://schemas.microsoft.com/office/drawing/2014/main" id="{00000000-0008-0000-0100-000031000000}"/>
            </a:ext>
          </a:extLst>
        </xdr:cNvPr>
        <xdr:cNvSpPr txBox="1"/>
      </xdr:nvSpPr>
      <xdr:spPr>
        <a:xfrm>
          <a:off x="8505824" y="2409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Homebuyer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23</xdr:row>
      <xdr:rowOff>9525</xdr:rowOff>
    </xdr:from>
    <xdr:ext cx="2295525" cy="264560"/>
    <xdr:sp macro="" textlink="$G$44">
      <xdr:nvSpPr>
        <xdr:cNvPr id="402" name="TOC_SECTION_LINK">
          <a:hlinkClick xmlns:r="http://schemas.openxmlformats.org/officeDocument/2006/relationships" r:id="rId2"/>
          <a:extLst>
            <a:ext uri="{FF2B5EF4-FFF2-40B4-BE49-F238E27FC236}">
              <a16:creationId xmlns:a16="http://schemas.microsoft.com/office/drawing/2014/main" id="{00000000-0008-0000-0100-000092010000}"/>
            </a:ext>
          </a:extLst>
        </xdr:cNvPr>
        <xdr:cNvSpPr txBox="1"/>
      </xdr:nvSpPr>
      <xdr:spPr>
        <a:xfrm>
          <a:off x="8505824" y="26860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Income Qualification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24</xdr:row>
      <xdr:rowOff>9525</xdr:rowOff>
    </xdr:from>
    <xdr:ext cx="2295525" cy="264560"/>
    <xdr:sp macro="" textlink="$G$59">
      <xdr:nvSpPr>
        <xdr:cNvPr id="403" name="TOC_SECTION_LINK">
          <a:hlinkClick xmlns:r="http://schemas.openxmlformats.org/officeDocument/2006/relationships" r:id="rId3"/>
          <a:extLst>
            <a:ext uri="{FF2B5EF4-FFF2-40B4-BE49-F238E27FC236}">
              <a16:creationId xmlns:a16="http://schemas.microsoft.com/office/drawing/2014/main" id="{00000000-0008-0000-0100-000093010000}"/>
            </a:ext>
          </a:extLst>
        </xdr:cNvPr>
        <xdr:cNvSpPr txBox="1"/>
      </xdr:nvSpPr>
      <xdr:spPr>
        <a:xfrm>
          <a:off x="8505824" y="29622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Purchased Property Address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23</xdr:row>
      <xdr:rowOff>9525</xdr:rowOff>
    </xdr:from>
    <xdr:ext cx="2181225" cy="264560"/>
    <xdr:sp macro="" textlink="$G$115">
      <xdr:nvSpPr>
        <xdr:cNvPr id="413" name="TOC_SECTION_LINK">
          <a:hlinkClick xmlns:r="http://schemas.openxmlformats.org/officeDocument/2006/relationships" r:id="rId4"/>
          <a:extLst>
            <a:ext uri="{FF2B5EF4-FFF2-40B4-BE49-F238E27FC236}">
              <a16:creationId xmlns:a16="http://schemas.microsoft.com/office/drawing/2014/main" id="{00000000-0008-0000-0100-00009D010000}"/>
            </a:ext>
          </a:extLst>
        </xdr:cNvPr>
        <xdr:cNvSpPr txBox="1"/>
      </xdr:nvSpPr>
      <xdr:spPr>
        <a:xfrm>
          <a:off x="12182475" y="2686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5980428-EFD8-4864-9CA1-2CD8BED0D53A}" type="TxLink">
            <a:rPr lang="en-US" sz="900" b="1" i="0" u="sng" strike="noStrike">
              <a:solidFill>
                <a:srgbClr val="366092"/>
              </a:solidFill>
              <a:latin typeface="Arial"/>
              <a:cs typeface="Arial"/>
            </a:rPr>
            <a:pPr algn="l"/>
            <a:t>Other Grants or Mortgage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25</xdr:row>
      <xdr:rowOff>238117</xdr:rowOff>
    </xdr:from>
    <xdr:to>
      <xdr:col>24</xdr:col>
      <xdr:colOff>104775</xdr:colOff>
      <xdr:row>43</xdr:row>
      <xdr:rowOff>38101</xdr:rowOff>
    </xdr:to>
    <xdr:grpSp>
      <xdr:nvGrpSpPr>
        <xdr:cNvPr id="397" name="SECTION_GROUP">
          <a:extLst>
            <a:ext uri="{FF2B5EF4-FFF2-40B4-BE49-F238E27FC236}">
              <a16:creationId xmlns:a16="http://schemas.microsoft.com/office/drawing/2014/main" id="{00000000-0008-0000-0100-00008D010000}"/>
            </a:ext>
          </a:extLst>
        </xdr:cNvPr>
        <xdr:cNvGrpSpPr/>
      </xdr:nvGrpSpPr>
      <xdr:grpSpPr>
        <a:xfrm>
          <a:off x="66676" y="6124567"/>
          <a:ext cx="7362824" cy="4772034"/>
          <a:chOff x="9363075" y="17306809"/>
          <a:chExt cx="7362825" cy="5136735"/>
        </a:xfrm>
      </xdr:grpSpPr>
      <xdr:sp macro="" textlink="$B$18">
        <xdr:nvSpPr>
          <xdr:cNvPr id="398" name="SECTION_GROUP_TITLE">
            <a:extLst>
              <a:ext uri="{FF2B5EF4-FFF2-40B4-BE49-F238E27FC236}">
                <a16:creationId xmlns:a16="http://schemas.microsoft.com/office/drawing/2014/main" id="{00000000-0008-0000-0100-00008E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100" b="1" i="0" u="none" strike="noStrike">
                <a:solidFill>
                  <a:srgbClr val="FFFFFF"/>
                </a:solidFill>
                <a:latin typeface="Arial" pitchFamily="34" charset="0"/>
                <a:cs typeface="Arial" pitchFamily="34" charset="0"/>
              </a:rPr>
              <a:pPr algn="l"/>
              <a:t>Homebuyer Information</a:t>
            </a:fld>
            <a:endParaRPr lang="en-US" sz="1050" b="1" i="0" u="none" strike="noStrike">
              <a:solidFill>
                <a:schemeClr val="bg1"/>
              </a:solidFill>
              <a:latin typeface="Arial" pitchFamily="34" charset="0"/>
              <a:cs typeface="Arial" pitchFamily="34" charset="0"/>
            </a:endParaRPr>
          </a:p>
        </xdr:txBody>
      </xdr:sp>
      <xdr:sp macro="" textlink="">
        <xdr:nvSpPr>
          <xdr:cNvPr id="399" name="SECTION_GROUP_FRAME">
            <a:extLst>
              <a:ext uri="{FF2B5EF4-FFF2-40B4-BE49-F238E27FC236}">
                <a16:creationId xmlns:a16="http://schemas.microsoft.com/office/drawing/2014/main" id="{00000000-0008-0000-0100-00008F010000}"/>
              </a:ext>
            </a:extLst>
          </xdr:cNvPr>
          <xdr:cNvSpPr/>
        </xdr:nvSpPr>
        <xdr:spPr>
          <a:xfrm>
            <a:off x="9363075" y="17641467"/>
            <a:ext cx="7362825" cy="480207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9">
        <xdr:nvSpPr>
          <xdr:cNvPr id="400" name="SECTION_GROUP_SUBTITLE">
            <a:extLst>
              <a:ext uri="{FF2B5EF4-FFF2-40B4-BE49-F238E27FC236}">
                <a16:creationId xmlns:a16="http://schemas.microsoft.com/office/drawing/2014/main" id="{00000000-0008-0000-0100-00009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E5E8887-BB8B-4361-A6F3-0A9EFAC41882}"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401" name="SECTION_GROUP_SUBTITLE_LABEL">
            <a:extLst>
              <a:ext uri="{FF2B5EF4-FFF2-40B4-BE49-F238E27FC236}">
                <a16:creationId xmlns:a16="http://schemas.microsoft.com/office/drawing/2014/main" id="{00000000-0008-0000-0100-000091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43</xdr:row>
      <xdr:rowOff>238124</xdr:rowOff>
    </xdr:from>
    <xdr:to>
      <xdr:col>24</xdr:col>
      <xdr:colOff>104775</xdr:colOff>
      <xdr:row>54</xdr:row>
      <xdr:rowOff>85727</xdr:rowOff>
    </xdr:to>
    <xdr:grpSp>
      <xdr:nvGrpSpPr>
        <xdr:cNvPr id="392" name="SECTION_GROUP">
          <a:extLst>
            <a:ext uri="{FF2B5EF4-FFF2-40B4-BE49-F238E27FC236}">
              <a16:creationId xmlns:a16="http://schemas.microsoft.com/office/drawing/2014/main" id="{00000000-0008-0000-0100-000088010000}"/>
            </a:ext>
          </a:extLst>
        </xdr:cNvPr>
        <xdr:cNvGrpSpPr/>
      </xdr:nvGrpSpPr>
      <xdr:grpSpPr>
        <a:xfrm>
          <a:off x="66676" y="11096624"/>
          <a:ext cx="7362824" cy="2886078"/>
          <a:chOff x="9363075" y="17306809"/>
          <a:chExt cx="7362825" cy="3106644"/>
        </a:xfrm>
      </xdr:grpSpPr>
      <xdr:sp macro="" textlink="$B$44">
        <xdr:nvSpPr>
          <xdr:cNvPr id="393" name="SECTION_GROUP_TITLE">
            <a:extLst>
              <a:ext uri="{FF2B5EF4-FFF2-40B4-BE49-F238E27FC236}">
                <a16:creationId xmlns:a16="http://schemas.microsoft.com/office/drawing/2014/main" id="{00000000-0008-0000-0100-000089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100" b="1" i="0" u="none" strike="noStrike">
                <a:solidFill>
                  <a:srgbClr val="FFFFFF"/>
                </a:solidFill>
                <a:latin typeface="Arial" pitchFamily="34" charset="0"/>
                <a:cs typeface="Arial" pitchFamily="34" charset="0"/>
              </a:rPr>
              <a:pPr algn="l"/>
              <a:t>Income Qualification</a:t>
            </a:fld>
            <a:endParaRPr lang="en-US" sz="1100" b="1" i="0" u="none" strike="noStrike">
              <a:solidFill>
                <a:schemeClr val="bg1"/>
              </a:solidFill>
              <a:latin typeface="Arial" pitchFamily="34" charset="0"/>
              <a:cs typeface="Arial" pitchFamily="34" charset="0"/>
            </a:endParaRPr>
          </a:p>
        </xdr:txBody>
      </xdr:sp>
      <xdr:sp macro="" textlink="">
        <xdr:nvSpPr>
          <xdr:cNvPr id="394" name="SECTION_GROUP_FRAME">
            <a:extLst>
              <a:ext uri="{FF2B5EF4-FFF2-40B4-BE49-F238E27FC236}">
                <a16:creationId xmlns:a16="http://schemas.microsoft.com/office/drawing/2014/main" id="{00000000-0008-0000-0100-00008A010000}"/>
              </a:ext>
            </a:extLst>
          </xdr:cNvPr>
          <xdr:cNvSpPr/>
        </xdr:nvSpPr>
        <xdr:spPr>
          <a:xfrm>
            <a:off x="9363075" y="17641464"/>
            <a:ext cx="7362825" cy="277198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4">
        <xdr:nvSpPr>
          <xdr:cNvPr id="395" name="SECTION_GROUP_SUBTITLE">
            <a:extLst>
              <a:ext uri="{FF2B5EF4-FFF2-40B4-BE49-F238E27FC236}">
                <a16:creationId xmlns:a16="http://schemas.microsoft.com/office/drawing/2014/main" id="{00000000-0008-0000-0100-00008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4C9922D-EDFB-48CE-9854-C5ED57C564A4}"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6" name="SECTION_GROUP_SUBTITLE_LABEL">
            <a:extLst>
              <a:ext uri="{FF2B5EF4-FFF2-40B4-BE49-F238E27FC236}">
                <a16:creationId xmlns:a16="http://schemas.microsoft.com/office/drawing/2014/main" id="{00000000-0008-0000-0100-00008C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55</xdr:row>
      <xdr:rowOff>0</xdr:rowOff>
    </xdr:from>
    <xdr:to>
      <xdr:col>24</xdr:col>
      <xdr:colOff>104775</xdr:colOff>
      <xdr:row>64</xdr:row>
      <xdr:rowOff>152407</xdr:rowOff>
    </xdr:to>
    <xdr:grpSp>
      <xdr:nvGrpSpPr>
        <xdr:cNvPr id="387" name="SECTION_GROUP">
          <a:extLst>
            <a:ext uri="{FF2B5EF4-FFF2-40B4-BE49-F238E27FC236}">
              <a16:creationId xmlns:a16="http://schemas.microsoft.com/office/drawing/2014/main" id="{00000000-0008-0000-0100-000083010000}"/>
            </a:ext>
          </a:extLst>
        </xdr:cNvPr>
        <xdr:cNvGrpSpPr/>
      </xdr:nvGrpSpPr>
      <xdr:grpSpPr>
        <a:xfrm>
          <a:off x="66676" y="14173200"/>
          <a:ext cx="7362824" cy="2638432"/>
          <a:chOff x="9363075" y="17306809"/>
          <a:chExt cx="7362825" cy="2840073"/>
        </a:xfrm>
      </xdr:grpSpPr>
      <xdr:sp macro="" textlink="$B$59">
        <xdr:nvSpPr>
          <xdr:cNvPr id="388" name="SECTION_GROUP_TITLE">
            <a:extLst>
              <a:ext uri="{FF2B5EF4-FFF2-40B4-BE49-F238E27FC236}">
                <a16:creationId xmlns:a16="http://schemas.microsoft.com/office/drawing/2014/main" id="{00000000-0008-0000-0100-000084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100" b="1" i="0" u="none" strike="noStrike">
                <a:solidFill>
                  <a:srgbClr val="FFFFFF"/>
                </a:solidFill>
                <a:latin typeface="Arial" pitchFamily="34" charset="0"/>
                <a:cs typeface="Arial" pitchFamily="34" charset="0"/>
              </a:rPr>
              <a:pPr algn="l"/>
              <a:t>Purchased Property Address</a:t>
            </a:fld>
            <a:endParaRPr lang="en-US" sz="1100" b="1" i="0" u="none" strike="noStrike">
              <a:solidFill>
                <a:schemeClr val="bg1"/>
              </a:solidFill>
              <a:latin typeface="Arial" pitchFamily="34" charset="0"/>
              <a:cs typeface="Arial" pitchFamily="34" charset="0"/>
            </a:endParaRPr>
          </a:p>
        </xdr:txBody>
      </xdr:sp>
      <xdr:sp macro="" textlink="">
        <xdr:nvSpPr>
          <xdr:cNvPr id="389" name="SECTION_GROUP_FRAME">
            <a:extLst>
              <a:ext uri="{FF2B5EF4-FFF2-40B4-BE49-F238E27FC236}">
                <a16:creationId xmlns:a16="http://schemas.microsoft.com/office/drawing/2014/main" id="{00000000-0008-0000-0100-000085010000}"/>
              </a:ext>
            </a:extLst>
          </xdr:cNvPr>
          <xdr:cNvSpPr/>
        </xdr:nvSpPr>
        <xdr:spPr>
          <a:xfrm>
            <a:off x="9363075" y="17641466"/>
            <a:ext cx="7362825" cy="250541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3">
        <xdr:nvSpPr>
          <xdr:cNvPr id="390" name="SECTION_GROUP_SUBTITLE">
            <a:extLst>
              <a:ext uri="{FF2B5EF4-FFF2-40B4-BE49-F238E27FC236}">
                <a16:creationId xmlns:a16="http://schemas.microsoft.com/office/drawing/2014/main" id="{00000000-0008-0000-0100-00008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F4773F-DAE3-414B-A7BE-AACBEA5DAC9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1" name="SECTION_GROUP_SUBTITLE_LABEL">
            <a:extLst>
              <a:ext uri="{FF2B5EF4-FFF2-40B4-BE49-F238E27FC236}">
                <a16:creationId xmlns:a16="http://schemas.microsoft.com/office/drawing/2014/main" id="{00000000-0008-0000-0100-000087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65</xdr:row>
      <xdr:rowOff>0</xdr:rowOff>
    </xdr:from>
    <xdr:to>
      <xdr:col>24</xdr:col>
      <xdr:colOff>104775</xdr:colOff>
      <xdr:row>122</xdr:row>
      <xdr:rowOff>47625</xdr:rowOff>
    </xdr:to>
    <xdr:grpSp>
      <xdr:nvGrpSpPr>
        <xdr:cNvPr id="382" name="SECTION_GROUP">
          <a:extLst>
            <a:ext uri="{FF2B5EF4-FFF2-40B4-BE49-F238E27FC236}">
              <a16:creationId xmlns:a16="http://schemas.microsoft.com/office/drawing/2014/main" id="{00000000-0008-0000-0100-00007E010000}"/>
            </a:ext>
          </a:extLst>
        </xdr:cNvPr>
        <xdr:cNvGrpSpPr/>
      </xdr:nvGrpSpPr>
      <xdr:grpSpPr>
        <a:xfrm>
          <a:off x="66676" y="16935450"/>
          <a:ext cx="7362824" cy="15792450"/>
          <a:chOff x="9363075" y="17306809"/>
          <a:chExt cx="7362825" cy="16999375"/>
        </a:xfrm>
      </xdr:grpSpPr>
      <xdr:sp macro="" textlink="$B$78">
        <xdr:nvSpPr>
          <xdr:cNvPr id="384" name="SECTION_GROUP_TITLE">
            <a:extLst>
              <a:ext uri="{FF2B5EF4-FFF2-40B4-BE49-F238E27FC236}">
                <a16:creationId xmlns:a16="http://schemas.microsoft.com/office/drawing/2014/main" id="{00000000-0008-0000-0100-000080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100" b="1" i="0" u="none" strike="noStrike">
                <a:solidFill>
                  <a:srgbClr val="FFFFFF"/>
                </a:solidFill>
                <a:latin typeface="Arial" pitchFamily="34" charset="0"/>
                <a:cs typeface="Arial" pitchFamily="34" charset="0"/>
              </a:rPr>
              <a:pPr algn="l"/>
              <a:t>Mortgage Information</a:t>
            </a:fld>
            <a:endParaRPr lang="en-US" sz="1100" b="1" i="0" u="none" strike="noStrike">
              <a:solidFill>
                <a:schemeClr val="bg1"/>
              </a:solidFill>
              <a:latin typeface="Arial" pitchFamily="34" charset="0"/>
              <a:cs typeface="Arial" pitchFamily="34" charset="0"/>
            </a:endParaRPr>
          </a:p>
        </xdr:txBody>
      </xdr:sp>
      <xdr:sp macro="" textlink="">
        <xdr:nvSpPr>
          <xdr:cNvPr id="383" name="SECTION_GROUP_FRAME">
            <a:extLst>
              <a:ext uri="{FF2B5EF4-FFF2-40B4-BE49-F238E27FC236}">
                <a16:creationId xmlns:a16="http://schemas.microsoft.com/office/drawing/2014/main" id="{00000000-0008-0000-0100-00007F010000}"/>
              </a:ext>
            </a:extLst>
          </xdr:cNvPr>
          <xdr:cNvSpPr/>
        </xdr:nvSpPr>
        <xdr:spPr>
          <a:xfrm>
            <a:off x="9363075" y="17641465"/>
            <a:ext cx="7362825" cy="1666471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0">
        <xdr:nvSpPr>
          <xdr:cNvPr id="385" name="SECTION_GROUP_SUBTITLE">
            <a:extLst>
              <a:ext uri="{FF2B5EF4-FFF2-40B4-BE49-F238E27FC236}">
                <a16:creationId xmlns:a16="http://schemas.microsoft.com/office/drawing/2014/main" id="{00000000-0008-0000-0100-000081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E256CE4-A9D8-4564-AAAE-F75FA0A9347B}"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6" name="SECTION_GROUP_SUBTITLE_LABEL">
            <a:extLst>
              <a:ext uri="{FF2B5EF4-FFF2-40B4-BE49-F238E27FC236}">
                <a16:creationId xmlns:a16="http://schemas.microsoft.com/office/drawing/2014/main" id="{00000000-0008-0000-0100-000082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122</xdr:row>
      <xdr:rowOff>276222</xdr:rowOff>
    </xdr:from>
    <xdr:to>
      <xdr:col>24</xdr:col>
      <xdr:colOff>104775</xdr:colOff>
      <xdr:row>133</xdr:row>
      <xdr:rowOff>104773</xdr:rowOff>
    </xdr:to>
    <xdr:grpSp>
      <xdr:nvGrpSpPr>
        <xdr:cNvPr id="377" name="SECTION_GROUP">
          <a:extLst>
            <a:ext uri="{FF2B5EF4-FFF2-40B4-BE49-F238E27FC236}">
              <a16:creationId xmlns:a16="http://schemas.microsoft.com/office/drawing/2014/main" id="{00000000-0008-0000-0100-000079010000}"/>
            </a:ext>
          </a:extLst>
        </xdr:cNvPr>
        <xdr:cNvGrpSpPr/>
      </xdr:nvGrpSpPr>
      <xdr:grpSpPr>
        <a:xfrm>
          <a:off x="66676" y="32956497"/>
          <a:ext cx="7362824" cy="2867026"/>
          <a:chOff x="9363075" y="17306809"/>
          <a:chExt cx="7362825" cy="3086136"/>
        </a:xfrm>
      </xdr:grpSpPr>
      <xdr:sp macro="" textlink="">
        <xdr:nvSpPr>
          <xdr:cNvPr id="378" name="SECTION_GROUP_FRAME">
            <a:extLst>
              <a:ext uri="{FF2B5EF4-FFF2-40B4-BE49-F238E27FC236}">
                <a16:creationId xmlns:a16="http://schemas.microsoft.com/office/drawing/2014/main" id="{00000000-0008-0000-0100-00007A010000}"/>
              </a:ext>
            </a:extLst>
          </xdr:cNvPr>
          <xdr:cNvSpPr/>
        </xdr:nvSpPr>
        <xdr:spPr>
          <a:xfrm>
            <a:off x="9363075" y="17641465"/>
            <a:ext cx="7362825" cy="275148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5">
        <xdr:nvSpPr>
          <xdr:cNvPr id="379" name="SECTION_GROUP_TITLE">
            <a:extLst>
              <a:ext uri="{FF2B5EF4-FFF2-40B4-BE49-F238E27FC236}">
                <a16:creationId xmlns:a16="http://schemas.microsoft.com/office/drawing/2014/main" id="{00000000-0008-0000-0100-00007B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100" b="1" i="0" u="none" strike="noStrike">
                <a:solidFill>
                  <a:srgbClr val="FFFFFF"/>
                </a:solidFill>
                <a:latin typeface="Arial" pitchFamily="34" charset="0"/>
                <a:cs typeface="Arial" pitchFamily="34" charset="0"/>
              </a:rPr>
              <a:pPr algn="l"/>
              <a:t>Other Grants or Mortgage Assistance</a:t>
            </a:fld>
            <a:endParaRPr lang="en-US" sz="1100" b="1" i="0" u="none" strike="noStrike">
              <a:solidFill>
                <a:schemeClr val="bg1"/>
              </a:solidFill>
              <a:latin typeface="Arial" pitchFamily="34" charset="0"/>
              <a:cs typeface="Arial" pitchFamily="34" charset="0"/>
            </a:endParaRPr>
          </a:p>
        </xdr:txBody>
      </xdr:sp>
      <xdr:sp macro="" textlink="$B$132">
        <xdr:nvSpPr>
          <xdr:cNvPr id="380" name="SECTION_GROUP_SUBTITLE">
            <a:extLst>
              <a:ext uri="{FF2B5EF4-FFF2-40B4-BE49-F238E27FC236}">
                <a16:creationId xmlns:a16="http://schemas.microsoft.com/office/drawing/2014/main" id="{00000000-0008-0000-0100-00007C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3DD97D7A-A00C-423A-A86E-1D08840F2B2F}"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1" name="SECTION_GROUP_SUBTITLE_LABEL">
            <a:extLst>
              <a:ext uri="{FF2B5EF4-FFF2-40B4-BE49-F238E27FC236}">
                <a16:creationId xmlns:a16="http://schemas.microsoft.com/office/drawing/2014/main" id="{00000000-0008-0000-0100-00007D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613928</xdr:colOff>
      <xdr:row>16</xdr:row>
      <xdr:rowOff>0</xdr:rowOff>
    </xdr:from>
    <xdr:to>
      <xdr:col>16384</xdr:col>
      <xdr:colOff>613928</xdr:colOff>
      <xdr:row>18</xdr:row>
      <xdr:rowOff>238125</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21</xdr:col>
      <xdr:colOff>152401</xdr:colOff>
      <xdr:row>25</xdr:row>
      <xdr:rowOff>247650</xdr:rowOff>
    </xdr:from>
    <xdr:to>
      <xdr:col>24</xdr:col>
      <xdr:colOff>104776</xdr:colOff>
      <xdr:row>27</xdr:row>
      <xdr:rowOff>0</xdr:rowOff>
    </xdr:to>
    <xdr:sp macro="" textlink="">
      <xdr:nvSpPr>
        <xdr:cNvPr id="44" name="LINK_RENTAL_TOC">
          <a:hlinkClick xmlns:r="http://schemas.openxmlformats.org/officeDocument/2006/relationships" r:id="rId5"/>
          <a:extLst>
            <a:ext uri="{FF2B5EF4-FFF2-40B4-BE49-F238E27FC236}">
              <a16:creationId xmlns:a16="http://schemas.microsoft.com/office/drawing/2014/main" id="{00000000-0008-0000-0100-00002C000000}"/>
            </a:ext>
          </a:extLst>
        </xdr:cNvPr>
        <xdr:cNvSpPr/>
      </xdr:nvSpPr>
      <xdr:spPr>
        <a:xfrm>
          <a:off x="14525626" y="34766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176215</xdr:rowOff>
    </xdr:from>
    <xdr:to>
      <xdr:col>24</xdr:col>
      <xdr:colOff>98648</xdr:colOff>
      <xdr:row>0</xdr:row>
      <xdr:rowOff>400050</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10976198" y="176215"/>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WISH Program | Certification and Disbursement Request Attachment 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43</xdr:row>
      <xdr:rowOff>238125</xdr:rowOff>
    </xdr:from>
    <xdr:to>
      <xdr:col>24</xdr:col>
      <xdr:colOff>104776</xdr:colOff>
      <xdr:row>44</xdr:row>
      <xdr:rowOff>266700</xdr:rowOff>
    </xdr:to>
    <xdr:sp macro="" textlink="">
      <xdr:nvSpPr>
        <xdr:cNvPr id="77" name="LINK_RENTAL_TOC">
          <a:hlinkClick xmlns:r="http://schemas.openxmlformats.org/officeDocument/2006/relationships" r:id="rId5"/>
          <a:extLst>
            <a:ext uri="{FF2B5EF4-FFF2-40B4-BE49-F238E27FC236}">
              <a16:creationId xmlns:a16="http://schemas.microsoft.com/office/drawing/2014/main" id="{00000000-0008-0000-0100-00004D000000}"/>
            </a:ext>
          </a:extLst>
        </xdr:cNvPr>
        <xdr:cNvSpPr/>
      </xdr:nvSpPr>
      <xdr:spPr>
        <a:xfrm>
          <a:off x="14525626" y="109251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55</xdr:row>
      <xdr:rowOff>0</xdr:rowOff>
    </xdr:from>
    <xdr:to>
      <xdr:col>24</xdr:col>
      <xdr:colOff>114300</xdr:colOff>
      <xdr:row>56</xdr:row>
      <xdr:rowOff>28575</xdr:rowOff>
    </xdr:to>
    <xdr:sp macro="" textlink="">
      <xdr:nvSpPr>
        <xdr:cNvPr id="57" name="LINK_RENTAL_TOC">
          <a:hlinkClick xmlns:r="http://schemas.openxmlformats.org/officeDocument/2006/relationships" r:id="rId5"/>
          <a:extLst>
            <a:ext uri="{FF2B5EF4-FFF2-40B4-BE49-F238E27FC236}">
              <a16:creationId xmlns:a16="http://schemas.microsoft.com/office/drawing/2014/main" id="{00000000-0008-0000-0100-000039000000}"/>
            </a:ext>
          </a:extLst>
        </xdr:cNvPr>
        <xdr:cNvSpPr/>
      </xdr:nvSpPr>
      <xdr:spPr>
        <a:xfrm>
          <a:off x="14535150" y="120491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123</xdr:row>
      <xdr:rowOff>0</xdr:rowOff>
    </xdr:from>
    <xdr:to>
      <xdr:col>24</xdr:col>
      <xdr:colOff>104775</xdr:colOff>
      <xdr:row>124</xdr:row>
      <xdr:rowOff>28575</xdr:rowOff>
    </xdr:to>
    <xdr:sp macro="" textlink="">
      <xdr:nvSpPr>
        <xdr:cNvPr id="72" name="LINK_RENTAL_TOC">
          <a:hlinkClick xmlns:r="http://schemas.openxmlformats.org/officeDocument/2006/relationships" r:id="rId5"/>
          <a:extLst>
            <a:ext uri="{FF2B5EF4-FFF2-40B4-BE49-F238E27FC236}">
              <a16:creationId xmlns:a16="http://schemas.microsoft.com/office/drawing/2014/main" id="{00000000-0008-0000-0100-000048000000}"/>
            </a:ext>
          </a:extLst>
        </xdr:cNvPr>
        <xdr:cNvSpPr/>
      </xdr:nvSpPr>
      <xdr:spPr>
        <a:xfrm>
          <a:off x="14525625" y="150876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66673</xdr:colOff>
      <xdr:row>19</xdr:row>
      <xdr:rowOff>247653</xdr:rowOff>
    </xdr:from>
    <xdr:to>
      <xdr:col>24</xdr:col>
      <xdr:colOff>112394</xdr:colOff>
      <xdr:row>25</xdr:row>
      <xdr:rowOff>19051</xdr:rowOff>
    </xdr:to>
    <xdr:grpSp>
      <xdr:nvGrpSpPr>
        <xdr:cNvPr id="330" name="TOC_FRAME">
          <a:extLst>
            <a:ext uri="{FF2B5EF4-FFF2-40B4-BE49-F238E27FC236}">
              <a16:creationId xmlns:a16="http://schemas.microsoft.com/office/drawing/2014/main" id="{00000000-0008-0000-0100-00004A010000}"/>
            </a:ext>
          </a:extLst>
        </xdr:cNvPr>
        <xdr:cNvGrpSpPr/>
      </xdr:nvGrpSpPr>
      <xdr:grpSpPr>
        <a:xfrm>
          <a:off x="66673" y="4476753"/>
          <a:ext cx="7370446" cy="1428748"/>
          <a:chOff x="8191498" y="1276170"/>
          <a:chExt cx="7370446" cy="1457417"/>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500" y="1276170"/>
            <a:ext cx="7370444" cy="1457416"/>
            <a:chOff x="8191500" y="1276170"/>
            <a:chExt cx="7370444" cy="1457416"/>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2825" cy="1457416"/>
              <a:chOff x="9239250" y="1816952"/>
              <a:chExt cx="7362825" cy="1123679"/>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2"/>
                <a:ext cx="7362825" cy="88853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5" name="TOC_TITLE">
                <a:extLst>
                  <a:ext uri="{FF2B5EF4-FFF2-40B4-BE49-F238E27FC236}">
                    <a16:creationId xmlns:a16="http://schemas.microsoft.com/office/drawing/2014/main" id="{00000000-0008-0000-0100-00002D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latin typeface="Arial" pitchFamily="34" charset="0"/>
                    <a:cs typeface="Arial" pitchFamily="34" charset="0"/>
                  </a:rPr>
                  <a:t>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cxnSp macro="">
        <xdr:nvCxnSpPr>
          <xdr:cNvPr id="56" name="TOC_HEADER_VLINE">
            <a:extLst>
              <a:ext uri="{FF2B5EF4-FFF2-40B4-BE49-F238E27FC236}">
                <a16:creationId xmlns:a16="http://schemas.microsoft.com/office/drawing/2014/main" id="{00000000-0008-0000-0100-000038000000}"/>
              </a:ext>
            </a:extLst>
          </xdr:cNvPr>
          <xdr:cNvCxnSpPr>
            <a:endCxn id="31" idx="2"/>
          </xdr:cNvCxnSpPr>
        </xdr:nvCxnSpPr>
        <xdr:spPr>
          <a:xfrm>
            <a:off x="11870737" y="1596774"/>
            <a:ext cx="2176" cy="1136813"/>
          </a:xfrm>
          <a:prstGeom prst="line">
            <a:avLst/>
          </a:prstGeom>
          <a:ln>
            <a:solidFill>
              <a:schemeClr val="bg1">
                <a:lumMod val="7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52468"/>
            <a:ext cx="7362825" cy="276225"/>
            <a:chOff x="8191498" y="2152468"/>
            <a:chExt cx="7362825" cy="276225"/>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137255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WISH Program</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9527</xdr:colOff>
      <xdr:row>0</xdr:row>
      <xdr:rowOff>1173</xdr:rowOff>
    </xdr:from>
    <xdr:to>
      <xdr:col>24</xdr:col>
      <xdr:colOff>161924</xdr:colOff>
      <xdr:row>4</xdr:row>
      <xdr:rowOff>1821</xdr:rowOff>
    </xdr:to>
    <xdr:sp macro="" textlink="">
      <xdr:nvSpPr>
        <xdr:cNvPr id="309" name="HEADER_SHORTCUT_TOP">
          <a:hlinkClick xmlns:r="http://schemas.openxmlformats.org/officeDocument/2006/relationships" r:id="rId5"/>
          <a:extLst>
            <a:ext uri="{FF2B5EF4-FFF2-40B4-BE49-F238E27FC236}">
              <a16:creationId xmlns:a16="http://schemas.microsoft.com/office/drawing/2014/main" id="{00000000-0008-0000-0100-000035010000}"/>
            </a:ext>
          </a:extLst>
        </xdr:cNvPr>
        <xdr:cNvSpPr/>
      </xdr:nvSpPr>
      <xdr:spPr>
        <a:xfrm>
          <a:off x="9527" y="1173"/>
          <a:ext cx="7635237" cy="77788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editAs="oneCell">
    <xdr:from>
      <xdr:col>21</xdr:col>
      <xdr:colOff>152400</xdr:colOff>
      <xdr:row>65</xdr:row>
      <xdr:rowOff>0</xdr:rowOff>
    </xdr:from>
    <xdr:to>
      <xdr:col>24</xdr:col>
      <xdr:colOff>104775</xdr:colOff>
      <xdr:row>66</xdr:row>
      <xdr:rowOff>28575</xdr:rowOff>
    </xdr:to>
    <xdr:sp macro="" textlink="">
      <xdr:nvSpPr>
        <xdr:cNvPr id="205" name="LINK_RENTAL_TOC">
          <a:hlinkClick xmlns:r="http://schemas.openxmlformats.org/officeDocument/2006/relationships" r:id="rId5"/>
          <a:extLst>
            <a:ext uri="{FF2B5EF4-FFF2-40B4-BE49-F238E27FC236}">
              <a16:creationId xmlns:a16="http://schemas.microsoft.com/office/drawing/2014/main" id="{00000000-0008-0000-0100-0000CD000000}"/>
            </a:ext>
          </a:extLst>
        </xdr:cNvPr>
        <xdr:cNvSpPr/>
      </xdr:nvSpPr>
      <xdr:spPr>
        <a:xfrm>
          <a:off x="14525625" y="131349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22</xdr:row>
      <xdr:rowOff>9525</xdr:rowOff>
    </xdr:from>
    <xdr:ext cx="2181225" cy="264560"/>
    <xdr:sp macro="" textlink="$G$78">
      <xdr:nvSpPr>
        <xdr:cNvPr id="437" name="TOC_SECTION_LINK">
          <a:hlinkClick xmlns:r="http://schemas.openxmlformats.org/officeDocument/2006/relationships" r:id="rId6"/>
          <a:extLst>
            <a:ext uri="{FF2B5EF4-FFF2-40B4-BE49-F238E27FC236}">
              <a16:creationId xmlns:a16="http://schemas.microsoft.com/office/drawing/2014/main" id="{00000000-0008-0000-0100-0000B5010000}"/>
            </a:ext>
          </a:extLst>
        </xdr:cNvPr>
        <xdr:cNvSpPr txBox="1"/>
      </xdr:nvSpPr>
      <xdr:spPr>
        <a:xfrm>
          <a:off x="12182475" y="2409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88667427-0150-4A33-B76C-B29F07EC3B00}" type="TxLink">
            <a:rPr lang="en-US" sz="900" b="1" i="0" u="sng" strike="noStrike">
              <a:solidFill>
                <a:srgbClr val="366092"/>
              </a:solidFill>
              <a:latin typeface="Arial"/>
              <a:cs typeface="Arial"/>
            </a:rPr>
            <a:pPr algn="l"/>
            <a:t>Mortgage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19050</xdr:colOff>
      <xdr:row>134</xdr:row>
      <xdr:rowOff>0</xdr:rowOff>
    </xdr:from>
    <xdr:to>
      <xdr:col>24</xdr:col>
      <xdr:colOff>146674</xdr:colOff>
      <xdr:row>135</xdr:row>
      <xdr:rowOff>0</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19050" y="35994975"/>
          <a:ext cx="7452349" cy="276225"/>
          <a:chOff x="9296399" y="16259175"/>
          <a:chExt cx="7452359" cy="731063"/>
        </a:xfrm>
      </xdr:grpSpPr>
      <xdr:sp macro="" textlink="$B$6">
        <xdr:nvSpPr>
          <xdr:cNvPr id="59" name="FOOTER_BG">
            <a:extLst>
              <a:ext uri="{FF2B5EF4-FFF2-40B4-BE49-F238E27FC236}">
                <a16:creationId xmlns:a16="http://schemas.microsoft.com/office/drawing/2014/main" id="{00000000-0008-0000-0100-00003B000000}"/>
              </a:ext>
            </a:extLst>
          </xdr:cNvPr>
          <xdr:cNvSpPr/>
        </xdr:nvSpPr>
        <xdr:spPr>
          <a:xfrm>
            <a:off x="9296399" y="16259179"/>
            <a:ext cx="7452359" cy="731059"/>
          </a:xfrm>
          <a:prstGeom prst="rect">
            <a:avLst/>
          </a:prstGeom>
          <a:solidFill>
            <a:srgbClr val="A6CE43"/>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r"/>
            <a:fld id="{9D475FDD-6A01-4936-9B12-63E9A077FDAB}" type="TxLink">
              <a:rPr lang="en-US" sz="900" b="1" i="0" u="none" strike="noStrike">
                <a:solidFill>
                  <a:schemeClr val="bg1"/>
                </a:solidFill>
                <a:latin typeface="Arial"/>
                <a:cs typeface="Arial"/>
              </a:rPr>
              <a:pPr algn="r"/>
              <a:t>WISH Program | Certification and Disbursement Request Attachment 1</a:t>
            </a:fld>
            <a:endParaRPr lang="en-US" sz="900" b="1" i="0">
              <a:solidFill>
                <a:schemeClr val="bg1"/>
              </a:solidFill>
              <a:latin typeface="Arial" pitchFamily="34" charset="0"/>
              <a:cs typeface="Arial" pitchFamily="34" charset="0"/>
            </a:endParaRPr>
          </a:p>
        </xdr:txBody>
      </xdr:sp>
      <xdr:sp macro="" textlink="">
        <xdr:nvSpPr>
          <xdr:cNvPr id="60" name="FOOTER_LINK_PAGETOP">
            <a:hlinkClick xmlns:r="http://schemas.openxmlformats.org/officeDocument/2006/relationships" r:id="rId5"/>
            <a:extLst>
              <a:ext uri="{FF2B5EF4-FFF2-40B4-BE49-F238E27FC236}">
                <a16:creationId xmlns:a16="http://schemas.microsoft.com/office/drawing/2014/main" id="{00000000-0008-0000-0100-00003C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twoCellAnchor>
    <xdr:from>
      <xdr:col>11</xdr:col>
      <xdr:colOff>171450</xdr:colOff>
      <xdr:row>62</xdr:row>
      <xdr:rowOff>152400</xdr:rowOff>
    </xdr:from>
    <xdr:to>
      <xdr:col>21</xdr:col>
      <xdr:colOff>114300</xdr:colOff>
      <xdr:row>62</xdr:row>
      <xdr:rowOff>152400</xdr:rowOff>
    </xdr:to>
    <xdr:cxnSp macro="">
      <xdr:nvCxnSpPr>
        <xdr:cNvPr id="62" name="DOTTED_LINE">
          <a:extLst>
            <a:ext uri="{FF2B5EF4-FFF2-40B4-BE49-F238E27FC236}">
              <a16:creationId xmlns:a16="http://schemas.microsoft.com/office/drawing/2014/main" id="{00000000-0008-0000-0100-00003E000000}"/>
            </a:ext>
          </a:extLst>
        </xdr:cNvPr>
        <xdr:cNvCxnSpPr/>
      </xdr:nvCxnSpPr>
      <xdr:spPr>
        <a:xfrm>
          <a:off x="10067925" y="1111567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466725</xdr:colOff>
      <xdr:row>63</xdr:row>
      <xdr:rowOff>152400</xdr:rowOff>
    </xdr:from>
    <xdr:to>
      <xdr:col>21</xdr:col>
      <xdr:colOff>123825</xdr:colOff>
      <xdr:row>63</xdr:row>
      <xdr:rowOff>152400</xdr:rowOff>
    </xdr:to>
    <xdr:cxnSp macro="">
      <xdr:nvCxnSpPr>
        <xdr:cNvPr id="63" name="DOTTED_LINE">
          <a:extLst>
            <a:ext uri="{FF2B5EF4-FFF2-40B4-BE49-F238E27FC236}">
              <a16:creationId xmlns:a16="http://schemas.microsoft.com/office/drawing/2014/main" id="{00000000-0008-0000-0100-00003F000000}"/>
            </a:ext>
          </a:extLst>
        </xdr:cNvPr>
        <xdr:cNvCxnSpPr/>
      </xdr:nvCxnSpPr>
      <xdr:spPr>
        <a:xfrm>
          <a:off x="9648825" y="11391900"/>
          <a:ext cx="4848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47</xdr:row>
      <xdr:rowOff>142875</xdr:rowOff>
    </xdr:from>
    <xdr:to>
      <xdr:col>19</xdr:col>
      <xdr:colOff>114300</xdr:colOff>
      <xdr:row>47</xdr:row>
      <xdr:rowOff>142875</xdr:rowOff>
    </xdr:to>
    <xdr:cxnSp macro="">
      <xdr:nvCxnSpPr>
        <xdr:cNvPr id="65" name="DOTTED_LINE">
          <a:extLst>
            <a:ext uri="{FF2B5EF4-FFF2-40B4-BE49-F238E27FC236}">
              <a16:creationId xmlns:a16="http://schemas.microsoft.com/office/drawing/2014/main" id="{00000000-0008-0000-0100-000041000000}"/>
            </a:ext>
          </a:extLst>
        </xdr:cNvPr>
        <xdr:cNvCxnSpPr/>
      </xdr:nvCxnSpPr>
      <xdr:spPr>
        <a:xfrm>
          <a:off x="9248775" y="88963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390525</xdr:colOff>
      <xdr:row>48</xdr:row>
      <xdr:rowOff>142875</xdr:rowOff>
    </xdr:from>
    <xdr:to>
      <xdr:col>19</xdr:col>
      <xdr:colOff>114300</xdr:colOff>
      <xdr:row>48</xdr:row>
      <xdr:rowOff>142875</xdr:rowOff>
    </xdr:to>
    <xdr:cxnSp macro="">
      <xdr:nvCxnSpPr>
        <xdr:cNvPr id="67" name="DOTTED_LINE">
          <a:extLst>
            <a:ext uri="{FF2B5EF4-FFF2-40B4-BE49-F238E27FC236}">
              <a16:creationId xmlns:a16="http://schemas.microsoft.com/office/drawing/2014/main" id="{00000000-0008-0000-0100-000043000000}"/>
            </a:ext>
          </a:extLst>
        </xdr:cNvPr>
        <xdr:cNvCxnSpPr/>
      </xdr:nvCxnSpPr>
      <xdr:spPr>
        <a:xfrm>
          <a:off x="10467975" y="9172575"/>
          <a:ext cx="3124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49</xdr:row>
      <xdr:rowOff>142875</xdr:rowOff>
    </xdr:from>
    <xdr:to>
      <xdr:col>19</xdr:col>
      <xdr:colOff>114300</xdr:colOff>
      <xdr:row>49</xdr:row>
      <xdr:rowOff>142875</xdr:rowOff>
    </xdr:to>
    <xdr:cxnSp macro="">
      <xdr:nvCxnSpPr>
        <xdr:cNvPr id="69" name="DOTTED_LINE">
          <a:extLst>
            <a:ext uri="{FF2B5EF4-FFF2-40B4-BE49-F238E27FC236}">
              <a16:creationId xmlns:a16="http://schemas.microsoft.com/office/drawing/2014/main" id="{00000000-0008-0000-0100-000045000000}"/>
            </a:ext>
          </a:extLst>
        </xdr:cNvPr>
        <xdr:cNvCxnSpPr/>
      </xdr:nvCxnSpPr>
      <xdr:spPr>
        <a:xfrm>
          <a:off x="11944350" y="9448800"/>
          <a:ext cx="1647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552450</xdr:colOff>
      <xdr:row>50</xdr:row>
      <xdr:rowOff>142875</xdr:rowOff>
    </xdr:from>
    <xdr:to>
      <xdr:col>19</xdr:col>
      <xdr:colOff>114300</xdr:colOff>
      <xdr:row>50</xdr:row>
      <xdr:rowOff>142875</xdr:rowOff>
    </xdr:to>
    <xdr:cxnSp macro="">
      <xdr:nvCxnSpPr>
        <xdr:cNvPr id="71" name="DOTTED_LINE">
          <a:extLst>
            <a:ext uri="{FF2B5EF4-FFF2-40B4-BE49-F238E27FC236}">
              <a16:creationId xmlns:a16="http://schemas.microsoft.com/office/drawing/2014/main" id="{00000000-0008-0000-0100-000047000000}"/>
            </a:ext>
          </a:extLst>
        </xdr:cNvPr>
        <xdr:cNvCxnSpPr/>
      </xdr:nvCxnSpPr>
      <xdr:spPr>
        <a:xfrm>
          <a:off x="12420600" y="9725025"/>
          <a:ext cx="1171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70</xdr:row>
      <xdr:rowOff>152400</xdr:rowOff>
    </xdr:from>
    <xdr:to>
      <xdr:col>21</xdr:col>
      <xdr:colOff>114300</xdr:colOff>
      <xdr:row>70</xdr:row>
      <xdr:rowOff>152400</xdr:rowOff>
    </xdr:to>
    <xdr:cxnSp macro="">
      <xdr:nvCxnSpPr>
        <xdr:cNvPr id="74" name="DOTTED_LINE">
          <a:extLst>
            <a:ext uri="{FF2B5EF4-FFF2-40B4-BE49-F238E27FC236}">
              <a16:creationId xmlns:a16="http://schemas.microsoft.com/office/drawing/2014/main" id="{00000000-0008-0000-0100-00004A000000}"/>
            </a:ext>
          </a:extLst>
        </xdr:cNvPr>
        <xdr:cNvCxnSpPr/>
      </xdr:nvCxnSpPr>
      <xdr:spPr>
        <a:xfrm>
          <a:off x="10258425" y="14982825"/>
          <a:ext cx="4229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40</xdr:row>
      <xdr:rowOff>142875</xdr:rowOff>
    </xdr:from>
    <xdr:to>
      <xdr:col>17</xdr:col>
      <xdr:colOff>123825</xdr:colOff>
      <xdr:row>40</xdr:row>
      <xdr:rowOff>142875</xdr:rowOff>
    </xdr:to>
    <xdr:cxnSp macro="">
      <xdr:nvCxnSpPr>
        <xdr:cNvPr id="76" name="DOTTED_LINE">
          <a:extLst>
            <a:ext uri="{FF2B5EF4-FFF2-40B4-BE49-F238E27FC236}">
              <a16:creationId xmlns:a16="http://schemas.microsoft.com/office/drawing/2014/main" id="{00000000-0008-0000-0100-00004C000000}"/>
            </a:ext>
          </a:extLst>
        </xdr:cNvPr>
        <xdr:cNvCxnSpPr/>
      </xdr:nvCxnSpPr>
      <xdr:spPr>
        <a:xfrm>
          <a:off x="9934575" y="6962775"/>
          <a:ext cx="2771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71</xdr:row>
      <xdr:rowOff>152400</xdr:rowOff>
    </xdr:from>
    <xdr:to>
      <xdr:col>21</xdr:col>
      <xdr:colOff>114300</xdr:colOff>
      <xdr:row>71</xdr:row>
      <xdr:rowOff>152400</xdr:rowOff>
    </xdr:to>
    <xdr:cxnSp macro="">
      <xdr:nvCxnSpPr>
        <xdr:cNvPr id="68" name="DOTTED_LINE">
          <a:extLst>
            <a:ext uri="{FF2B5EF4-FFF2-40B4-BE49-F238E27FC236}">
              <a16:creationId xmlns:a16="http://schemas.microsoft.com/office/drawing/2014/main" id="{00000000-0008-0000-0100-000044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72</xdr:row>
      <xdr:rowOff>152400</xdr:rowOff>
    </xdr:from>
    <xdr:to>
      <xdr:col>21</xdr:col>
      <xdr:colOff>114300</xdr:colOff>
      <xdr:row>72</xdr:row>
      <xdr:rowOff>152400</xdr:rowOff>
    </xdr:to>
    <xdr:cxnSp macro="">
      <xdr:nvCxnSpPr>
        <xdr:cNvPr id="70" name="DOTTED_LINE">
          <a:extLst>
            <a:ext uri="{FF2B5EF4-FFF2-40B4-BE49-F238E27FC236}">
              <a16:creationId xmlns:a16="http://schemas.microsoft.com/office/drawing/2014/main" id="{00000000-0008-0000-0100-000046000000}"/>
            </a:ext>
          </a:extLst>
        </xdr:cNvPr>
        <xdr:cNvCxnSpPr/>
      </xdr:nvCxnSpPr>
      <xdr:spPr>
        <a:xfrm>
          <a:off x="9048750" y="16363950"/>
          <a:ext cx="543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476250</xdr:colOff>
      <xdr:row>87</xdr:row>
      <xdr:rowOff>152400</xdr:rowOff>
    </xdr:from>
    <xdr:to>
      <xdr:col>21</xdr:col>
      <xdr:colOff>114300</xdr:colOff>
      <xdr:row>87</xdr:row>
      <xdr:rowOff>152400</xdr:rowOff>
    </xdr:to>
    <xdr:cxnSp macro="">
      <xdr:nvCxnSpPr>
        <xdr:cNvPr id="73" name="DOTTED_LINE">
          <a:extLst>
            <a:ext uri="{FF2B5EF4-FFF2-40B4-BE49-F238E27FC236}">
              <a16:creationId xmlns:a16="http://schemas.microsoft.com/office/drawing/2014/main" id="{00000000-0008-0000-0100-000049000000}"/>
            </a:ext>
          </a:extLst>
        </xdr:cNvPr>
        <xdr:cNvCxnSpPr/>
      </xdr:nvCxnSpPr>
      <xdr:spPr>
        <a:xfrm>
          <a:off x="9658350" y="20231100"/>
          <a:ext cx="4829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85725</xdr:colOff>
      <xdr:row>93</xdr:row>
      <xdr:rowOff>171450</xdr:rowOff>
    </xdr:from>
    <xdr:to>
      <xdr:col>21</xdr:col>
      <xdr:colOff>133350</xdr:colOff>
      <xdr:row>93</xdr:row>
      <xdr:rowOff>171450</xdr:rowOff>
    </xdr:to>
    <xdr:cxnSp macro="">
      <xdr:nvCxnSpPr>
        <xdr:cNvPr id="75" name="DOTTED_LINE">
          <a:extLst>
            <a:ext uri="{FF2B5EF4-FFF2-40B4-BE49-F238E27FC236}">
              <a16:creationId xmlns:a16="http://schemas.microsoft.com/office/drawing/2014/main" id="{00000000-0008-0000-0100-00004B000000}"/>
            </a:ext>
          </a:extLst>
        </xdr:cNvPr>
        <xdr:cNvCxnSpPr/>
      </xdr:nvCxnSpPr>
      <xdr:spPr>
        <a:xfrm>
          <a:off x="10163175" y="213550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103</xdr:row>
      <xdr:rowOff>152400</xdr:rowOff>
    </xdr:from>
    <xdr:to>
      <xdr:col>21</xdr:col>
      <xdr:colOff>114300</xdr:colOff>
      <xdr:row>103</xdr:row>
      <xdr:rowOff>152400</xdr:rowOff>
    </xdr:to>
    <xdr:cxnSp macro="">
      <xdr:nvCxnSpPr>
        <xdr:cNvPr id="78" name="DOTTED_LINE">
          <a:extLst>
            <a:ext uri="{FF2B5EF4-FFF2-40B4-BE49-F238E27FC236}">
              <a16:creationId xmlns:a16="http://schemas.microsoft.com/office/drawing/2014/main" id="{00000000-0008-0000-0100-00004E000000}"/>
            </a:ext>
          </a:extLst>
        </xdr:cNvPr>
        <xdr:cNvCxnSpPr/>
      </xdr:nvCxnSpPr>
      <xdr:spPr>
        <a:xfrm>
          <a:off x="10944225" y="24098250"/>
          <a:ext cx="3543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104</xdr:row>
      <xdr:rowOff>152400</xdr:rowOff>
    </xdr:from>
    <xdr:to>
      <xdr:col>21</xdr:col>
      <xdr:colOff>114300</xdr:colOff>
      <xdr:row>104</xdr:row>
      <xdr:rowOff>152400</xdr:rowOff>
    </xdr:to>
    <xdr:cxnSp macro="">
      <xdr:nvCxnSpPr>
        <xdr:cNvPr id="79" name="DOTTED_LINE">
          <a:extLst>
            <a:ext uri="{FF2B5EF4-FFF2-40B4-BE49-F238E27FC236}">
              <a16:creationId xmlns:a16="http://schemas.microsoft.com/office/drawing/2014/main" id="{00000000-0008-0000-0100-00004F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476250</xdr:colOff>
      <xdr:row>111</xdr:row>
      <xdr:rowOff>152400</xdr:rowOff>
    </xdr:from>
    <xdr:to>
      <xdr:col>21</xdr:col>
      <xdr:colOff>114300</xdr:colOff>
      <xdr:row>111</xdr:row>
      <xdr:rowOff>152400</xdr:rowOff>
    </xdr:to>
    <xdr:cxnSp macro="">
      <xdr:nvCxnSpPr>
        <xdr:cNvPr id="81" name="DOTTED_LINE">
          <a:extLst>
            <a:ext uri="{FF2B5EF4-FFF2-40B4-BE49-F238E27FC236}">
              <a16:creationId xmlns:a16="http://schemas.microsoft.com/office/drawing/2014/main" id="{00000000-0008-0000-0100-000051000000}"/>
            </a:ext>
          </a:extLst>
        </xdr:cNvPr>
        <xdr:cNvCxnSpPr/>
      </xdr:nvCxnSpPr>
      <xdr:spPr>
        <a:xfrm>
          <a:off x="9658350" y="19678650"/>
          <a:ext cx="4829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609600</xdr:colOff>
      <xdr:row>126</xdr:row>
      <xdr:rowOff>152400</xdr:rowOff>
    </xdr:from>
    <xdr:to>
      <xdr:col>21</xdr:col>
      <xdr:colOff>114300</xdr:colOff>
      <xdr:row>126</xdr:row>
      <xdr:rowOff>152400</xdr:rowOff>
    </xdr:to>
    <xdr:cxnSp macro="">
      <xdr:nvCxnSpPr>
        <xdr:cNvPr id="82" name="DOTTED_LINE">
          <a:extLst>
            <a:ext uri="{FF2B5EF4-FFF2-40B4-BE49-F238E27FC236}">
              <a16:creationId xmlns:a16="http://schemas.microsoft.com/office/drawing/2014/main" id="{00000000-0008-0000-0100-000052000000}"/>
            </a:ext>
          </a:extLst>
        </xdr:cNvPr>
        <xdr:cNvCxnSpPr/>
      </xdr:nvCxnSpPr>
      <xdr:spPr>
        <a:xfrm>
          <a:off x="12477750" y="30451425"/>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37</xdr:row>
      <xdr:rowOff>152400</xdr:rowOff>
    </xdr:from>
    <xdr:to>
      <xdr:col>17</xdr:col>
      <xdr:colOff>95250</xdr:colOff>
      <xdr:row>37</xdr:row>
      <xdr:rowOff>152400</xdr:rowOff>
    </xdr:to>
    <xdr:cxnSp macro="">
      <xdr:nvCxnSpPr>
        <xdr:cNvPr id="80" name="DOTTED_LINE">
          <a:extLst>
            <a:ext uri="{FF2B5EF4-FFF2-40B4-BE49-F238E27FC236}">
              <a16:creationId xmlns:a16="http://schemas.microsoft.com/office/drawing/2014/main" id="{00000000-0008-0000-0100-000050000000}"/>
            </a:ext>
          </a:extLst>
        </xdr:cNvPr>
        <xdr:cNvCxnSpPr/>
      </xdr:nvCxnSpPr>
      <xdr:spPr>
        <a:xfrm>
          <a:off x="10086975" y="9077325"/>
          <a:ext cx="2590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121920</xdr:colOff>
      <xdr:row>0</xdr:row>
      <xdr:rowOff>15240</xdr:rowOff>
    </xdr:from>
    <xdr:to>
      <xdr:col>10</xdr:col>
      <xdr:colOff>182880</xdr:colOff>
      <xdr:row>0</xdr:row>
      <xdr:rowOff>502920</xdr:rowOff>
    </xdr:to>
    <xdr:pic>
      <xdr:nvPicPr>
        <xdr:cNvPr id="83" name="Picture 5" descr="logo-125in-1200dpi">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 y="15240"/>
          <a:ext cx="11430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219074</xdr:colOff>
      <xdr:row>22</xdr:row>
      <xdr:rowOff>9525</xdr:rowOff>
    </xdr:from>
    <xdr:ext cx="2295525" cy="264560"/>
    <xdr:sp macro="" textlink="$G$18">
      <xdr:nvSpPr>
        <xdr:cNvPr id="2" name="TOC_SECTION_LINK">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80999" y="2409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Homebuyer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23</xdr:row>
      <xdr:rowOff>9525</xdr:rowOff>
    </xdr:from>
    <xdr:ext cx="2295525" cy="264560"/>
    <xdr:sp macro="" textlink="$G$42">
      <xdr:nvSpPr>
        <xdr:cNvPr id="3" name="TOC_SECTION_LINK">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380999" y="26860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Income Qualification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24</xdr:row>
      <xdr:rowOff>9525</xdr:rowOff>
    </xdr:from>
    <xdr:ext cx="2295525" cy="264560"/>
    <xdr:sp macro="" textlink="$G$57">
      <xdr:nvSpPr>
        <xdr:cNvPr id="4" name="TOC_SECTION_LINK">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380999" y="29622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Purchased Property Address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23</xdr:row>
      <xdr:rowOff>9525</xdr:rowOff>
    </xdr:from>
    <xdr:ext cx="2181225" cy="264560"/>
    <xdr:sp macro="" textlink="$G$113">
      <xdr:nvSpPr>
        <xdr:cNvPr id="5" name="TOC_SECTION_LINK">
          <a:hlinkClick xmlns:r="http://schemas.openxmlformats.org/officeDocument/2006/relationships" r:id="rId4"/>
          <a:extLst>
            <a:ext uri="{FF2B5EF4-FFF2-40B4-BE49-F238E27FC236}">
              <a16:creationId xmlns:a16="http://schemas.microsoft.com/office/drawing/2014/main" id="{00000000-0008-0000-0200-000005000000}"/>
            </a:ext>
          </a:extLst>
        </xdr:cNvPr>
        <xdr:cNvSpPr txBox="1"/>
      </xdr:nvSpPr>
      <xdr:spPr>
        <a:xfrm>
          <a:off x="4057650" y="2686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5980428-EFD8-4864-9CA1-2CD8BED0D53A}" type="TxLink">
            <a:rPr lang="en-US" sz="900" b="1" i="0" u="sng" strike="noStrike">
              <a:solidFill>
                <a:srgbClr val="366092"/>
              </a:solidFill>
              <a:latin typeface="Arial"/>
              <a:cs typeface="Arial"/>
            </a:rPr>
            <a:pPr algn="l"/>
            <a:t>Other Grants or Mortgage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25</xdr:row>
      <xdr:rowOff>238122</xdr:rowOff>
    </xdr:from>
    <xdr:to>
      <xdr:col>24</xdr:col>
      <xdr:colOff>104775</xdr:colOff>
      <xdr:row>42</xdr:row>
      <xdr:rowOff>38099</xdr:rowOff>
    </xdr:to>
    <xdr:grpSp>
      <xdr:nvGrpSpPr>
        <xdr:cNvPr id="6" name="SECTION_GROUP">
          <a:extLst>
            <a:ext uri="{FF2B5EF4-FFF2-40B4-BE49-F238E27FC236}">
              <a16:creationId xmlns:a16="http://schemas.microsoft.com/office/drawing/2014/main" id="{00000000-0008-0000-0200-000006000000}"/>
            </a:ext>
          </a:extLst>
        </xdr:cNvPr>
        <xdr:cNvGrpSpPr/>
      </xdr:nvGrpSpPr>
      <xdr:grpSpPr>
        <a:xfrm>
          <a:off x="66676" y="6124572"/>
          <a:ext cx="7362824" cy="4495802"/>
          <a:chOff x="9363075" y="17306809"/>
          <a:chExt cx="7362825" cy="4839391"/>
        </a:xfrm>
      </xdr:grpSpPr>
      <xdr:sp macro="" textlink="$B$18">
        <xdr:nvSpPr>
          <xdr:cNvPr id="7" name="SECTION_GROUP_TITLE">
            <a:extLst>
              <a:ext uri="{FF2B5EF4-FFF2-40B4-BE49-F238E27FC236}">
                <a16:creationId xmlns:a16="http://schemas.microsoft.com/office/drawing/2014/main" id="{00000000-0008-0000-0200-000007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100" b="1" i="0" u="none" strike="noStrike">
                <a:solidFill>
                  <a:srgbClr val="FFFFFF"/>
                </a:solidFill>
                <a:latin typeface="Arial" pitchFamily="34" charset="0"/>
                <a:cs typeface="Arial" pitchFamily="34" charset="0"/>
              </a:rPr>
              <a:pPr algn="l"/>
              <a:t>Homebuyer Information</a:t>
            </a:fld>
            <a:endParaRPr lang="en-US" sz="1050" b="1" i="0" u="none" strike="noStrike">
              <a:solidFill>
                <a:schemeClr val="bg1"/>
              </a:solidFill>
              <a:latin typeface="Arial" pitchFamily="34" charset="0"/>
              <a:cs typeface="Arial" pitchFamily="34" charset="0"/>
            </a:endParaRPr>
          </a:p>
        </xdr:txBody>
      </xdr:sp>
      <xdr:sp macro="" textlink="">
        <xdr:nvSpPr>
          <xdr:cNvPr id="8" name="SECTION_GROUP_FRAME">
            <a:extLst>
              <a:ext uri="{FF2B5EF4-FFF2-40B4-BE49-F238E27FC236}">
                <a16:creationId xmlns:a16="http://schemas.microsoft.com/office/drawing/2014/main" id="{00000000-0008-0000-0200-000008000000}"/>
              </a:ext>
            </a:extLst>
          </xdr:cNvPr>
          <xdr:cNvSpPr/>
        </xdr:nvSpPr>
        <xdr:spPr>
          <a:xfrm>
            <a:off x="9363075" y="17641465"/>
            <a:ext cx="7362825" cy="4504735"/>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7">
        <xdr:nvSpPr>
          <xdr:cNvPr id="9" name="SECTION_GROUP_SUBTITLE">
            <a:extLst>
              <a:ext uri="{FF2B5EF4-FFF2-40B4-BE49-F238E27FC236}">
                <a16:creationId xmlns:a16="http://schemas.microsoft.com/office/drawing/2014/main" id="{00000000-0008-0000-0200-000009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E5E8887-BB8B-4361-A6F3-0A9EFAC41882}"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10" name="SECTION_GROUP_SUBTITLE_LABEL">
            <a:extLst>
              <a:ext uri="{FF2B5EF4-FFF2-40B4-BE49-F238E27FC236}">
                <a16:creationId xmlns:a16="http://schemas.microsoft.com/office/drawing/2014/main" id="{00000000-0008-0000-0200-00000A00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42</xdr:row>
      <xdr:rowOff>247650</xdr:rowOff>
    </xdr:from>
    <xdr:to>
      <xdr:col>24</xdr:col>
      <xdr:colOff>104775</xdr:colOff>
      <xdr:row>53</xdr:row>
      <xdr:rowOff>95253</xdr:rowOff>
    </xdr:to>
    <xdr:grpSp>
      <xdr:nvGrpSpPr>
        <xdr:cNvPr id="11" name="SECTION_GROUP">
          <a:extLst>
            <a:ext uri="{FF2B5EF4-FFF2-40B4-BE49-F238E27FC236}">
              <a16:creationId xmlns:a16="http://schemas.microsoft.com/office/drawing/2014/main" id="{00000000-0008-0000-0200-00000B000000}"/>
            </a:ext>
          </a:extLst>
        </xdr:cNvPr>
        <xdr:cNvGrpSpPr/>
      </xdr:nvGrpSpPr>
      <xdr:grpSpPr>
        <a:xfrm>
          <a:off x="66676" y="10829925"/>
          <a:ext cx="7362824" cy="2886078"/>
          <a:chOff x="9363075" y="17306809"/>
          <a:chExt cx="7362825" cy="3106644"/>
        </a:xfrm>
      </xdr:grpSpPr>
      <xdr:sp macro="" textlink="$B$42">
        <xdr:nvSpPr>
          <xdr:cNvPr id="12" name="SECTION_GROUP_TITLE">
            <a:extLst>
              <a:ext uri="{FF2B5EF4-FFF2-40B4-BE49-F238E27FC236}">
                <a16:creationId xmlns:a16="http://schemas.microsoft.com/office/drawing/2014/main" id="{00000000-0008-0000-0200-00000C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100" b="1" i="0" u="none" strike="noStrike">
                <a:solidFill>
                  <a:srgbClr val="FFFFFF"/>
                </a:solidFill>
                <a:latin typeface="Arial" pitchFamily="34" charset="0"/>
                <a:cs typeface="Arial" pitchFamily="34" charset="0"/>
              </a:rPr>
              <a:pPr algn="l"/>
              <a:t>Income Qualification</a:t>
            </a:fld>
            <a:endParaRPr lang="en-US" sz="1100" b="1" i="0" u="none" strike="noStrike">
              <a:solidFill>
                <a:schemeClr val="bg1"/>
              </a:solidFill>
              <a:latin typeface="Arial" pitchFamily="34" charset="0"/>
              <a:cs typeface="Arial" pitchFamily="34" charset="0"/>
            </a:endParaRPr>
          </a:p>
        </xdr:txBody>
      </xdr:sp>
      <xdr:sp macro="" textlink="">
        <xdr:nvSpPr>
          <xdr:cNvPr id="13" name="SECTION_GROUP_FRAME">
            <a:extLst>
              <a:ext uri="{FF2B5EF4-FFF2-40B4-BE49-F238E27FC236}">
                <a16:creationId xmlns:a16="http://schemas.microsoft.com/office/drawing/2014/main" id="{00000000-0008-0000-0200-00000D000000}"/>
              </a:ext>
            </a:extLst>
          </xdr:cNvPr>
          <xdr:cNvSpPr/>
        </xdr:nvSpPr>
        <xdr:spPr>
          <a:xfrm>
            <a:off x="9363075" y="17641464"/>
            <a:ext cx="7362825" cy="277198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2">
        <xdr:nvSpPr>
          <xdr:cNvPr id="14" name="SECTION_GROUP_SUBTITLE">
            <a:extLst>
              <a:ext uri="{FF2B5EF4-FFF2-40B4-BE49-F238E27FC236}">
                <a16:creationId xmlns:a16="http://schemas.microsoft.com/office/drawing/2014/main" id="{00000000-0008-0000-0200-00000E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4C9922D-EDFB-48CE-9854-C5ED57C564A4}"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15" name="SECTION_GROUP_SUBTITLE_LABEL">
            <a:extLst>
              <a:ext uri="{FF2B5EF4-FFF2-40B4-BE49-F238E27FC236}">
                <a16:creationId xmlns:a16="http://schemas.microsoft.com/office/drawing/2014/main" id="{00000000-0008-0000-0200-00000F00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54</xdr:row>
      <xdr:rowOff>0</xdr:rowOff>
    </xdr:from>
    <xdr:to>
      <xdr:col>24</xdr:col>
      <xdr:colOff>104775</xdr:colOff>
      <xdr:row>63</xdr:row>
      <xdr:rowOff>152407</xdr:rowOff>
    </xdr:to>
    <xdr:grpSp>
      <xdr:nvGrpSpPr>
        <xdr:cNvPr id="16" name="SECTION_GROUP">
          <a:extLst>
            <a:ext uri="{FF2B5EF4-FFF2-40B4-BE49-F238E27FC236}">
              <a16:creationId xmlns:a16="http://schemas.microsoft.com/office/drawing/2014/main" id="{00000000-0008-0000-0200-000010000000}"/>
            </a:ext>
          </a:extLst>
        </xdr:cNvPr>
        <xdr:cNvGrpSpPr/>
      </xdr:nvGrpSpPr>
      <xdr:grpSpPr>
        <a:xfrm>
          <a:off x="66676" y="13896975"/>
          <a:ext cx="7362824" cy="2638432"/>
          <a:chOff x="9363075" y="17306809"/>
          <a:chExt cx="7362825" cy="2840073"/>
        </a:xfrm>
      </xdr:grpSpPr>
      <xdr:sp macro="" textlink="$B$57">
        <xdr:nvSpPr>
          <xdr:cNvPr id="17" name="SECTION_GROUP_TITLE">
            <a:extLst>
              <a:ext uri="{FF2B5EF4-FFF2-40B4-BE49-F238E27FC236}">
                <a16:creationId xmlns:a16="http://schemas.microsoft.com/office/drawing/2014/main" id="{00000000-0008-0000-0200-000011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100" b="1" i="0" u="none" strike="noStrike">
                <a:solidFill>
                  <a:srgbClr val="FFFFFF"/>
                </a:solidFill>
                <a:latin typeface="Arial" pitchFamily="34" charset="0"/>
                <a:cs typeface="Arial" pitchFamily="34" charset="0"/>
              </a:rPr>
              <a:pPr algn="l"/>
              <a:t>Purchased Property Address</a:t>
            </a:fld>
            <a:endParaRPr lang="en-US" sz="1100" b="1" i="0" u="none" strike="noStrike">
              <a:solidFill>
                <a:schemeClr val="bg1"/>
              </a:solidFill>
              <a:latin typeface="Arial" pitchFamily="34" charset="0"/>
              <a:cs typeface="Arial" pitchFamily="34" charset="0"/>
            </a:endParaRPr>
          </a:p>
        </xdr:txBody>
      </xdr:sp>
      <xdr:sp macro="" textlink="">
        <xdr:nvSpPr>
          <xdr:cNvPr id="18" name="SECTION_GROUP_FRAME">
            <a:extLst>
              <a:ext uri="{FF2B5EF4-FFF2-40B4-BE49-F238E27FC236}">
                <a16:creationId xmlns:a16="http://schemas.microsoft.com/office/drawing/2014/main" id="{00000000-0008-0000-0200-000012000000}"/>
              </a:ext>
            </a:extLst>
          </xdr:cNvPr>
          <xdr:cNvSpPr/>
        </xdr:nvSpPr>
        <xdr:spPr>
          <a:xfrm>
            <a:off x="9363075" y="17641466"/>
            <a:ext cx="7362825" cy="2505416"/>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1">
        <xdr:nvSpPr>
          <xdr:cNvPr id="19" name="SECTION_GROUP_SUBTITLE">
            <a:extLst>
              <a:ext uri="{FF2B5EF4-FFF2-40B4-BE49-F238E27FC236}">
                <a16:creationId xmlns:a16="http://schemas.microsoft.com/office/drawing/2014/main" id="{00000000-0008-0000-0200-000013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F4773F-DAE3-414B-A7BE-AACBEA5DAC9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20" name="SECTION_GROUP_SUBTITLE_LABEL">
            <a:extLst>
              <a:ext uri="{FF2B5EF4-FFF2-40B4-BE49-F238E27FC236}">
                <a16:creationId xmlns:a16="http://schemas.microsoft.com/office/drawing/2014/main" id="{00000000-0008-0000-0200-00001400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63</xdr:row>
      <xdr:rowOff>247650</xdr:rowOff>
    </xdr:from>
    <xdr:to>
      <xdr:col>24</xdr:col>
      <xdr:colOff>104775</xdr:colOff>
      <xdr:row>121</xdr:row>
      <xdr:rowOff>76200</xdr:rowOff>
    </xdr:to>
    <xdr:grpSp>
      <xdr:nvGrpSpPr>
        <xdr:cNvPr id="21" name="SECTION_GROUP">
          <a:extLst>
            <a:ext uri="{FF2B5EF4-FFF2-40B4-BE49-F238E27FC236}">
              <a16:creationId xmlns:a16="http://schemas.microsoft.com/office/drawing/2014/main" id="{00000000-0008-0000-0200-000015000000}"/>
            </a:ext>
          </a:extLst>
        </xdr:cNvPr>
        <xdr:cNvGrpSpPr/>
      </xdr:nvGrpSpPr>
      <xdr:grpSpPr>
        <a:xfrm>
          <a:off x="66676" y="16630650"/>
          <a:ext cx="7362824" cy="15849600"/>
          <a:chOff x="9363075" y="17306809"/>
          <a:chExt cx="7362825" cy="17060893"/>
        </a:xfrm>
      </xdr:grpSpPr>
      <xdr:sp macro="" textlink="$B$76">
        <xdr:nvSpPr>
          <xdr:cNvPr id="22" name="SECTION_GROUP_TITLE">
            <a:extLst>
              <a:ext uri="{FF2B5EF4-FFF2-40B4-BE49-F238E27FC236}">
                <a16:creationId xmlns:a16="http://schemas.microsoft.com/office/drawing/2014/main" id="{00000000-0008-0000-0200-000016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100" b="1" i="0" u="none" strike="noStrike">
                <a:solidFill>
                  <a:srgbClr val="FFFFFF"/>
                </a:solidFill>
                <a:latin typeface="Arial" pitchFamily="34" charset="0"/>
                <a:cs typeface="Arial" pitchFamily="34" charset="0"/>
              </a:rPr>
              <a:pPr algn="l"/>
              <a:t>Mortgage Information</a:t>
            </a:fld>
            <a:endParaRPr lang="en-US" sz="1100" b="1" i="0" u="none" strike="noStrike">
              <a:solidFill>
                <a:schemeClr val="bg1"/>
              </a:solidFill>
              <a:latin typeface="Arial" pitchFamily="34" charset="0"/>
              <a:cs typeface="Arial" pitchFamily="34" charset="0"/>
            </a:endParaRPr>
          </a:p>
        </xdr:txBody>
      </xdr:sp>
      <xdr:sp macro="" textlink="">
        <xdr:nvSpPr>
          <xdr:cNvPr id="23" name="SECTION_GROUP_FRAME">
            <a:extLst>
              <a:ext uri="{FF2B5EF4-FFF2-40B4-BE49-F238E27FC236}">
                <a16:creationId xmlns:a16="http://schemas.microsoft.com/office/drawing/2014/main" id="{00000000-0008-0000-0200-000017000000}"/>
              </a:ext>
            </a:extLst>
          </xdr:cNvPr>
          <xdr:cNvSpPr/>
        </xdr:nvSpPr>
        <xdr:spPr>
          <a:xfrm>
            <a:off x="9363075" y="17641465"/>
            <a:ext cx="7362825" cy="1672623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08">
        <xdr:nvSpPr>
          <xdr:cNvPr id="24" name="SECTION_GROUP_SUBTITLE">
            <a:extLst>
              <a:ext uri="{FF2B5EF4-FFF2-40B4-BE49-F238E27FC236}">
                <a16:creationId xmlns:a16="http://schemas.microsoft.com/office/drawing/2014/main" id="{00000000-0008-0000-0200-000018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E256CE4-A9D8-4564-AAAE-F75FA0A9347B}"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25" name="SECTION_GROUP_SUBTITLE_LABEL">
            <a:extLst>
              <a:ext uri="{FF2B5EF4-FFF2-40B4-BE49-F238E27FC236}">
                <a16:creationId xmlns:a16="http://schemas.microsoft.com/office/drawing/2014/main" id="{00000000-0008-0000-0200-00001900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121</xdr:row>
      <xdr:rowOff>247647</xdr:rowOff>
    </xdr:from>
    <xdr:to>
      <xdr:col>24</xdr:col>
      <xdr:colOff>104775</xdr:colOff>
      <xdr:row>132</xdr:row>
      <xdr:rowOff>104775</xdr:rowOff>
    </xdr:to>
    <xdr:grpSp>
      <xdr:nvGrpSpPr>
        <xdr:cNvPr id="26" name="SECTION_GROUP">
          <a:extLst>
            <a:ext uri="{FF2B5EF4-FFF2-40B4-BE49-F238E27FC236}">
              <a16:creationId xmlns:a16="http://schemas.microsoft.com/office/drawing/2014/main" id="{00000000-0008-0000-0200-00001A000000}"/>
            </a:ext>
          </a:extLst>
        </xdr:cNvPr>
        <xdr:cNvGrpSpPr/>
      </xdr:nvGrpSpPr>
      <xdr:grpSpPr>
        <a:xfrm>
          <a:off x="66676" y="32651697"/>
          <a:ext cx="7362824" cy="2895603"/>
          <a:chOff x="9363075" y="17306809"/>
          <a:chExt cx="7362825" cy="3722960"/>
        </a:xfrm>
      </xdr:grpSpPr>
      <xdr:sp macro="" textlink="">
        <xdr:nvSpPr>
          <xdr:cNvPr id="27" name="SECTION_GROUP_FRAME">
            <a:extLst>
              <a:ext uri="{FF2B5EF4-FFF2-40B4-BE49-F238E27FC236}">
                <a16:creationId xmlns:a16="http://schemas.microsoft.com/office/drawing/2014/main" id="{00000000-0008-0000-0200-00001B000000}"/>
              </a:ext>
            </a:extLst>
          </xdr:cNvPr>
          <xdr:cNvSpPr/>
        </xdr:nvSpPr>
        <xdr:spPr>
          <a:xfrm>
            <a:off x="9363075" y="17641465"/>
            <a:ext cx="7362825" cy="3388304"/>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3">
        <xdr:nvSpPr>
          <xdr:cNvPr id="28" name="SECTION_GROUP_TITLE">
            <a:extLst>
              <a:ext uri="{FF2B5EF4-FFF2-40B4-BE49-F238E27FC236}">
                <a16:creationId xmlns:a16="http://schemas.microsoft.com/office/drawing/2014/main" id="{00000000-0008-0000-0200-00001C00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100" b="1" i="0" u="none" strike="noStrike">
                <a:solidFill>
                  <a:srgbClr val="FFFFFF"/>
                </a:solidFill>
                <a:latin typeface="Arial" pitchFamily="34" charset="0"/>
                <a:cs typeface="Arial" pitchFamily="34" charset="0"/>
              </a:rPr>
              <a:pPr algn="l"/>
              <a:t>Other Grants or Mortgage Assistance</a:t>
            </a:fld>
            <a:endParaRPr lang="en-US" sz="1100" b="1" i="0" u="none" strike="noStrike">
              <a:solidFill>
                <a:schemeClr val="bg1"/>
              </a:solidFill>
              <a:latin typeface="Arial" pitchFamily="34" charset="0"/>
              <a:cs typeface="Arial" pitchFamily="34" charset="0"/>
            </a:endParaRPr>
          </a:p>
        </xdr:txBody>
      </xdr:sp>
      <xdr:sp macro="" textlink="$B$130">
        <xdr:nvSpPr>
          <xdr:cNvPr id="29" name="SECTION_GROUP_SUBTITLE">
            <a:extLst>
              <a:ext uri="{FF2B5EF4-FFF2-40B4-BE49-F238E27FC236}">
                <a16:creationId xmlns:a16="http://schemas.microsoft.com/office/drawing/2014/main" id="{00000000-0008-0000-0200-00001D00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3DD97D7A-A00C-423A-A86E-1D08840F2B2F}"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0" name="SECTION_GROUP_SUBTITLE_LABEL">
            <a:extLst>
              <a:ext uri="{FF2B5EF4-FFF2-40B4-BE49-F238E27FC236}">
                <a16:creationId xmlns:a16="http://schemas.microsoft.com/office/drawing/2014/main" id="{00000000-0008-0000-0200-00001E00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606308</xdr:colOff>
      <xdr:row>16</xdr:row>
      <xdr:rowOff>0</xdr:rowOff>
    </xdr:from>
    <xdr:to>
      <xdr:col>16384</xdr:col>
      <xdr:colOff>606308</xdr:colOff>
      <xdr:row>18</xdr:row>
      <xdr:rowOff>238125</xdr:rowOff>
    </xdr:to>
    <xdr:sp macro="" textlink="">
      <xdr:nvSpPr>
        <xdr:cNvPr id="31" name="COVER_CELLS_01">
          <a:extLst>
            <a:ext uri="{FF2B5EF4-FFF2-40B4-BE49-F238E27FC236}">
              <a16:creationId xmlns:a16="http://schemas.microsoft.com/office/drawing/2014/main" id="{00000000-0008-0000-0200-00001F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21</xdr:col>
      <xdr:colOff>152401</xdr:colOff>
      <xdr:row>25</xdr:row>
      <xdr:rowOff>247650</xdr:rowOff>
    </xdr:from>
    <xdr:to>
      <xdr:col>24</xdr:col>
      <xdr:colOff>104776</xdr:colOff>
      <xdr:row>27</xdr:row>
      <xdr:rowOff>0</xdr:rowOff>
    </xdr:to>
    <xdr:sp macro="" textlink="">
      <xdr:nvSpPr>
        <xdr:cNvPr id="32" name="LINK_RENTAL_TOC">
          <a:hlinkClick xmlns:r="http://schemas.openxmlformats.org/officeDocument/2006/relationships" r:id="rId5"/>
          <a:extLst>
            <a:ext uri="{FF2B5EF4-FFF2-40B4-BE49-F238E27FC236}">
              <a16:creationId xmlns:a16="http://schemas.microsoft.com/office/drawing/2014/main" id="{00000000-0008-0000-0200-000020000000}"/>
            </a:ext>
          </a:extLst>
        </xdr:cNvPr>
        <xdr:cNvSpPr/>
      </xdr:nvSpPr>
      <xdr:spPr>
        <a:xfrm>
          <a:off x="6400801" y="34766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176215</xdr:rowOff>
    </xdr:from>
    <xdr:to>
      <xdr:col>24</xdr:col>
      <xdr:colOff>98648</xdr:colOff>
      <xdr:row>0</xdr:row>
      <xdr:rowOff>400050</xdr:rowOff>
    </xdr:to>
    <xdr:sp macro="" textlink="$B$6">
      <xdr:nvSpPr>
        <xdr:cNvPr id="33" name="HEADER_BANNER_TITLE">
          <a:extLst>
            <a:ext uri="{FF2B5EF4-FFF2-40B4-BE49-F238E27FC236}">
              <a16:creationId xmlns:a16="http://schemas.microsoft.com/office/drawing/2014/main" id="{00000000-0008-0000-0200-000021000000}"/>
            </a:ext>
          </a:extLst>
        </xdr:cNvPr>
        <xdr:cNvSpPr txBox="1"/>
      </xdr:nvSpPr>
      <xdr:spPr>
        <a:xfrm>
          <a:off x="2851373" y="176215"/>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IDEA Program | Certification and Disbursement Request Attachment 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43</xdr:row>
      <xdr:rowOff>0</xdr:rowOff>
    </xdr:from>
    <xdr:to>
      <xdr:col>24</xdr:col>
      <xdr:colOff>104776</xdr:colOff>
      <xdr:row>44</xdr:row>
      <xdr:rowOff>28575</xdr:rowOff>
    </xdr:to>
    <xdr:sp macro="" textlink="">
      <xdr:nvSpPr>
        <xdr:cNvPr id="34" name="LINK_RENTAL_TOC">
          <a:hlinkClick xmlns:r="http://schemas.openxmlformats.org/officeDocument/2006/relationships" r:id="rId5"/>
          <a:extLst>
            <a:ext uri="{FF2B5EF4-FFF2-40B4-BE49-F238E27FC236}">
              <a16:creationId xmlns:a16="http://schemas.microsoft.com/office/drawing/2014/main" id="{00000000-0008-0000-0200-000022000000}"/>
            </a:ext>
          </a:extLst>
        </xdr:cNvPr>
        <xdr:cNvSpPr/>
      </xdr:nvSpPr>
      <xdr:spPr>
        <a:xfrm>
          <a:off x="6400801" y="81629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54</xdr:row>
      <xdr:rowOff>0</xdr:rowOff>
    </xdr:from>
    <xdr:to>
      <xdr:col>24</xdr:col>
      <xdr:colOff>114300</xdr:colOff>
      <xdr:row>55</xdr:row>
      <xdr:rowOff>28575</xdr:rowOff>
    </xdr:to>
    <xdr:sp macro="" textlink="">
      <xdr:nvSpPr>
        <xdr:cNvPr id="35" name="LINK_RENTAL_TOC">
          <a:hlinkClick xmlns:r="http://schemas.openxmlformats.org/officeDocument/2006/relationships" r:id="rId5"/>
          <a:extLst>
            <a:ext uri="{FF2B5EF4-FFF2-40B4-BE49-F238E27FC236}">
              <a16:creationId xmlns:a16="http://schemas.microsoft.com/office/drawing/2014/main" id="{00000000-0008-0000-0200-000023000000}"/>
            </a:ext>
          </a:extLst>
        </xdr:cNvPr>
        <xdr:cNvSpPr/>
      </xdr:nvSpPr>
      <xdr:spPr>
        <a:xfrm>
          <a:off x="6410325" y="114966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122</xdr:row>
      <xdr:rowOff>0</xdr:rowOff>
    </xdr:from>
    <xdr:to>
      <xdr:col>24</xdr:col>
      <xdr:colOff>104775</xdr:colOff>
      <xdr:row>123</xdr:row>
      <xdr:rowOff>28575</xdr:rowOff>
    </xdr:to>
    <xdr:sp macro="" textlink="">
      <xdr:nvSpPr>
        <xdr:cNvPr id="36" name="LINK_RENTAL_TOC">
          <a:hlinkClick xmlns:r="http://schemas.openxmlformats.org/officeDocument/2006/relationships" r:id="rId5"/>
          <a:extLst>
            <a:ext uri="{FF2B5EF4-FFF2-40B4-BE49-F238E27FC236}">
              <a16:creationId xmlns:a16="http://schemas.microsoft.com/office/drawing/2014/main" id="{00000000-0008-0000-0200-000024000000}"/>
            </a:ext>
          </a:extLst>
        </xdr:cNvPr>
        <xdr:cNvSpPr/>
      </xdr:nvSpPr>
      <xdr:spPr>
        <a:xfrm>
          <a:off x="6400800" y="2947035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66673</xdr:colOff>
      <xdr:row>19</xdr:row>
      <xdr:rowOff>247653</xdr:rowOff>
    </xdr:from>
    <xdr:to>
      <xdr:col>24</xdr:col>
      <xdr:colOff>112394</xdr:colOff>
      <xdr:row>25</xdr:row>
      <xdr:rowOff>19051</xdr:rowOff>
    </xdr:to>
    <xdr:grpSp>
      <xdr:nvGrpSpPr>
        <xdr:cNvPr id="37" name="TOC_FRAME">
          <a:extLst>
            <a:ext uri="{FF2B5EF4-FFF2-40B4-BE49-F238E27FC236}">
              <a16:creationId xmlns:a16="http://schemas.microsoft.com/office/drawing/2014/main" id="{00000000-0008-0000-0200-000025000000}"/>
            </a:ext>
          </a:extLst>
        </xdr:cNvPr>
        <xdr:cNvGrpSpPr/>
      </xdr:nvGrpSpPr>
      <xdr:grpSpPr>
        <a:xfrm>
          <a:off x="66673" y="4476753"/>
          <a:ext cx="7370446" cy="1428748"/>
          <a:chOff x="8191498" y="1276170"/>
          <a:chExt cx="7370446" cy="1457417"/>
        </a:xfrm>
      </xdr:grpSpPr>
      <xdr:grpSp>
        <xdr:nvGrpSpPr>
          <xdr:cNvPr id="38" name="RENTAL_TABLE_OF_CONTENTS">
            <a:extLst>
              <a:ext uri="{FF2B5EF4-FFF2-40B4-BE49-F238E27FC236}">
                <a16:creationId xmlns:a16="http://schemas.microsoft.com/office/drawing/2014/main" id="{00000000-0008-0000-0200-000026000000}"/>
              </a:ext>
            </a:extLst>
          </xdr:cNvPr>
          <xdr:cNvGrpSpPr/>
        </xdr:nvGrpSpPr>
        <xdr:grpSpPr>
          <a:xfrm>
            <a:off x="8191500" y="1276170"/>
            <a:ext cx="7370444" cy="1457416"/>
            <a:chOff x="8191500" y="1276170"/>
            <a:chExt cx="7370444" cy="1457416"/>
          </a:xfrm>
        </xdr:grpSpPr>
        <xdr:sp macro="" textlink="">
          <xdr:nvSpPr>
            <xdr:cNvPr id="43" name="TOC_HEADER_BG">
              <a:extLst>
                <a:ext uri="{FF2B5EF4-FFF2-40B4-BE49-F238E27FC236}">
                  <a16:creationId xmlns:a16="http://schemas.microsoft.com/office/drawing/2014/main" id="{00000000-0008-0000-0200-00002B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44" name="TOC">
              <a:extLst>
                <a:ext uri="{FF2B5EF4-FFF2-40B4-BE49-F238E27FC236}">
                  <a16:creationId xmlns:a16="http://schemas.microsoft.com/office/drawing/2014/main" id="{00000000-0008-0000-0200-00002C000000}"/>
                </a:ext>
              </a:extLst>
            </xdr:cNvPr>
            <xdr:cNvGrpSpPr/>
          </xdr:nvGrpSpPr>
          <xdr:grpSpPr>
            <a:xfrm>
              <a:off x="8191500" y="1276170"/>
              <a:ext cx="7362825" cy="1457416"/>
              <a:chOff x="9239250" y="1816952"/>
              <a:chExt cx="7362825" cy="1123679"/>
            </a:xfrm>
            <a:effectLst/>
          </xdr:grpSpPr>
          <xdr:sp macro="" textlink="">
            <xdr:nvSpPr>
              <xdr:cNvPr id="49" name="Rectangle 48">
                <a:extLst>
                  <a:ext uri="{FF2B5EF4-FFF2-40B4-BE49-F238E27FC236}">
                    <a16:creationId xmlns:a16="http://schemas.microsoft.com/office/drawing/2014/main" id="{00000000-0008-0000-0200-000031000000}"/>
                  </a:ext>
                </a:extLst>
              </xdr:cNvPr>
              <xdr:cNvSpPr/>
            </xdr:nvSpPr>
            <xdr:spPr>
              <a:xfrm>
                <a:off x="9239250" y="2052092"/>
                <a:ext cx="7362825" cy="88853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50" name="TOC_TITLE">
                <a:extLst>
                  <a:ext uri="{FF2B5EF4-FFF2-40B4-BE49-F238E27FC236}">
                    <a16:creationId xmlns:a16="http://schemas.microsoft.com/office/drawing/2014/main" id="{00000000-0008-0000-0200-000032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latin typeface="Arial" pitchFamily="34" charset="0"/>
                    <a:cs typeface="Arial" pitchFamily="34" charset="0"/>
                  </a:rPr>
                  <a:t>Table of Contents</a:t>
                </a:r>
              </a:p>
            </xdr:txBody>
          </xdr:sp>
        </xdr:grpSp>
        <xdr:sp macro="" textlink="">
          <xdr:nvSpPr>
            <xdr:cNvPr id="45" name="TOC_HEADER_LABEL_1">
              <a:extLst>
                <a:ext uri="{FF2B5EF4-FFF2-40B4-BE49-F238E27FC236}">
                  <a16:creationId xmlns:a16="http://schemas.microsoft.com/office/drawing/2014/main" id="{00000000-0008-0000-0200-00002D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46" name="TOC_HEADER_LABEL_1">
              <a:extLst>
                <a:ext uri="{FF2B5EF4-FFF2-40B4-BE49-F238E27FC236}">
                  <a16:creationId xmlns:a16="http://schemas.microsoft.com/office/drawing/2014/main" id="{00000000-0008-0000-0200-00002E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47" name="TOC_HEADER_LABEL_3">
              <a:extLst>
                <a:ext uri="{FF2B5EF4-FFF2-40B4-BE49-F238E27FC236}">
                  <a16:creationId xmlns:a16="http://schemas.microsoft.com/office/drawing/2014/main" id="{00000000-0008-0000-0200-00002F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48" name="TOC_HEADER_LABEL_4">
              <a:extLst>
                <a:ext uri="{FF2B5EF4-FFF2-40B4-BE49-F238E27FC236}">
                  <a16:creationId xmlns:a16="http://schemas.microsoft.com/office/drawing/2014/main" id="{00000000-0008-0000-0200-000030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cxnSp macro="">
        <xdr:nvCxnSpPr>
          <xdr:cNvPr id="39" name="TOC_HEADER_VLINE">
            <a:extLst>
              <a:ext uri="{FF2B5EF4-FFF2-40B4-BE49-F238E27FC236}">
                <a16:creationId xmlns:a16="http://schemas.microsoft.com/office/drawing/2014/main" id="{00000000-0008-0000-0200-000027000000}"/>
              </a:ext>
            </a:extLst>
          </xdr:cNvPr>
          <xdr:cNvCxnSpPr>
            <a:endCxn id="49" idx="2"/>
          </xdr:cNvCxnSpPr>
        </xdr:nvCxnSpPr>
        <xdr:spPr>
          <a:xfrm>
            <a:off x="11870737" y="1596774"/>
            <a:ext cx="2176" cy="1136813"/>
          </a:xfrm>
          <a:prstGeom prst="line">
            <a:avLst/>
          </a:prstGeom>
          <a:ln>
            <a:solidFill>
              <a:schemeClr val="bg1">
                <a:lumMod val="7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40" name="TOC_HORIZONTAL_DIVIDERS">
            <a:extLst>
              <a:ext uri="{FF2B5EF4-FFF2-40B4-BE49-F238E27FC236}">
                <a16:creationId xmlns:a16="http://schemas.microsoft.com/office/drawing/2014/main" id="{00000000-0008-0000-0200-000028000000}"/>
              </a:ext>
            </a:extLst>
          </xdr:cNvPr>
          <xdr:cNvGrpSpPr/>
        </xdr:nvGrpSpPr>
        <xdr:grpSpPr>
          <a:xfrm>
            <a:off x="8191498" y="2152468"/>
            <a:ext cx="7362825" cy="276225"/>
            <a:chOff x="8191498" y="2152468"/>
            <a:chExt cx="7362825" cy="276225"/>
          </a:xfrm>
        </xdr:grpSpPr>
        <xdr:cxnSp macro="">
          <xdr:nvCxnSpPr>
            <xdr:cNvPr id="41" name="DOTTED_LINE">
              <a:extLst>
                <a:ext uri="{FF2B5EF4-FFF2-40B4-BE49-F238E27FC236}">
                  <a16:creationId xmlns:a16="http://schemas.microsoft.com/office/drawing/2014/main" id="{00000000-0008-0000-0200-000029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42" name="DOTTED_LINE">
              <a:extLst>
                <a:ext uri="{FF2B5EF4-FFF2-40B4-BE49-F238E27FC236}">
                  <a16:creationId xmlns:a16="http://schemas.microsoft.com/office/drawing/2014/main" id="{00000000-0008-0000-0200-00002A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51" name="HEADER_BANNER_SUBTITLE">
          <a:extLst>
            <a:ext uri="{FF2B5EF4-FFF2-40B4-BE49-F238E27FC236}">
              <a16:creationId xmlns:a16="http://schemas.microsoft.com/office/drawing/2014/main" id="{00000000-0008-0000-0200-000033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IDEA Program</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9527</xdr:colOff>
      <xdr:row>0</xdr:row>
      <xdr:rowOff>1173</xdr:rowOff>
    </xdr:from>
    <xdr:to>
      <xdr:col>24</xdr:col>
      <xdr:colOff>161924</xdr:colOff>
      <xdr:row>4</xdr:row>
      <xdr:rowOff>1821</xdr:rowOff>
    </xdr:to>
    <xdr:sp macro="" textlink="">
      <xdr:nvSpPr>
        <xdr:cNvPr id="53" name="HEADER_SHORTCUT_TOP">
          <a:hlinkClick xmlns:r="http://schemas.openxmlformats.org/officeDocument/2006/relationships" r:id="rId5"/>
          <a:extLst>
            <a:ext uri="{FF2B5EF4-FFF2-40B4-BE49-F238E27FC236}">
              <a16:creationId xmlns:a16="http://schemas.microsoft.com/office/drawing/2014/main" id="{00000000-0008-0000-0200-000035000000}"/>
            </a:ext>
          </a:extLst>
        </xdr:cNvPr>
        <xdr:cNvSpPr/>
      </xdr:nvSpPr>
      <xdr:spPr>
        <a:xfrm>
          <a:off x="9527" y="1173"/>
          <a:ext cx="7635237" cy="77788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editAs="oneCell">
    <xdr:from>
      <xdr:col>21</xdr:col>
      <xdr:colOff>152400</xdr:colOff>
      <xdr:row>64</xdr:row>
      <xdr:rowOff>0</xdr:rowOff>
    </xdr:from>
    <xdr:to>
      <xdr:col>24</xdr:col>
      <xdr:colOff>104775</xdr:colOff>
      <xdr:row>65</xdr:row>
      <xdr:rowOff>28575</xdr:rowOff>
    </xdr:to>
    <xdr:sp macro="" textlink="">
      <xdr:nvSpPr>
        <xdr:cNvPr id="54" name="LINK_RENTAL_TOC">
          <a:hlinkClick xmlns:r="http://schemas.openxmlformats.org/officeDocument/2006/relationships" r:id="rId5"/>
          <a:extLst>
            <a:ext uri="{FF2B5EF4-FFF2-40B4-BE49-F238E27FC236}">
              <a16:creationId xmlns:a16="http://schemas.microsoft.com/office/drawing/2014/main" id="{00000000-0008-0000-0200-000036000000}"/>
            </a:ext>
          </a:extLst>
        </xdr:cNvPr>
        <xdr:cNvSpPr/>
      </xdr:nvSpPr>
      <xdr:spPr>
        <a:xfrm>
          <a:off x="6400800" y="142779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22</xdr:row>
      <xdr:rowOff>9525</xdr:rowOff>
    </xdr:from>
    <xdr:ext cx="2181225" cy="264560"/>
    <xdr:sp macro="" textlink="$G$76">
      <xdr:nvSpPr>
        <xdr:cNvPr id="55" name="TOC_SECTION_LINK">
          <a:hlinkClick xmlns:r="http://schemas.openxmlformats.org/officeDocument/2006/relationships" r:id="rId6"/>
          <a:extLst>
            <a:ext uri="{FF2B5EF4-FFF2-40B4-BE49-F238E27FC236}">
              <a16:creationId xmlns:a16="http://schemas.microsoft.com/office/drawing/2014/main" id="{00000000-0008-0000-0200-000037000000}"/>
            </a:ext>
          </a:extLst>
        </xdr:cNvPr>
        <xdr:cNvSpPr txBox="1"/>
      </xdr:nvSpPr>
      <xdr:spPr>
        <a:xfrm>
          <a:off x="4057650" y="2409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88667427-0150-4A33-B76C-B29F07EC3B00}" type="TxLink">
            <a:rPr lang="en-US" sz="900" b="1" i="0" u="sng" strike="noStrike">
              <a:solidFill>
                <a:srgbClr val="366092"/>
              </a:solidFill>
              <a:latin typeface="Arial"/>
              <a:cs typeface="Arial"/>
            </a:rPr>
            <a:pPr algn="l"/>
            <a:t>Mortgage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19050</xdr:colOff>
      <xdr:row>132</xdr:row>
      <xdr:rowOff>266700</xdr:rowOff>
    </xdr:from>
    <xdr:to>
      <xdr:col>24</xdr:col>
      <xdr:colOff>146674</xdr:colOff>
      <xdr:row>133</xdr:row>
      <xdr:rowOff>264796</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19050" y="35709225"/>
          <a:ext cx="7452349" cy="274321"/>
          <a:chOff x="9296399" y="16259171"/>
          <a:chExt cx="7452359" cy="1212813"/>
        </a:xfrm>
      </xdr:grpSpPr>
      <xdr:sp macro="" textlink="$B$6">
        <xdr:nvSpPr>
          <xdr:cNvPr id="57" name="FOOTER_BG">
            <a:extLst>
              <a:ext uri="{FF2B5EF4-FFF2-40B4-BE49-F238E27FC236}">
                <a16:creationId xmlns:a16="http://schemas.microsoft.com/office/drawing/2014/main" id="{00000000-0008-0000-0200-000039000000}"/>
              </a:ext>
            </a:extLst>
          </xdr:cNvPr>
          <xdr:cNvSpPr/>
        </xdr:nvSpPr>
        <xdr:spPr>
          <a:xfrm>
            <a:off x="9296399" y="16259175"/>
            <a:ext cx="7452359" cy="1212809"/>
          </a:xfrm>
          <a:prstGeom prst="rect">
            <a:avLst/>
          </a:prstGeom>
          <a:solidFill>
            <a:srgbClr val="A6CE43"/>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r"/>
            <a:fld id="{97FEF528-3F84-4111-AAE8-BC1D2C407DDD}" type="TxLink">
              <a:rPr lang="en-US" sz="900" b="1" i="0" u="none" strike="noStrike">
                <a:solidFill>
                  <a:schemeClr val="bg1"/>
                </a:solidFill>
                <a:latin typeface="Arial"/>
                <a:cs typeface="Arial"/>
              </a:rPr>
              <a:pPr algn="r"/>
              <a:t>IDEA Program | Certification and Disbursement Request Attachment 1</a:t>
            </a:fld>
            <a:endParaRPr lang="en-US" sz="900" b="1" i="0">
              <a:solidFill>
                <a:schemeClr val="bg1"/>
              </a:solidFill>
              <a:latin typeface="Arial" pitchFamily="34" charset="0"/>
              <a:cs typeface="Arial" pitchFamily="34" charset="0"/>
            </a:endParaRPr>
          </a:p>
        </xdr:txBody>
      </xdr:sp>
      <xdr:sp macro="" textlink="">
        <xdr:nvSpPr>
          <xdr:cNvPr id="58" name="FOOTER_LINK_PAGETOP">
            <a:hlinkClick xmlns:r="http://schemas.openxmlformats.org/officeDocument/2006/relationships" r:id="rId5"/>
            <a:extLst>
              <a:ext uri="{FF2B5EF4-FFF2-40B4-BE49-F238E27FC236}">
                <a16:creationId xmlns:a16="http://schemas.microsoft.com/office/drawing/2014/main" id="{00000000-0008-0000-0200-00003A000000}"/>
              </a:ext>
            </a:extLst>
          </xdr:cNvPr>
          <xdr:cNvSpPr/>
        </xdr:nvSpPr>
        <xdr:spPr>
          <a:xfrm>
            <a:off x="9296399" y="16259171"/>
            <a:ext cx="1126715" cy="121280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twoCellAnchor>
    <xdr:from>
      <xdr:col>11</xdr:col>
      <xdr:colOff>171450</xdr:colOff>
      <xdr:row>61</xdr:row>
      <xdr:rowOff>152400</xdr:rowOff>
    </xdr:from>
    <xdr:to>
      <xdr:col>21</xdr:col>
      <xdr:colOff>114300</xdr:colOff>
      <xdr:row>61</xdr:row>
      <xdr:rowOff>152400</xdr:rowOff>
    </xdr:to>
    <xdr:cxnSp macro="">
      <xdr:nvCxnSpPr>
        <xdr:cNvPr id="59" name="DOTTED_LINE">
          <a:extLst>
            <a:ext uri="{FF2B5EF4-FFF2-40B4-BE49-F238E27FC236}">
              <a16:creationId xmlns:a16="http://schemas.microsoft.com/office/drawing/2014/main" id="{00000000-0008-0000-0200-00003B000000}"/>
            </a:ext>
          </a:extLst>
        </xdr:cNvPr>
        <xdr:cNvCxnSpPr/>
      </xdr:nvCxnSpPr>
      <xdr:spPr>
        <a:xfrm>
          <a:off x="1943100" y="13601700"/>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466725</xdr:colOff>
      <xdr:row>62</xdr:row>
      <xdr:rowOff>152400</xdr:rowOff>
    </xdr:from>
    <xdr:to>
      <xdr:col>21</xdr:col>
      <xdr:colOff>123825</xdr:colOff>
      <xdr:row>62</xdr:row>
      <xdr:rowOff>152400</xdr:rowOff>
    </xdr:to>
    <xdr:cxnSp macro="">
      <xdr:nvCxnSpPr>
        <xdr:cNvPr id="60" name="DOTTED_LINE">
          <a:extLst>
            <a:ext uri="{FF2B5EF4-FFF2-40B4-BE49-F238E27FC236}">
              <a16:creationId xmlns:a16="http://schemas.microsoft.com/office/drawing/2014/main" id="{00000000-0008-0000-0200-00003C000000}"/>
            </a:ext>
          </a:extLst>
        </xdr:cNvPr>
        <xdr:cNvCxnSpPr/>
      </xdr:nvCxnSpPr>
      <xdr:spPr>
        <a:xfrm>
          <a:off x="1524000" y="13877925"/>
          <a:ext cx="4848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46</xdr:row>
      <xdr:rowOff>142875</xdr:rowOff>
    </xdr:from>
    <xdr:to>
      <xdr:col>19</xdr:col>
      <xdr:colOff>114300</xdr:colOff>
      <xdr:row>46</xdr:row>
      <xdr:rowOff>142875</xdr:rowOff>
    </xdr:to>
    <xdr:cxnSp macro="">
      <xdr:nvCxnSpPr>
        <xdr:cNvPr id="61" name="DOTTED_LINE">
          <a:extLst>
            <a:ext uri="{FF2B5EF4-FFF2-40B4-BE49-F238E27FC236}">
              <a16:creationId xmlns:a16="http://schemas.microsoft.com/office/drawing/2014/main" id="{00000000-0008-0000-0200-00003D000000}"/>
            </a:ext>
          </a:extLst>
        </xdr:cNvPr>
        <xdr:cNvCxnSpPr/>
      </xdr:nvCxnSpPr>
      <xdr:spPr>
        <a:xfrm>
          <a:off x="1123950" y="9172575"/>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390525</xdr:colOff>
      <xdr:row>47</xdr:row>
      <xdr:rowOff>142875</xdr:rowOff>
    </xdr:from>
    <xdr:to>
      <xdr:col>19</xdr:col>
      <xdr:colOff>114300</xdr:colOff>
      <xdr:row>47</xdr:row>
      <xdr:rowOff>142875</xdr:rowOff>
    </xdr:to>
    <xdr:cxnSp macro="">
      <xdr:nvCxnSpPr>
        <xdr:cNvPr id="62" name="DOTTED_LINE">
          <a:extLst>
            <a:ext uri="{FF2B5EF4-FFF2-40B4-BE49-F238E27FC236}">
              <a16:creationId xmlns:a16="http://schemas.microsoft.com/office/drawing/2014/main" id="{00000000-0008-0000-0200-00003E000000}"/>
            </a:ext>
          </a:extLst>
        </xdr:cNvPr>
        <xdr:cNvCxnSpPr/>
      </xdr:nvCxnSpPr>
      <xdr:spPr>
        <a:xfrm>
          <a:off x="2343150" y="9448800"/>
          <a:ext cx="3124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48</xdr:row>
      <xdr:rowOff>142875</xdr:rowOff>
    </xdr:from>
    <xdr:to>
      <xdr:col>19</xdr:col>
      <xdr:colOff>114300</xdr:colOff>
      <xdr:row>48</xdr:row>
      <xdr:rowOff>142875</xdr:rowOff>
    </xdr:to>
    <xdr:cxnSp macro="">
      <xdr:nvCxnSpPr>
        <xdr:cNvPr id="63" name="DOTTED_LINE">
          <a:extLst>
            <a:ext uri="{FF2B5EF4-FFF2-40B4-BE49-F238E27FC236}">
              <a16:creationId xmlns:a16="http://schemas.microsoft.com/office/drawing/2014/main" id="{00000000-0008-0000-0200-00003F000000}"/>
            </a:ext>
          </a:extLst>
        </xdr:cNvPr>
        <xdr:cNvCxnSpPr/>
      </xdr:nvCxnSpPr>
      <xdr:spPr>
        <a:xfrm>
          <a:off x="3819525" y="9725025"/>
          <a:ext cx="1647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552450</xdr:colOff>
      <xdr:row>49</xdr:row>
      <xdr:rowOff>142875</xdr:rowOff>
    </xdr:from>
    <xdr:to>
      <xdr:col>19</xdr:col>
      <xdr:colOff>114300</xdr:colOff>
      <xdr:row>49</xdr:row>
      <xdr:rowOff>142875</xdr:rowOff>
    </xdr:to>
    <xdr:cxnSp macro="">
      <xdr:nvCxnSpPr>
        <xdr:cNvPr id="64" name="DOTTED_LINE">
          <a:extLst>
            <a:ext uri="{FF2B5EF4-FFF2-40B4-BE49-F238E27FC236}">
              <a16:creationId xmlns:a16="http://schemas.microsoft.com/office/drawing/2014/main" id="{00000000-0008-0000-0200-000040000000}"/>
            </a:ext>
          </a:extLst>
        </xdr:cNvPr>
        <xdr:cNvCxnSpPr/>
      </xdr:nvCxnSpPr>
      <xdr:spPr>
        <a:xfrm>
          <a:off x="4295775" y="10001250"/>
          <a:ext cx="1171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69</xdr:row>
      <xdr:rowOff>152400</xdr:rowOff>
    </xdr:from>
    <xdr:to>
      <xdr:col>21</xdr:col>
      <xdr:colOff>114300</xdr:colOff>
      <xdr:row>69</xdr:row>
      <xdr:rowOff>152400</xdr:rowOff>
    </xdr:to>
    <xdr:cxnSp macro="">
      <xdr:nvCxnSpPr>
        <xdr:cNvPr id="65" name="DOTTED_LINE">
          <a:extLst>
            <a:ext uri="{FF2B5EF4-FFF2-40B4-BE49-F238E27FC236}">
              <a16:creationId xmlns:a16="http://schemas.microsoft.com/office/drawing/2014/main" id="{00000000-0008-0000-0200-000041000000}"/>
            </a:ext>
          </a:extLst>
        </xdr:cNvPr>
        <xdr:cNvCxnSpPr/>
      </xdr:nvCxnSpPr>
      <xdr:spPr>
        <a:xfrm>
          <a:off x="2133600" y="15811500"/>
          <a:ext cx="4229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70</xdr:row>
      <xdr:rowOff>152400</xdr:rowOff>
    </xdr:from>
    <xdr:to>
      <xdr:col>21</xdr:col>
      <xdr:colOff>114300</xdr:colOff>
      <xdr:row>70</xdr:row>
      <xdr:rowOff>152400</xdr:rowOff>
    </xdr:to>
    <xdr:cxnSp macro="">
      <xdr:nvCxnSpPr>
        <xdr:cNvPr id="67" name="DOTTED_LINE">
          <a:extLst>
            <a:ext uri="{FF2B5EF4-FFF2-40B4-BE49-F238E27FC236}">
              <a16:creationId xmlns:a16="http://schemas.microsoft.com/office/drawing/2014/main" id="{00000000-0008-0000-0200-000043000000}"/>
            </a:ext>
          </a:extLst>
        </xdr:cNvPr>
        <xdr:cNvCxnSpPr/>
      </xdr:nvCxnSpPr>
      <xdr:spPr>
        <a:xfrm>
          <a:off x="1076325"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71</xdr:row>
      <xdr:rowOff>152400</xdr:rowOff>
    </xdr:from>
    <xdr:to>
      <xdr:col>21</xdr:col>
      <xdr:colOff>114300</xdr:colOff>
      <xdr:row>71</xdr:row>
      <xdr:rowOff>152400</xdr:rowOff>
    </xdr:to>
    <xdr:cxnSp macro="">
      <xdr:nvCxnSpPr>
        <xdr:cNvPr id="68" name="DOTTED_LINE">
          <a:extLst>
            <a:ext uri="{FF2B5EF4-FFF2-40B4-BE49-F238E27FC236}">
              <a16:creationId xmlns:a16="http://schemas.microsoft.com/office/drawing/2014/main" id="{00000000-0008-0000-0200-000044000000}"/>
            </a:ext>
          </a:extLst>
        </xdr:cNvPr>
        <xdr:cNvCxnSpPr/>
      </xdr:nvCxnSpPr>
      <xdr:spPr>
        <a:xfrm>
          <a:off x="923925" y="16363950"/>
          <a:ext cx="543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476250</xdr:colOff>
      <xdr:row>86</xdr:row>
      <xdr:rowOff>152400</xdr:rowOff>
    </xdr:from>
    <xdr:to>
      <xdr:col>21</xdr:col>
      <xdr:colOff>114300</xdr:colOff>
      <xdr:row>86</xdr:row>
      <xdr:rowOff>152400</xdr:rowOff>
    </xdr:to>
    <xdr:cxnSp macro="">
      <xdr:nvCxnSpPr>
        <xdr:cNvPr id="69" name="DOTTED_LINE">
          <a:extLst>
            <a:ext uri="{FF2B5EF4-FFF2-40B4-BE49-F238E27FC236}">
              <a16:creationId xmlns:a16="http://schemas.microsoft.com/office/drawing/2014/main" id="{00000000-0008-0000-0200-000045000000}"/>
            </a:ext>
          </a:extLst>
        </xdr:cNvPr>
        <xdr:cNvCxnSpPr/>
      </xdr:nvCxnSpPr>
      <xdr:spPr>
        <a:xfrm>
          <a:off x="1533525" y="19678650"/>
          <a:ext cx="4829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85725</xdr:colOff>
      <xdr:row>92</xdr:row>
      <xdr:rowOff>171450</xdr:rowOff>
    </xdr:from>
    <xdr:to>
      <xdr:col>21</xdr:col>
      <xdr:colOff>133350</xdr:colOff>
      <xdr:row>92</xdr:row>
      <xdr:rowOff>171450</xdr:rowOff>
    </xdr:to>
    <xdr:cxnSp macro="">
      <xdr:nvCxnSpPr>
        <xdr:cNvPr id="70" name="DOTTED_LINE">
          <a:extLst>
            <a:ext uri="{FF2B5EF4-FFF2-40B4-BE49-F238E27FC236}">
              <a16:creationId xmlns:a16="http://schemas.microsoft.com/office/drawing/2014/main" id="{00000000-0008-0000-0200-000046000000}"/>
            </a:ext>
          </a:extLst>
        </xdr:cNvPr>
        <xdr:cNvCxnSpPr/>
      </xdr:nvCxnSpPr>
      <xdr:spPr>
        <a:xfrm>
          <a:off x="2038350" y="213550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102</xdr:row>
      <xdr:rowOff>152400</xdr:rowOff>
    </xdr:from>
    <xdr:to>
      <xdr:col>21</xdr:col>
      <xdr:colOff>114300</xdr:colOff>
      <xdr:row>102</xdr:row>
      <xdr:rowOff>152400</xdr:rowOff>
    </xdr:to>
    <xdr:cxnSp macro="">
      <xdr:nvCxnSpPr>
        <xdr:cNvPr id="71" name="DOTTED_LINE">
          <a:extLst>
            <a:ext uri="{FF2B5EF4-FFF2-40B4-BE49-F238E27FC236}">
              <a16:creationId xmlns:a16="http://schemas.microsoft.com/office/drawing/2014/main" id="{00000000-0008-0000-0200-000047000000}"/>
            </a:ext>
          </a:extLst>
        </xdr:cNvPr>
        <xdr:cNvCxnSpPr/>
      </xdr:nvCxnSpPr>
      <xdr:spPr>
        <a:xfrm>
          <a:off x="2819400" y="24098250"/>
          <a:ext cx="3543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103</xdr:row>
      <xdr:rowOff>152400</xdr:rowOff>
    </xdr:from>
    <xdr:to>
      <xdr:col>21</xdr:col>
      <xdr:colOff>114300</xdr:colOff>
      <xdr:row>103</xdr:row>
      <xdr:rowOff>152400</xdr:rowOff>
    </xdr:to>
    <xdr:cxnSp macro="">
      <xdr:nvCxnSpPr>
        <xdr:cNvPr id="72" name="DOTTED_LINE">
          <a:extLst>
            <a:ext uri="{FF2B5EF4-FFF2-40B4-BE49-F238E27FC236}">
              <a16:creationId xmlns:a16="http://schemas.microsoft.com/office/drawing/2014/main" id="{00000000-0008-0000-0200-000048000000}"/>
            </a:ext>
          </a:extLst>
        </xdr:cNvPr>
        <xdr:cNvCxnSpPr/>
      </xdr:nvCxnSpPr>
      <xdr:spPr>
        <a:xfrm>
          <a:off x="1076325" y="2437447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476250</xdr:colOff>
      <xdr:row>110</xdr:row>
      <xdr:rowOff>152400</xdr:rowOff>
    </xdr:from>
    <xdr:to>
      <xdr:col>21</xdr:col>
      <xdr:colOff>114300</xdr:colOff>
      <xdr:row>110</xdr:row>
      <xdr:rowOff>152400</xdr:rowOff>
    </xdr:to>
    <xdr:cxnSp macro="">
      <xdr:nvCxnSpPr>
        <xdr:cNvPr id="73" name="DOTTED_LINE">
          <a:extLst>
            <a:ext uri="{FF2B5EF4-FFF2-40B4-BE49-F238E27FC236}">
              <a16:creationId xmlns:a16="http://schemas.microsoft.com/office/drawing/2014/main" id="{00000000-0008-0000-0200-000049000000}"/>
            </a:ext>
          </a:extLst>
        </xdr:cNvPr>
        <xdr:cNvCxnSpPr/>
      </xdr:nvCxnSpPr>
      <xdr:spPr>
        <a:xfrm>
          <a:off x="1533525" y="26308050"/>
          <a:ext cx="48291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609600</xdr:colOff>
      <xdr:row>125</xdr:row>
      <xdr:rowOff>152400</xdr:rowOff>
    </xdr:from>
    <xdr:to>
      <xdr:col>21</xdr:col>
      <xdr:colOff>114300</xdr:colOff>
      <xdr:row>125</xdr:row>
      <xdr:rowOff>152400</xdr:rowOff>
    </xdr:to>
    <xdr:cxnSp macro="">
      <xdr:nvCxnSpPr>
        <xdr:cNvPr id="74" name="DOTTED_LINE">
          <a:extLst>
            <a:ext uri="{FF2B5EF4-FFF2-40B4-BE49-F238E27FC236}">
              <a16:creationId xmlns:a16="http://schemas.microsoft.com/office/drawing/2014/main" id="{00000000-0008-0000-0200-00004A000000}"/>
            </a:ext>
          </a:extLst>
        </xdr:cNvPr>
        <xdr:cNvCxnSpPr/>
      </xdr:nvCxnSpPr>
      <xdr:spPr>
        <a:xfrm>
          <a:off x="4352925" y="30451425"/>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447675</xdr:colOff>
      <xdr:row>33</xdr:row>
      <xdr:rowOff>152400</xdr:rowOff>
    </xdr:from>
    <xdr:to>
      <xdr:col>19</xdr:col>
      <xdr:colOff>114300</xdr:colOff>
      <xdr:row>33</xdr:row>
      <xdr:rowOff>152400</xdr:rowOff>
    </xdr:to>
    <xdr:cxnSp macro="">
      <xdr:nvCxnSpPr>
        <xdr:cNvPr id="78" name="DOTTED_LINE">
          <a:extLst>
            <a:ext uri="{FF2B5EF4-FFF2-40B4-BE49-F238E27FC236}">
              <a16:creationId xmlns:a16="http://schemas.microsoft.com/office/drawing/2014/main" id="{00000000-0008-0000-0200-00004E000000}"/>
            </a:ext>
          </a:extLst>
        </xdr:cNvPr>
        <xdr:cNvCxnSpPr/>
      </xdr:nvCxnSpPr>
      <xdr:spPr>
        <a:xfrm>
          <a:off x="9629775" y="5038725"/>
          <a:ext cx="3962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361950</xdr:colOff>
      <xdr:row>34</xdr:row>
      <xdr:rowOff>142875</xdr:rowOff>
    </xdr:from>
    <xdr:to>
      <xdr:col>19</xdr:col>
      <xdr:colOff>114300</xdr:colOff>
      <xdr:row>34</xdr:row>
      <xdr:rowOff>142875</xdr:rowOff>
    </xdr:to>
    <xdr:cxnSp macro="">
      <xdr:nvCxnSpPr>
        <xdr:cNvPr id="80" name="DOTTED_LINE">
          <a:extLst>
            <a:ext uri="{FF2B5EF4-FFF2-40B4-BE49-F238E27FC236}">
              <a16:creationId xmlns:a16="http://schemas.microsoft.com/office/drawing/2014/main" id="{00000000-0008-0000-0200-000050000000}"/>
            </a:ext>
          </a:extLst>
        </xdr:cNvPr>
        <xdr:cNvCxnSpPr/>
      </xdr:nvCxnSpPr>
      <xdr:spPr>
        <a:xfrm>
          <a:off x="9544050" y="5305425"/>
          <a:ext cx="4048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361950</xdr:colOff>
      <xdr:row>35</xdr:row>
      <xdr:rowOff>142875</xdr:rowOff>
    </xdr:from>
    <xdr:to>
      <xdr:col>19</xdr:col>
      <xdr:colOff>114300</xdr:colOff>
      <xdr:row>35</xdr:row>
      <xdr:rowOff>142875</xdr:rowOff>
    </xdr:to>
    <xdr:cxnSp macro="">
      <xdr:nvCxnSpPr>
        <xdr:cNvPr id="82" name="DOTTED_LINE">
          <a:extLst>
            <a:ext uri="{FF2B5EF4-FFF2-40B4-BE49-F238E27FC236}">
              <a16:creationId xmlns:a16="http://schemas.microsoft.com/office/drawing/2014/main" id="{00000000-0008-0000-0200-000052000000}"/>
            </a:ext>
          </a:extLst>
        </xdr:cNvPr>
        <xdr:cNvCxnSpPr/>
      </xdr:nvCxnSpPr>
      <xdr:spPr>
        <a:xfrm>
          <a:off x="9544050" y="5581650"/>
          <a:ext cx="40481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581025</xdr:colOff>
      <xdr:row>37</xdr:row>
      <xdr:rowOff>171450</xdr:rowOff>
    </xdr:from>
    <xdr:to>
      <xdr:col>19</xdr:col>
      <xdr:colOff>114300</xdr:colOff>
      <xdr:row>37</xdr:row>
      <xdr:rowOff>171450</xdr:rowOff>
    </xdr:to>
    <xdr:cxnSp macro="">
      <xdr:nvCxnSpPr>
        <xdr:cNvPr id="83" name="DOTTED_LINE">
          <a:extLst>
            <a:ext uri="{FF2B5EF4-FFF2-40B4-BE49-F238E27FC236}">
              <a16:creationId xmlns:a16="http://schemas.microsoft.com/office/drawing/2014/main" id="{00000000-0008-0000-0200-000053000000}"/>
            </a:ext>
          </a:extLst>
        </xdr:cNvPr>
        <xdr:cNvCxnSpPr/>
      </xdr:nvCxnSpPr>
      <xdr:spPr>
        <a:xfrm>
          <a:off x="9763125" y="6162675"/>
          <a:ext cx="3829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581025</xdr:colOff>
      <xdr:row>38</xdr:row>
      <xdr:rowOff>161925</xdr:rowOff>
    </xdr:from>
    <xdr:to>
      <xdr:col>19</xdr:col>
      <xdr:colOff>114300</xdr:colOff>
      <xdr:row>38</xdr:row>
      <xdr:rowOff>161925</xdr:rowOff>
    </xdr:to>
    <xdr:cxnSp macro="">
      <xdr:nvCxnSpPr>
        <xdr:cNvPr id="85" name="DOTTED_LINE">
          <a:extLst>
            <a:ext uri="{FF2B5EF4-FFF2-40B4-BE49-F238E27FC236}">
              <a16:creationId xmlns:a16="http://schemas.microsoft.com/office/drawing/2014/main" id="{00000000-0008-0000-0200-000055000000}"/>
            </a:ext>
          </a:extLst>
        </xdr:cNvPr>
        <xdr:cNvCxnSpPr/>
      </xdr:nvCxnSpPr>
      <xdr:spPr>
        <a:xfrm>
          <a:off x="9763125" y="6429375"/>
          <a:ext cx="38290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114300</xdr:colOff>
      <xdr:row>0</xdr:row>
      <xdr:rowOff>22860</xdr:rowOff>
    </xdr:from>
    <xdr:to>
      <xdr:col>10</xdr:col>
      <xdr:colOff>175260</xdr:colOff>
      <xdr:row>1</xdr:row>
      <xdr:rowOff>0</xdr:rowOff>
    </xdr:to>
    <xdr:pic>
      <xdr:nvPicPr>
        <xdr:cNvPr id="79" name="Picture 5" descr="logo-125in-1200dpi">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4300" y="22860"/>
          <a:ext cx="11430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352425</xdr:colOff>
      <xdr:row>0</xdr:row>
      <xdr:rowOff>0</xdr:rowOff>
    </xdr:from>
    <xdr:to>
      <xdr:col>17</xdr:col>
      <xdr:colOff>147638</xdr:colOff>
      <xdr:row>0</xdr:row>
      <xdr:rowOff>476250</xdr:rowOff>
    </xdr:to>
    <xdr:sp macro="" textlink="">
      <xdr:nvSpPr>
        <xdr:cNvPr id="4" name="HEADER_BANNER_TITLE">
          <a:extLst>
            <a:ext uri="{FF2B5EF4-FFF2-40B4-BE49-F238E27FC236}">
              <a16:creationId xmlns:a16="http://schemas.microsoft.com/office/drawing/2014/main" id="{00000000-0008-0000-03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50" b="0" i="0" u="none" strike="noStrike">
              <a:solidFill>
                <a:schemeClr val="tx1"/>
              </a:solidFill>
              <a:latin typeface="Arial" pitchFamily="34" charset="0"/>
              <a:cs typeface="Arial" pitchFamily="34" charset="0"/>
            </a:rPr>
            <a:t> </a:t>
          </a:r>
        </a:p>
      </xdr:txBody>
    </xdr:sp>
    <xdr:clientData/>
  </xdr:twoCellAnchor>
  <xdr:twoCellAnchor editAs="oneCell">
    <xdr:from>
      <xdr:col>0</xdr:col>
      <xdr:colOff>72790</xdr:colOff>
      <xdr:row>0</xdr:row>
      <xdr:rowOff>37735</xdr:rowOff>
    </xdr:from>
    <xdr:to>
      <xdr:col>3</xdr:col>
      <xdr:colOff>234715</xdr:colOff>
      <xdr:row>0</xdr:row>
      <xdr:rowOff>473504</xdr:rowOff>
    </xdr:to>
    <xdr:pic>
      <xdr:nvPicPr>
        <xdr:cNvPr id="3" name="COMPANY_LOGO" descr="Medium.gif">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72790" y="37735"/>
          <a:ext cx="1219200" cy="435769"/>
        </a:xfrm>
        <a:prstGeom prst="rect">
          <a:avLst/>
        </a:prstGeom>
      </xdr:spPr>
    </xdr:pic>
    <xdr:clientData/>
  </xdr:twoCellAnchor>
  <xdr:twoCellAnchor editAs="oneCell">
    <xdr:from>
      <xdr:col>7</xdr:col>
      <xdr:colOff>371475</xdr:colOff>
      <xdr:row>0</xdr:row>
      <xdr:rowOff>9525</xdr:rowOff>
    </xdr:from>
    <xdr:to>
      <xdr:col>17</xdr:col>
      <xdr:colOff>109539</xdr:colOff>
      <xdr:row>0</xdr:row>
      <xdr:rowOff>485775</xdr:rowOff>
    </xdr:to>
    <xdr:sp macro="" textlink="'$DB.CONFIG'!D13">
      <xdr:nvSpPr>
        <xdr:cNvPr id="5" name="HEADER_BANNER_TITLE">
          <a:extLst>
            <a:ext uri="{FF2B5EF4-FFF2-40B4-BE49-F238E27FC236}">
              <a16:creationId xmlns:a16="http://schemas.microsoft.com/office/drawing/2014/main" id="{00000000-0008-0000-0300-000005000000}"/>
            </a:ext>
          </a:extLst>
        </xdr:cNvPr>
        <xdr:cNvSpPr txBox="1"/>
      </xdr:nvSpPr>
      <xdr:spPr>
        <a:xfrm>
          <a:off x="3219450" y="9525"/>
          <a:ext cx="4214814"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fld id="{D5CD15C1-2AF4-4972-B1BF-A0968CC5AB69}" type="TxLink">
            <a:rPr lang="en-US" sz="1100" b="1" i="0" u="none" strike="noStrike">
              <a:solidFill>
                <a:srgbClr val="000000"/>
              </a:solidFill>
              <a:latin typeface="Arial" panose="020B0604020202020204" pitchFamily="34" charset="0"/>
              <a:cs typeface="Arial" panose="020B0604020202020204" pitchFamily="34" charset="0"/>
            </a:rPr>
            <a:pPr algn="r"/>
            <a:t>Certification and Disbursement Request Attachment 1</a:t>
          </a:fld>
          <a:endParaRPr lang="en-US" sz="1100" b="1" i="0" u="none" strike="noStrike">
            <a:solidFill>
              <a:schemeClr val="tx1"/>
            </a:solidFill>
            <a:latin typeface="Arial" pitchFamily="34" charset="0"/>
            <a:cs typeface="Arial" pitchFamily="34" charset="0"/>
          </a:endParaRPr>
        </a:p>
      </xdr:txBody>
    </xdr:sp>
    <xdr:clientData/>
  </xdr:twoCellAnchor>
  <xdr:twoCellAnchor editAs="oneCell">
    <xdr:from>
      <xdr:col>13</xdr:col>
      <xdr:colOff>66675</xdr:colOff>
      <xdr:row>1</xdr:row>
      <xdr:rowOff>47625</xdr:rowOff>
    </xdr:from>
    <xdr:to>
      <xdr:col>17</xdr:col>
      <xdr:colOff>109538</xdr:colOff>
      <xdr:row>1</xdr:row>
      <xdr:rowOff>230505</xdr:rowOff>
    </xdr:to>
    <xdr:sp macro="" textlink="CONFIG_EFORM_VERSION_DISP">
      <xdr:nvSpPr>
        <xdr:cNvPr id="6" name="HEADER_BANNER_SUBTITLE">
          <a:extLst>
            <a:ext uri="{FF2B5EF4-FFF2-40B4-BE49-F238E27FC236}">
              <a16:creationId xmlns:a16="http://schemas.microsoft.com/office/drawing/2014/main" id="{00000000-0008-0000-0300-000006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AAC90A7D-3357-401C-9377-B81CCB3E4E80}" type="TxLink">
            <a:rPr lang="en-US" sz="700" b="1" i="0" u="none" strike="noStrike">
              <a:solidFill>
                <a:schemeClr val="bg1"/>
              </a:solidFill>
              <a:latin typeface="Arial" panose="020B0604020202020204" pitchFamily="34" charset="0"/>
              <a:cs typeface="Arial" panose="020B0604020202020204" pitchFamily="34" charset="0"/>
            </a:rPr>
            <a:pPr algn="ctr"/>
            <a:t>eForm Version 1.3.0</a:t>
          </a:fld>
          <a:endParaRPr lang="en-US" sz="700" b="1" i="0" u="none" strike="noStrike">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66675</xdr:colOff>
      <xdr:row>2</xdr:row>
      <xdr:rowOff>238125</xdr:rowOff>
    </xdr:from>
    <xdr:to>
      <xdr:col>17</xdr:col>
      <xdr:colOff>104839</xdr:colOff>
      <xdr:row>17</xdr:row>
      <xdr:rowOff>114300</xdr:rowOff>
    </xdr:to>
    <xdr:grpSp>
      <xdr:nvGrpSpPr>
        <xdr:cNvPr id="8" name="CONFIG_FRAME">
          <a:extLst>
            <a:ext uri="{FF2B5EF4-FFF2-40B4-BE49-F238E27FC236}">
              <a16:creationId xmlns:a16="http://schemas.microsoft.com/office/drawing/2014/main" id="{00000000-0008-0000-0300-000008000000}"/>
            </a:ext>
          </a:extLst>
        </xdr:cNvPr>
        <xdr:cNvGrpSpPr/>
      </xdr:nvGrpSpPr>
      <xdr:grpSpPr>
        <a:xfrm>
          <a:off x="66675" y="1019175"/>
          <a:ext cx="7362889" cy="4019550"/>
          <a:chOff x="8180191" y="1298424"/>
          <a:chExt cx="7362825" cy="4014780"/>
        </a:xfrm>
      </xdr:grpSpPr>
      <xdr:sp macro="" textlink="">
        <xdr:nvSpPr>
          <xdr:cNvPr id="17" name="CONFIG_FRAME_SUBTITLE">
            <a:extLst>
              <a:ext uri="{FF2B5EF4-FFF2-40B4-BE49-F238E27FC236}">
                <a16:creationId xmlns:a16="http://schemas.microsoft.com/office/drawing/2014/main" id="{00000000-0008-0000-03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Limits &amp; Thresholds</a:t>
            </a:r>
            <a:endParaRPr lang="en-US" sz="900">
              <a:latin typeface="Arial" pitchFamily="34" charset="0"/>
              <a:cs typeface="Arial" pitchFamily="34" charset="0"/>
            </a:endParaRPr>
          </a:p>
        </xdr:txBody>
      </xdr:sp>
      <xdr:grpSp>
        <xdr:nvGrpSpPr>
          <xdr:cNvPr id="18" name="TOC">
            <a:extLst>
              <a:ext uri="{FF2B5EF4-FFF2-40B4-BE49-F238E27FC236}">
                <a16:creationId xmlns:a16="http://schemas.microsoft.com/office/drawing/2014/main" id="{00000000-0008-0000-0300-000012000000}"/>
              </a:ext>
            </a:extLst>
          </xdr:cNvPr>
          <xdr:cNvGrpSpPr/>
        </xdr:nvGrpSpPr>
        <xdr:grpSpPr>
          <a:xfrm>
            <a:off x="8180191" y="1298424"/>
            <a:ext cx="7362825" cy="4014780"/>
            <a:chOff x="9227941" y="1834109"/>
            <a:chExt cx="7362825" cy="3095425"/>
          </a:xfrm>
          <a:effectLst/>
        </xdr:grpSpPr>
        <xdr:sp macro="" textlink="">
          <xdr:nvSpPr>
            <xdr:cNvPr id="23" name="CONFIG_FRAME_BORDER">
              <a:extLst>
                <a:ext uri="{FF2B5EF4-FFF2-40B4-BE49-F238E27FC236}">
                  <a16:creationId xmlns:a16="http://schemas.microsoft.com/office/drawing/2014/main" id="{00000000-0008-0000-0300-000017000000}"/>
                </a:ext>
              </a:extLst>
            </xdr:cNvPr>
            <xdr:cNvSpPr/>
          </xdr:nvSpPr>
          <xdr:spPr>
            <a:xfrm>
              <a:off x="9227941" y="2083505"/>
              <a:ext cx="7362825" cy="28460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24" name="CONFIG_FRAME_TITLE">
              <a:extLst>
                <a:ext uri="{FF2B5EF4-FFF2-40B4-BE49-F238E27FC236}">
                  <a16:creationId xmlns:a16="http://schemas.microsoft.com/office/drawing/2014/main" id="{00000000-0008-0000-03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General Settings</a:t>
              </a:r>
            </a:p>
          </xdr:txBody>
        </xdr:sp>
      </xdr:grpSp>
    </xdr:grpSp>
    <xdr:clientData fPrintsWithSheet="0"/>
  </xdr:twoCellAnchor>
  <xdr:twoCellAnchor>
    <xdr:from>
      <xdr:col>3</xdr:col>
      <xdr:colOff>476250</xdr:colOff>
      <xdr:row>6</xdr:row>
      <xdr:rowOff>152400</xdr:rowOff>
    </xdr:from>
    <xdr:to>
      <xdr:col>12</xdr:col>
      <xdr:colOff>123825</xdr:colOff>
      <xdr:row>6</xdr:row>
      <xdr:rowOff>152400</xdr:rowOff>
    </xdr:to>
    <xdr:cxnSp macro="">
      <xdr:nvCxnSpPr>
        <xdr:cNvPr id="38" name="DOTTED_LINE">
          <a:extLst>
            <a:ext uri="{FF2B5EF4-FFF2-40B4-BE49-F238E27FC236}">
              <a16:creationId xmlns:a16="http://schemas.microsoft.com/office/drawing/2014/main" id="{00000000-0008-0000-0300-000026000000}"/>
            </a:ext>
          </a:extLst>
        </xdr:cNvPr>
        <xdr:cNvCxnSpPr/>
      </xdr:nvCxnSpPr>
      <xdr:spPr>
        <a:xfrm>
          <a:off x="1533525" y="2038350"/>
          <a:ext cx="394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9525</xdr:colOff>
      <xdr:row>0</xdr:row>
      <xdr:rowOff>19050</xdr:rowOff>
    </xdr:from>
    <xdr:to>
      <xdr:col>17</xdr:col>
      <xdr:colOff>161924</xdr:colOff>
      <xdr:row>1</xdr:row>
      <xdr:rowOff>247650</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300-00002B000000}"/>
            </a:ext>
          </a:extLst>
        </xdr:cNvPr>
        <xdr:cNvSpPr/>
      </xdr:nvSpPr>
      <xdr:spPr>
        <a:xfrm>
          <a:off x="9525" y="19050"/>
          <a:ext cx="7477124" cy="742950"/>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7</xdr:col>
      <xdr:colOff>19050</xdr:colOff>
      <xdr:row>7</xdr:row>
      <xdr:rowOff>152400</xdr:rowOff>
    </xdr:from>
    <xdr:to>
      <xdr:col>12</xdr:col>
      <xdr:colOff>85725</xdr:colOff>
      <xdr:row>7</xdr:row>
      <xdr:rowOff>152400</xdr:rowOff>
    </xdr:to>
    <xdr:cxnSp macro="">
      <xdr:nvCxnSpPr>
        <xdr:cNvPr id="31" name="DOTTED_LINE">
          <a:extLst>
            <a:ext uri="{FF2B5EF4-FFF2-40B4-BE49-F238E27FC236}">
              <a16:creationId xmlns:a16="http://schemas.microsoft.com/office/drawing/2014/main" id="{00000000-0008-0000-0300-00001F000000}"/>
            </a:ext>
          </a:extLst>
        </xdr:cNvPr>
        <xdr:cNvCxnSpPr/>
      </xdr:nvCxnSpPr>
      <xdr:spPr>
        <a:xfrm>
          <a:off x="2867025" y="2314575"/>
          <a:ext cx="25717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9</xdr:row>
      <xdr:rowOff>142875</xdr:rowOff>
    </xdr:from>
    <xdr:to>
      <xdr:col>12</xdr:col>
      <xdr:colOff>104775</xdr:colOff>
      <xdr:row>9</xdr:row>
      <xdr:rowOff>142875</xdr:rowOff>
    </xdr:to>
    <xdr:cxnSp macro="">
      <xdr:nvCxnSpPr>
        <xdr:cNvPr id="33" name="DOTTED_LINE">
          <a:extLst>
            <a:ext uri="{FF2B5EF4-FFF2-40B4-BE49-F238E27FC236}">
              <a16:creationId xmlns:a16="http://schemas.microsoft.com/office/drawing/2014/main" id="{00000000-0008-0000-0300-000021000000}"/>
            </a:ext>
          </a:extLst>
        </xdr:cNvPr>
        <xdr:cNvCxnSpPr/>
      </xdr:nvCxnSpPr>
      <xdr:spPr>
        <a:xfrm>
          <a:off x="3181350" y="2857500"/>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295275</xdr:colOff>
      <xdr:row>8</xdr:row>
      <xdr:rowOff>152400</xdr:rowOff>
    </xdr:from>
    <xdr:to>
      <xdr:col>12</xdr:col>
      <xdr:colOff>66675</xdr:colOff>
      <xdr:row>8</xdr:row>
      <xdr:rowOff>152400</xdr:rowOff>
    </xdr:to>
    <xdr:cxnSp macro="">
      <xdr:nvCxnSpPr>
        <xdr:cNvPr id="37" name="DOTTED_LINE">
          <a:extLst>
            <a:ext uri="{FF2B5EF4-FFF2-40B4-BE49-F238E27FC236}">
              <a16:creationId xmlns:a16="http://schemas.microsoft.com/office/drawing/2014/main" id="{00000000-0008-0000-0300-000025000000}"/>
            </a:ext>
          </a:extLst>
        </xdr:cNvPr>
        <xdr:cNvCxnSpPr/>
      </xdr:nvCxnSpPr>
      <xdr:spPr>
        <a:xfrm>
          <a:off x="3143250" y="3419475"/>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10</xdr:row>
      <xdr:rowOff>161925</xdr:rowOff>
    </xdr:from>
    <xdr:to>
      <xdr:col>12</xdr:col>
      <xdr:colOff>57150</xdr:colOff>
      <xdr:row>10</xdr:row>
      <xdr:rowOff>161925</xdr:rowOff>
    </xdr:to>
    <xdr:cxnSp macro="">
      <xdr:nvCxnSpPr>
        <xdr:cNvPr id="40" name="DOTTED_LINE">
          <a:extLst>
            <a:ext uri="{FF2B5EF4-FFF2-40B4-BE49-F238E27FC236}">
              <a16:creationId xmlns:a16="http://schemas.microsoft.com/office/drawing/2014/main" id="{00000000-0008-0000-0300-000028000000}"/>
            </a:ext>
          </a:extLst>
        </xdr:cNvPr>
        <xdr:cNvCxnSpPr/>
      </xdr:nvCxnSpPr>
      <xdr:spPr>
        <a:xfrm>
          <a:off x="2019300" y="3152775"/>
          <a:ext cx="3390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666750</xdr:colOff>
      <xdr:row>11</xdr:row>
      <xdr:rowOff>161925</xdr:rowOff>
    </xdr:from>
    <xdr:to>
      <xdr:col>12</xdr:col>
      <xdr:colOff>57150</xdr:colOff>
      <xdr:row>11</xdr:row>
      <xdr:rowOff>161925</xdr:rowOff>
    </xdr:to>
    <xdr:cxnSp macro="">
      <xdr:nvCxnSpPr>
        <xdr:cNvPr id="41" name="DOTTED_LINE">
          <a:extLst>
            <a:ext uri="{FF2B5EF4-FFF2-40B4-BE49-F238E27FC236}">
              <a16:creationId xmlns:a16="http://schemas.microsoft.com/office/drawing/2014/main" id="{00000000-0008-0000-0300-000029000000}"/>
            </a:ext>
          </a:extLst>
        </xdr:cNvPr>
        <xdr:cNvCxnSpPr/>
      </xdr:nvCxnSpPr>
      <xdr:spPr>
        <a:xfrm>
          <a:off x="2619375" y="3429000"/>
          <a:ext cx="2790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523875</xdr:colOff>
      <xdr:row>12</xdr:row>
      <xdr:rowOff>161925</xdr:rowOff>
    </xdr:from>
    <xdr:to>
      <xdr:col>12</xdr:col>
      <xdr:colOff>57150</xdr:colOff>
      <xdr:row>12</xdr:row>
      <xdr:rowOff>161925</xdr:rowOff>
    </xdr:to>
    <xdr:cxnSp macro="">
      <xdr:nvCxnSpPr>
        <xdr:cNvPr id="42" name="DOTTED_LINE">
          <a:extLst>
            <a:ext uri="{FF2B5EF4-FFF2-40B4-BE49-F238E27FC236}">
              <a16:creationId xmlns:a16="http://schemas.microsoft.com/office/drawing/2014/main" id="{00000000-0008-0000-0300-00002A000000}"/>
            </a:ext>
          </a:extLst>
        </xdr:cNvPr>
        <xdr:cNvCxnSpPr/>
      </xdr:nvCxnSpPr>
      <xdr:spPr>
        <a:xfrm>
          <a:off x="3371850" y="3705225"/>
          <a:ext cx="2038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13</xdr:row>
      <xdr:rowOff>161925</xdr:rowOff>
    </xdr:from>
    <xdr:to>
      <xdr:col>12</xdr:col>
      <xdr:colOff>57150</xdr:colOff>
      <xdr:row>13</xdr:row>
      <xdr:rowOff>161925</xdr:rowOff>
    </xdr:to>
    <xdr:cxnSp macro="">
      <xdr:nvCxnSpPr>
        <xdr:cNvPr id="44" name="DOTTED_LINE">
          <a:extLst>
            <a:ext uri="{FF2B5EF4-FFF2-40B4-BE49-F238E27FC236}">
              <a16:creationId xmlns:a16="http://schemas.microsoft.com/office/drawing/2014/main" id="{00000000-0008-0000-0300-00002C000000}"/>
            </a:ext>
          </a:extLst>
        </xdr:cNvPr>
        <xdr:cNvCxnSpPr/>
      </xdr:nvCxnSpPr>
      <xdr:spPr>
        <a:xfrm>
          <a:off x="2705100" y="3981450"/>
          <a:ext cx="2705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14</xdr:row>
      <xdr:rowOff>161925</xdr:rowOff>
    </xdr:from>
    <xdr:to>
      <xdr:col>12</xdr:col>
      <xdr:colOff>57150</xdr:colOff>
      <xdr:row>14</xdr:row>
      <xdr:rowOff>161925</xdr:rowOff>
    </xdr:to>
    <xdr:cxnSp macro="">
      <xdr:nvCxnSpPr>
        <xdr:cNvPr id="45" name="DOTTED_LINE">
          <a:extLst>
            <a:ext uri="{FF2B5EF4-FFF2-40B4-BE49-F238E27FC236}">
              <a16:creationId xmlns:a16="http://schemas.microsoft.com/office/drawing/2014/main" id="{00000000-0008-0000-0300-00002D000000}"/>
            </a:ext>
          </a:extLst>
        </xdr:cNvPr>
        <xdr:cNvCxnSpPr/>
      </xdr:nvCxnSpPr>
      <xdr:spPr>
        <a:xfrm>
          <a:off x="2333625" y="4257675"/>
          <a:ext cx="3076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fl/Desktop/stage/DELETEME_FHLBSF_AHEAD_eForm_v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Application Budget"/>
      <sheetName val="Configuration"/>
      <sheetName val="$DB.CONFIG"/>
      <sheetName val="$DB.LOOKUP"/>
      <sheetName val="$DB.DATA"/>
      <sheetName val="$DB.EXPORT"/>
    </sheetNames>
    <sheetDataSet>
      <sheetData sheetId="0" refreshError="1"/>
      <sheetData sheetId="1" refreshError="1"/>
      <sheetData sheetId="2" refreshError="1"/>
      <sheetData sheetId="3">
        <row r="6">
          <cell r="D6">
            <v>42979</v>
          </cell>
        </row>
        <row r="9">
          <cell r="D9" t="str">
            <v>Application Deadline</v>
          </cell>
        </row>
      </sheetData>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AC78" totalsRowShown="0" headerRowDxfId="98" dataDxfId="97">
  <autoFilter ref="A2:AC78" xr:uid="{00000000-0009-0000-0100-000002000000}"/>
  <tableColumns count="29">
    <tableColumn id="10" xr3:uid="{00000000-0010-0000-0000-00000A000000}" name="SHEET_REF_WISH" dataDxfId="96"/>
    <tableColumn id="9" xr3:uid="{00000000-0010-0000-0000-000009000000}" name="SHEET_REF_IDEA" dataDxfId="95"/>
    <tableColumn id="1" xr3:uid="{00000000-0010-0000-0000-000001000000}" name="SHEET_REF_CALC" dataDxfId="94">
      <calculatedColumnFormula>IF('$DB.CONFIG'!$D$6="R",DB_TBL_DATA_FIELDS[SHEET_REF_IDEA],DB_TBL_DATA_FIELDS[SHEET_REF_WISH])</calculatedColumnFormula>
    </tableColumn>
    <tableColumn id="2" xr3:uid="{00000000-0010-0000-0000-000002000000}" name="FIELD_ID" dataDxfId="93"/>
    <tableColumn id="4" xr3:uid="{00000000-0010-0000-0000-000004000000}" name="FIELD_EXPORT_FLAG" dataDxfId="92"/>
    <tableColumn id="8" xr3:uid="{00000000-0010-0000-0000-000008000000}" name="FIELD_REQ_FLAG" dataDxfId="91"/>
    <tableColumn id="3" xr3:uid="{00000000-0010-0000-0000-000003000000}" name="FIELD_DESC" dataDxfId="90"/>
    <tableColumn id="5" xr3:uid="{00000000-0010-0000-0000-000005000000}" name="FIELD_VALUE_RAW" dataDxfId="89">
      <calculatedColumnFormula>IFERROR(VLOOKUP(DB_TBL_DATA_FIELDS[[#This Row],[FIELD_ID]],INDIRECT(DB_TBL_DATA_FIELDS[[#This Row],[SHEET_REF_CALC]]&amp;"!A:B"),2,FALSE),"")</calculatedColumnFormula>
    </tableColumn>
    <tableColumn id="26" xr3:uid="{00000000-0010-0000-0000-00001A000000}" name="FIELD_VALID_CUSTOM_LOGIC" dataDxfId="88"/>
    <tableColumn id="14" xr3:uid="{00000000-0010-0000-0000-00000E000000}" name="FIELD_EMPTY_FLAG" dataDxfId="87">
      <calculatedColumnFormula>(DB_TBL_DATA_FIELDS[[#This Row],[FIELD_VALUE_RAW]]="")</calculatedColumnFormula>
    </tableColumn>
    <tableColumn id="15" xr3:uid="{00000000-0010-0000-0000-00000F000000}" name="FIELD_TYPE" dataDxfId="86"/>
    <tableColumn id="12" xr3:uid="{00000000-0010-0000-0000-00000C000000}" name="FIELD_VALID_FLAG" dataDxfId="85">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84">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calculatedColumnFormula>
    </tableColumn>
    <tableColumn id="13" xr3:uid="{00000000-0010-0000-0000-00000D000000}" name="FIELD_STATUS_CODE" dataDxfId="83">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82">
      <calculatedColumnFormula>IFERROR(VLOOKUP(DB_TBL_DATA_FIELDS[[#This Row],[FIELD_STATUS_CODE]],DB_TBL_CONFIG_FIELDSTATUSCODES[#All],3,FALSE),"")</calculatedColumnFormula>
    </tableColumn>
    <tableColumn id="11" xr3:uid="{00000000-0010-0000-0000-00000B000000}" name="FIELD_STATUS_ICON" dataDxfId="81">
      <calculatedColumnFormula>IFERROR(VLOOKUP(DB_TBL_DATA_FIELDS[[#This Row],[FIELD_STATUS_CODE]],DB_TBL_CONFIG_FIELDSTATUSCODES[#All],4,FALSE),"")</calculatedColumnFormula>
    </tableColumn>
    <tableColumn id="23" xr3:uid="{00000000-0010-0000-0000-000017000000}" name="TRIM_TEXT_FLAG" dataDxfId="80">
      <calculatedColumnFormula>TRUE</calculatedColumnFormula>
    </tableColumn>
    <tableColumn id="24" xr3:uid="{00000000-0010-0000-0000-000018000000}" name="RANGE_VALIDATION_ON_FLAG" dataDxfId="79">
      <calculatedColumnFormula>TRUE</calculatedColumnFormula>
    </tableColumn>
    <tableColumn id="22" xr3:uid="{00000000-0010-0000-0000-000016000000}" name="RANGE_VALIDATION_FLAG" dataDxfId="78"/>
    <tableColumn id="25" xr3:uid="{00000000-0010-0000-0000-000019000000}" name="RANGE_VALUE_LEN" dataDxfId="77">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76">
      <calculatedColumnFormula>IF(#REF!="","",VLOOKUP("VMIN_"&amp;#REF!,DB_TBL_CONFIG_APP[#All],4,FALSE))</calculatedColumnFormula>
    </tableColumn>
    <tableColumn id="20" xr3:uid="{00000000-0010-0000-0000-000014000000}" name="RANGE_VALIDATION_MAX" dataDxfId="75">
      <calculatedColumnFormula>IF(#REF!="","",VLOOKUP("VMAX_"&amp;#REF!,DB_TBL_CONFIG_APP[#All],4,FALSE))</calculatedColumnFormula>
    </tableColumn>
    <tableColumn id="21" xr3:uid="{00000000-0010-0000-0000-000015000000}" name="RANGE_VALIDATION_PASSED_FLAG" dataDxfId="74">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73"/>
    <tableColumn id="28" xr3:uid="{00000000-0010-0000-0000-00001C000000}" name="PCT_CALC_FIELD_STATUS_CODE" dataDxfId="72">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71"/>
    <tableColumn id="16" xr3:uid="{00000000-0010-0000-0000-000010000000}" name="SPEC_FIELD_ID" dataDxfId="70"/>
    <tableColumn id="17" xr3:uid="{00000000-0010-0000-0000-000011000000}" name="APP SECTION" dataDxfId="69"/>
    <tableColumn id="18" xr3:uid="{00000000-0010-0000-0000-000012000000}" name="DEVELOPER_COMMENTS" dataDxfId="68"/>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APPTYPE" displayName="DB_TBL_LOOKUP_APPTYPE" ref="A2:B4" totalsRowShown="0" headerRowDxfId="67" dataDxfId="66">
  <tableColumns count="2">
    <tableColumn id="4" xr3:uid="{00000000-0010-0000-0100-000004000000}" name="LOOKUP_CODE" dataDxfId="65"/>
    <tableColumn id="2" xr3:uid="{00000000-0010-0000-0100-000002000000}" name="LOOKUP_VALUE" dataDxfId="64"/>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23" totalsRowShown="0" headerRowDxfId="63" dataDxfId="62">
  <tableColumns count="4">
    <tableColumn id="1" xr3:uid="{00000000-0010-0000-0200-000001000000}" name="CONFIG_VAR" dataDxfId="61"/>
    <tableColumn id="2" xr3:uid="{00000000-0010-0000-0200-000002000000}" name="CONFIG_DESC" dataDxfId="60"/>
    <tableColumn id="3" xr3:uid="{00000000-0010-0000-0200-000003000000}" name="CONFIG_TYPE" dataDxfId="59"/>
    <tableColumn id="4" xr3:uid="{00000000-0010-0000-0200-000004000000}" name="CONFIG_VALUE" dataDxfId="58">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57" dataDxfId="56">
  <sortState xmlns:xlrd2="http://schemas.microsoft.com/office/spreadsheetml/2017/richdata2" ref="F3:J6">
    <sortCondition ref="F2:F6"/>
  </sortState>
  <tableColumns count="5">
    <tableColumn id="1" xr3:uid="{00000000-0010-0000-0300-000001000000}" name="FIELD_STATUS_CODE" dataDxfId="55"/>
    <tableColumn id="2" xr3:uid="{00000000-0010-0000-0300-000002000000}" name="FIELD_STATUS_DESCRIPTION" dataDxfId="54"/>
    <tableColumn id="5" xr3:uid="{00000000-0010-0000-0300-000005000000}" name="FIELD_STATUS_COMMENT" dataDxfId="53"/>
    <tableColumn id="3" xr3:uid="{00000000-0010-0000-0300-000003000000}" name="FIELD_STATUS_ICON" dataDxfId="52"/>
    <tableColumn id="4" xr3:uid="{00000000-0010-0000-0300-000004000000}" name="FIELD_STATUS_ICON_FONT" dataDxfId="51"/>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B_TBL_EXPORT_STAGE" displayName="DB_TBL_EXPORT_STAGE" ref="A1:AU2" totalsRowShown="0" headerRowDxfId="50" dataDxfId="48" headerRowBorderDxfId="49" tableBorderDxfId="47">
  <tableColumns count="47">
    <tableColumn id="3" xr3:uid="{00000000-0010-0000-0400-000003000000}" name="APP_COMPLETE_FLAG" dataDxfId="46">
      <calculatedColumnFormula>VLOOKUP(A1,DB_TBL_DATA_FIELDS[[FIELD_ID]:[FIELD_VALUE_CLEAN]],10,FALSE)</calculatedColumnFormula>
    </tableColumn>
    <tableColumn id="132" xr3:uid="{00000000-0010-0000-0400-000084000000}" name="APP_TYPE" dataDxfId="45">
      <calculatedColumnFormula>VLOOKUP(B1,DB_TBL_DATA_FIELDS[[FIELD_ID]:[FIELD_VALUE_CLEAN]],10,FALSE)</calculatedColumnFormula>
    </tableColumn>
    <tableColumn id="1" xr3:uid="{00000000-0010-0000-0400-000001000000}" name="FIRST_NAME" dataDxfId="44">
      <calculatedColumnFormula>VLOOKUP(C1,DB_TBL_DATA_FIELDS[[FIELD_ID]:[FIELD_VALUE_CLEAN]],10,FALSE)</calculatedColumnFormula>
    </tableColumn>
    <tableColumn id="2" xr3:uid="{00000000-0010-0000-0400-000002000000}" name="MIDDLE_NAME" dataDxfId="43">
      <calculatedColumnFormula>VLOOKUP(D1,DB_TBL_DATA_FIELDS[[FIELD_ID]:[FIELD_VALUE_CLEAN]],10,FALSE)</calculatedColumnFormula>
    </tableColumn>
    <tableColumn id="4" xr3:uid="{00000000-0010-0000-0400-000004000000}" name="LAST_NAME" dataDxfId="42">
      <calculatedColumnFormula>VLOOKUP(E1,DB_TBL_DATA_FIELDS[[FIELD_ID]:[FIELD_VALUE_CLEAN]],10,FALSE)</calculatedColumnFormula>
    </tableColumn>
    <tableColumn id="5" xr3:uid="{00000000-0010-0000-0400-000005000000}" name="HOMEOWNER_CONTRIBUTION_AMOUNT" dataDxfId="41">
      <calculatedColumnFormula>VLOOKUP(F1,DB_TBL_DATA_FIELDS[[FIELD_ID]:[FIELD_VALUE_CLEAN]],10,FALSE)</calculatedColumnFormula>
    </tableColumn>
    <tableColumn id="6" xr3:uid="{00000000-0010-0000-0400-000006000000}" name="REQUESTED_AMOUNT" dataDxfId="40">
      <calculatedColumnFormula>VLOOKUP(G1,DB_TBL_DATA_FIELDS[[FIELD_ID]:[FIELD_VALUE_CLEAN]],10,FALSE)</calculatedColumnFormula>
    </tableColumn>
    <tableColumn id="7" xr3:uid="{00000000-0010-0000-0400-000007000000}" name="FIRST_SAVINGS_DEPOSIT_DATE" dataDxfId="39">
      <calculatedColumnFormula>VLOOKUP(H1,DB_TBL_DATA_FIELDS[[FIELD_ID]:[FIELD_VALUE_CLEAN]],10,FALSE)</calculatedColumnFormula>
    </tableColumn>
    <tableColumn id="8" xr3:uid="{00000000-0010-0000-0400-000008000000}" name="FINAL_SAVINGS_DEPOSIT_DATE" dataDxfId="38">
      <calculatedColumnFormula>VLOOKUP(I1,DB_TBL_DATA_FIELDS[[FIELD_ID]:[FIELD_VALUE_CLEAN]],10,FALSE)</calculatedColumnFormula>
    </tableColumn>
    <tableColumn id="9" xr3:uid="{00000000-0010-0000-0400-000009000000}" name="SAVINGS_PROGRAM" dataDxfId="37">
      <calculatedColumnFormula>VLOOKUP(J1,DB_TBL_DATA_FIELDS[[FIELD_ID]:[FIELD_VALUE_CLEAN]],10,FALSE)</calculatedColumnFormula>
    </tableColumn>
    <tableColumn id="10" xr3:uid="{00000000-0010-0000-0400-00000A000000}" name="HOUSEHOLD_SIZE" dataDxfId="36">
      <calculatedColumnFormula>VLOOKUP(K1,DB_TBL_DATA_FIELDS[[FIELD_ID]:[FIELD_VALUE_CLEAN]],10,FALSE)</calculatedColumnFormula>
    </tableColumn>
    <tableColumn id="11" xr3:uid="{00000000-0010-0000-0400-00000B000000}" name="PROGRAM_ENROLLMENT_DATE" dataDxfId="35">
      <calculatedColumnFormula>VLOOKUP(L1,DB_TBL_DATA_FIELDS[[FIELD_ID]:[FIELD_VALUE_CLEAN]],10,FALSE)</calculatedColumnFormula>
    </tableColumn>
    <tableColumn id="12" xr3:uid="{00000000-0010-0000-0400-00000C000000}" name="QUALIFIED_YEAR" dataDxfId="34">
      <calculatedColumnFormula>VLOOKUP(M1,DB_TBL_DATA_FIELDS[[FIELD_ID]:[FIELD_VALUE_CLEAN]],10,FALSE)</calculatedColumnFormula>
    </tableColumn>
    <tableColumn id="13" xr3:uid="{00000000-0010-0000-0400-00000D000000}" name="SINGLE_FAMILY_FLAG" dataDxfId="33">
      <calculatedColumnFormula>VLOOKUP(N1,DB_TBL_DATA_FIELDS[[FIELD_ID]:[FIELD_VALUE_CLEAN]],10,FALSE)</calculatedColumnFormula>
    </tableColumn>
    <tableColumn id="14" xr3:uid="{00000000-0010-0000-0400-00000E000000}" name="MANUFACTURED_HOUSEING_FLG" dataDxfId="32">
      <calculatedColumnFormula>VLOOKUP(O1,DB_TBL_DATA_FIELDS[[FIELD_ID]:[FIELD_VALUE_CLEAN]],10,FALSE)</calculatedColumnFormula>
    </tableColumn>
    <tableColumn id="15" xr3:uid="{00000000-0010-0000-0400-00000F000000}" name="PROPERTY_ADDRESS_1" dataDxfId="31">
      <calculatedColumnFormula>VLOOKUP(P1,DB_TBL_DATA_FIELDS[[FIELD_ID]:[FIELD_VALUE_CLEAN]],10,FALSE)</calculatedColumnFormula>
    </tableColumn>
    <tableColumn id="16" xr3:uid="{00000000-0010-0000-0400-000010000000}" name="PROPERTY_ADDRESS_2" dataDxfId="30">
      <calculatedColumnFormula>VLOOKUP(Q1,DB_TBL_DATA_FIELDS[[FIELD_ID]:[FIELD_VALUE_CLEAN]],10,FALSE)</calculatedColumnFormula>
    </tableColumn>
    <tableColumn id="17" xr3:uid="{00000000-0010-0000-0400-000011000000}" name="PROPERTY_CITY" dataDxfId="29">
      <calculatedColumnFormula>VLOOKUP(R1,DB_TBL_DATA_FIELDS[[FIELD_ID]:[FIELD_VALUE_CLEAN]],10,FALSE)</calculatedColumnFormula>
    </tableColumn>
    <tableColumn id="18" xr3:uid="{00000000-0010-0000-0400-000012000000}" name="PROPERTY_ZIP" dataDxfId="28">
      <calculatedColumnFormula>VLOOKUP(S1,DB_TBL_DATA_FIELDS[[FIELD_ID]:[FIELD_VALUE_CLEAN]],10,FALSE)</calculatedColumnFormula>
    </tableColumn>
    <tableColumn id="19" xr3:uid="{00000000-0010-0000-0400-000013000000}" name="PROPERTY_STATE" dataDxfId="27">
      <calculatedColumnFormula>VLOOKUP(T1,DB_TBL_DATA_FIELDS[[FIELD_ID]:[FIELD_VALUE_CLEAN]],10,FALSE)</calculatedColumnFormula>
    </tableColumn>
    <tableColumn id="20" xr3:uid="{00000000-0010-0000-0400-000014000000}" name="PROPERTY_COUNTY" dataDxfId="26">
      <calculatedColumnFormula>VLOOKUP(U1,DB_TBL_DATA_FIELDS[[FIELD_ID]:[FIELD_VALUE_CLEAN]],10,FALSE)</calculatedColumnFormula>
    </tableColumn>
    <tableColumn id="21" xr3:uid="{00000000-0010-0000-0400-000015000000}" name="MBR_1ST_MORTGAGE_FLAG" dataDxfId="25">
      <calculatedColumnFormula>VLOOKUP(V1,DB_TBL_DATA_FIELDS[[FIELD_ID]:[FIELD_VALUE_CLEAN]],10,FALSE)</calculatedColumnFormula>
    </tableColumn>
    <tableColumn id="22" xr3:uid="{00000000-0010-0000-0400-000016000000}" name="FIRST_MORTGAGE_LENDER" dataDxfId="24">
      <calculatedColumnFormula>VLOOKUP(W1,DB_TBL_DATA_FIELDS[[FIELD_ID]:[FIELD_VALUE_CLEAN]],10,FALSE)</calculatedColumnFormula>
    </tableColumn>
    <tableColumn id="23" xr3:uid="{00000000-0010-0000-0400-000017000000}" name="FIRST_MORTGAGE_AMOUNT" dataDxfId="23">
      <calculatedColumnFormula>VLOOKUP(X1,DB_TBL_DATA_FIELDS[[FIELD_ID]:[FIELD_VALUE_CLEAN]],10,FALSE)</calculatedColumnFormula>
    </tableColumn>
    <tableColumn id="24" xr3:uid="{00000000-0010-0000-0400-000018000000}" name="FIRST_MORTGAGE_RATE" dataDxfId="22">
      <calculatedColumnFormula>VLOOKUP(Y1,DB_TBL_DATA_FIELDS[[FIELD_ID]:[FIELD_VALUE_CLEAN]],10,FALSE)</calculatedColumnFormula>
    </tableColumn>
    <tableColumn id="25" xr3:uid="{00000000-0010-0000-0400-000019000000}" name="FIRST_MORTGAGE_APR" dataDxfId="21">
      <calculatedColumnFormula>VLOOKUP(Z1,DB_TBL_DATA_FIELDS[[FIELD_ID]:[FIELD_VALUE_CLEAN]],10,FALSE)</calculatedColumnFormula>
    </tableColumn>
    <tableColumn id="26" xr3:uid="{00000000-0010-0000-0400-00001A000000}" name="FIRST_MORTGAGE_APR_EXPLANATION" dataDxfId="20">
      <calculatedColumnFormula>VLOOKUP(AA1,DB_TBL_DATA_FIELDS[[FIELD_ID]:[FIELD_VALUE_CLEAN]],10,FALSE)</calculatedColumnFormula>
    </tableColumn>
    <tableColumn id="27" xr3:uid="{00000000-0010-0000-0400-00001B000000}" name="FIRST_MORTGAGE_TYPE" dataDxfId="19">
      <calculatedColumnFormula>VLOOKUP(AB1,DB_TBL_DATA_FIELDS[[FIELD_ID]:[FIELD_VALUE_CLEAN]],10,FALSE)</calculatedColumnFormula>
    </tableColumn>
    <tableColumn id="28" xr3:uid="{00000000-0010-0000-0400-00001C000000}" name="FIRST_MORTGAGE_TERM" dataDxfId="18">
      <calculatedColumnFormula>VLOOKUP(AC1,DB_TBL_DATA_FIELDS[[FIELD_ID]:[FIELD_VALUE_CLEAN]],10,FALSE)</calculatedColumnFormula>
    </tableColumn>
    <tableColumn id="29" xr3:uid="{00000000-0010-0000-0400-00001D000000}" name="HOEPA_FLAG_FIRST_MORTGAGE" dataDxfId="17">
      <calculatedColumnFormula>VLOOKUP(AD1,DB_TBL_DATA_FIELDS[[FIELD_ID]:[FIELD_VALUE_CLEAN]],10,FALSE)</calculatedColumnFormula>
    </tableColumn>
    <tableColumn id="30" xr3:uid="{00000000-0010-0000-0400-00001E000000}" name="LOAN_CLOSING_DATE" dataDxfId="16">
      <calculatedColumnFormula>VLOOKUP(AE1,DB_TBL_DATA_FIELDS[[FIELD_ID]:[FIELD_VALUE_CLEAN]],10,FALSE)</calculatedColumnFormula>
    </tableColumn>
    <tableColumn id="31" xr3:uid="{00000000-0010-0000-0400-00001F000000}" name="PROPERTY_PURCHASE_PRICE" dataDxfId="15">
      <calculatedColumnFormula>VLOOKUP(AF1,DB_TBL_DATA_FIELDS[[FIELD_ID]:[FIELD_VALUE_CLEAN]],10,FALSE)</calculatedColumnFormula>
    </tableColumn>
    <tableColumn id="32" xr3:uid="{00000000-0010-0000-0400-000020000000}" name="FHA_LOAN_FLAG" dataDxfId="14">
      <calculatedColumnFormula>VLOOKUP(AG1,DB_TBL_DATA_FIELDS[[FIELD_ID]:[FIELD_VALUE_CLEAN]],10,FALSE)</calculatedColumnFormula>
    </tableColumn>
    <tableColumn id="33" xr3:uid="{00000000-0010-0000-0400-000021000000}" name="HOUSING_EXPENSE_INCOME_RATIO" dataDxfId="13">
      <calculatedColumnFormula>VLOOKUP(AH1,DB_TBL_DATA_FIELDS[[FIELD_ID]:[FIELD_VALUE_CLEAN]],10,FALSE)</calculatedColumnFormula>
    </tableColumn>
    <tableColumn id="34" xr3:uid="{00000000-0010-0000-0400-000022000000}" name="HOUSING_EXPENSE_INCOME_RATIO_EXPLANATION" dataDxfId="12">
      <calculatedColumnFormula>VLOOKUP(AI1,DB_TBL_DATA_FIELDS[[FIELD_ID]:[FIELD_VALUE_CLEAN]],10,FALSE)</calculatedColumnFormula>
    </tableColumn>
    <tableColumn id="35" xr3:uid="{00000000-0010-0000-0400-000023000000}" name="SECOND_MORTGAGE_LENDER" dataDxfId="11">
      <calculatedColumnFormula>VLOOKUP(AJ1,DB_TBL_DATA_FIELDS[[FIELD_ID]:[FIELD_VALUE_CLEAN]],10,FALSE)</calculatedColumnFormula>
    </tableColumn>
    <tableColumn id="36" xr3:uid="{00000000-0010-0000-0400-000024000000}" name="SECOND_MORTGAGE_AMOUNT" dataDxfId="10">
      <calculatedColumnFormula>VLOOKUP(AK1,DB_TBL_DATA_FIELDS[[FIELD_ID]:[FIELD_VALUE_CLEAN]],10,FALSE)</calculatedColumnFormula>
    </tableColumn>
    <tableColumn id="37" xr3:uid="{00000000-0010-0000-0400-000025000000}" name="SECOND_MORTGAGE_RATE" dataDxfId="9">
      <calculatedColumnFormula>VLOOKUP(AL1,DB_TBL_DATA_FIELDS[[FIELD_ID]:[FIELD_VALUE_CLEAN]],10,FALSE)</calculatedColumnFormula>
    </tableColumn>
    <tableColumn id="38" xr3:uid="{00000000-0010-0000-0400-000026000000}" name="SECOND_MORTGAGE_APR" dataDxfId="8">
      <calculatedColumnFormula>VLOOKUP(AM1,DB_TBL_DATA_FIELDS[[FIELD_ID]:[FIELD_VALUE_CLEAN]],10,FALSE)</calculatedColumnFormula>
    </tableColumn>
    <tableColumn id="39" xr3:uid="{00000000-0010-0000-0400-000027000000}" name="SECOND_MORTGAGE_TYPE" dataDxfId="7">
      <calculatedColumnFormula>VLOOKUP(AN1,DB_TBL_DATA_FIELDS[[FIELD_ID]:[FIELD_VALUE_CLEAN]],10,FALSE)</calculatedColumnFormula>
    </tableColumn>
    <tableColumn id="40" xr3:uid="{00000000-0010-0000-0400-000028000000}" name="SECOND_MORTGAGE_TERM" dataDxfId="6">
      <calculatedColumnFormula>VLOOKUP(AO1,DB_TBL_DATA_FIELDS[[FIELD_ID]:[FIELD_VALUE_CLEAN]],10,FALSE)</calculatedColumnFormula>
    </tableColumn>
    <tableColumn id="41" xr3:uid="{00000000-0010-0000-0400-000029000000}" name="HOEPA_FLAG_SECOND_MORTGAGE" dataDxfId="5">
      <calculatedColumnFormula>VLOOKUP(AP1,DB_TBL_DATA_FIELDS[[FIELD_ID]:[FIELD_VALUE_CLEAN]],10,FALSE)</calculatedColumnFormula>
    </tableColumn>
    <tableColumn id="42" xr3:uid="{00000000-0010-0000-0400-00002A000000}" name="GRANT_SOURCE" dataDxfId="4">
      <calculatedColumnFormula>VLOOKUP(AQ1,DB_TBL_DATA_FIELDS[[FIELD_ID]:[FIELD_VALUE_CLEAN]],10,FALSE)</calculatedColumnFormula>
    </tableColumn>
    <tableColumn id="43" xr3:uid="{00000000-0010-0000-0400-00002B000000}" name="GRANT_AMOUNT" dataDxfId="3">
      <calculatedColumnFormula>VLOOKUP(AR1,DB_TBL_DATA_FIELDS[[FIELD_ID]:[FIELD_VALUE_CLEAN]],10,FALSE)</calculatedColumnFormula>
    </tableColumn>
    <tableColumn id="44" xr3:uid="{00000000-0010-0000-0400-00002C000000}" name="HOMEBUYER_2_FIRST_NAME" dataDxfId="2">
      <calculatedColumnFormula>VLOOKUP(AS1,DB_TBL_DATA_FIELDS[[FIELD_ID]:[FIELD_VALUE_CLEAN]],10,FALSE)</calculatedColumnFormula>
    </tableColumn>
    <tableColumn id="45" xr3:uid="{00000000-0010-0000-0400-00002D000000}" name="HOMEBUYER_2_MIDDLE_NAME" dataDxfId="1">
      <calculatedColumnFormula>VLOOKUP(AT1,DB_TBL_DATA_FIELDS[[FIELD_ID]:[FIELD_VALUE_CLEAN]],10,FALSE)</calculatedColumnFormula>
    </tableColumn>
    <tableColumn id="46" xr3:uid="{00000000-0010-0000-0400-00002E000000}" name="HOMEBUYER_2_LAST_NAME" dataDxfId="0">
      <calculatedColumnFormula>VLOOKUP(AU1,DB_TBL_DATA_FIELDS[[FIELD_ID]:[FIELD_VALUE_CLEAN]],10,FALSE)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T17"/>
  <sheetViews>
    <sheetView showGridLines="0" showRowColHeaders="0" tabSelected="1" topLeftCell="C1" zoomScaleNormal="100" workbookViewId="0">
      <selection activeCell="C5" sqref="C5"/>
    </sheetView>
  </sheetViews>
  <sheetFormatPr defaultColWidth="0" defaultRowHeight="14.25" zeroHeight="1" x14ac:dyDescent="0.2"/>
  <cols>
    <col min="1" max="1" width="24.7109375" style="65" hidden="1" customWidth="1"/>
    <col min="2" max="2" width="40.7109375" style="66" hidden="1" customWidth="1"/>
    <col min="3" max="3" width="2.42578125" style="62" customWidth="1"/>
    <col min="4" max="4" width="10.7109375" style="62" customWidth="1"/>
    <col min="5" max="5" width="2.7109375" style="62" customWidth="1"/>
    <col min="6" max="6" width="10.7109375" style="62" customWidth="1"/>
    <col min="7" max="7" width="2.7109375" style="62" customWidth="1"/>
    <col min="8" max="8" width="10.7109375" style="62" customWidth="1"/>
    <col min="9" max="9" width="2.7109375" style="63" customWidth="1"/>
    <col min="10" max="10" width="10.7109375" style="63" customWidth="1"/>
    <col min="11" max="11" width="2.7109375" style="63" customWidth="1"/>
    <col min="12" max="12" width="10.7109375" style="63" customWidth="1"/>
    <col min="13" max="13" width="2.7109375" style="63" customWidth="1"/>
    <col min="14" max="14" width="10.7109375" style="63" customWidth="1"/>
    <col min="15" max="15" width="2.7109375" style="63" customWidth="1"/>
    <col min="16" max="16" width="10.7109375" style="63" customWidth="1"/>
    <col min="17" max="17" width="2.7109375" style="63" customWidth="1"/>
    <col min="18" max="18" width="10.7109375" style="63" customWidth="1"/>
    <col min="19" max="19" width="2.7109375" style="63" customWidth="1"/>
    <col min="20" max="20" width="2.42578125" style="63" customWidth="1"/>
    <col min="21" max="16384" width="9.140625" style="63" hidden="1"/>
  </cols>
  <sheetData>
    <row r="1" spans="1:20" s="68" customFormat="1" ht="40.5" customHeight="1" thickBot="1" x14ac:dyDescent="0.25">
      <c r="A1" s="130" t="s">
        <v>198</v>
      </c>
      <c r="B1" s="131" t="s">
        <v>197</v>
      </c>
      <c r="C1" s="106"/>
      <c r="D1" s="106"/>
      <c r="E1" s="107"/>
      <c r="F1" s="106"/>
      <c r="G1" s="107"/>
      <c r="H1" s="106"/>
      <c r="I1" s="107"/>
      <c r="J1" s="106"/>
      <c r="K1" s="107"/>
      <c r="L1" s="106"/>
      <c r="M1" s="107"/>
      <c r="N1" s="106"/>
      <c r="O1" s="107"/>
      <c r="P1" s="106"/>
      <c r="Q1" s="107"/>
      <c r="R1" s="106"/>
      <c r="S1" s="107"/>
      <c r="T1" s="106"/>
    </row>
    <row r="2" spans="1:20" s="68" customFormat="1" ht="3" customHeight="1" x14ac:dyDescent="0.2">
      <c r="A2" s="133"/>
      <c r="B2" s="134"/>
      <c r="C2" s="79"/>
      <c r="D2" s="80"/>
      <c r="E2" s="80"/>
      <c r="F2" s="80"/>
      <c r="G2" s="80"/>
      <c r="H2" s="80"/>
      <c r="I2" s="80"/>
      <c r="J2" s="80"/>
      <c r="K2" s="81"/>
      <c r="L2" s="81"/>
      <c r="M2" s="108"/>
      <c r="N2" s="102"/>
      <c r="O2" s="108"/>
      <c r="P2" s="108"/>
      <c r="Q2" s="108"/>
      <c r="R2" s="108"/>
      <c r="S2" s="108"/>
      <c r="T2" s="108"/>
    </row>
    <row r="3" spans="1:20" s="68" customFormat="1" ht="15" customHeight="1" x14ac:dyDescent="0.2">
      <c r="A3" s="133"/>
      <c r="B3" s="134"/>
      <c r="C3" s="109"/>
      <c r="D3" s="80"/>
      <c r="E3" s="80"/>
      <c r="F3" s="80"/>
      <c r="G3" s="80"/>
      <c r="H3" s="80"/>
      <c r="I3" s="80"/>
      <c r="J3" s="80"/>
      <c r="K3" s="81"/>
      <c r="L3" s="81"/>
      <c r="M3" s="127"/>
      <c r="N3" s="127"/>
      <c r="O3" s="82"/>
      <c r="P3" s="109"/>
      <c r="Q3" s="110"/>
      <c r="R3" s="109"/>
      <c r="S3" s="110"/>
      <c r="T3" s="109"/>
    </row>
    <row r="4" spans="1:20" s="68" customFormat="1" ht="3" customHeight="1" x14ac:dyDescent="0.2">
      <c r="A4" s="133"/>
      <c r="B4" s="134"/>
      <c r="C4" s="112"/>
      <c r="D4" s="83"/>
      <c r="E4" s="83"/>
      <c r="F4" s="83"/>
      <c r="G4" s="83"/>
      <c r="H4" s="83"/>
      <c r="I4" s="83"/>
      <c r="J4" s="83"/>
      <c r="K4" s="84"/>
      <c r="L4" s="84"/>
      <c r="M4" s="111"/>
      <c r="N4" s="112"/>
      <c r="O4" s="111"/>
      <c r="P4" s="112"/>
      <c r="Q4" s="111"/>
      <c r="R4" s="112"/>
      <c r="S4" s="111"/>
      <c r="T4" s="112"/>
    </row>
    <row r="5" spans="1:20" s="68" customFormat="1" ht="3.95" customHeight="1" x14ac:dyDescent="0.2">
      <c r="A5" s="133"/>
      <c r="B5" s="134"/>
      <c r="C5" s="216"/>
      <c r="D5" s="85"/>
      <c r="E5" s="85"/>
      <c r="F5" s="85"/>
      <c r="G5" s="85"/>
      <c r="H5" s="85"/>
      <c r="I5" s="85"/>
      <c r="J5" s="85"/>
      <c r="K5" s="86"/>
      <c r="L5" s="86"/>
      <c r="M5" s="70"/>
      <c r="N5" s="113"/>
      <c r="O5" s="70"/>
      <c r="P5" s="113"/>
      <c r="Q5" s="70"/>
      <c r="R5" s="113"/>
      <c r="S5" s="70"/>
      <c r="T5" s="113"/>
    </row>
    <row r="6" spans="1:20" ht="20.100000000000001" customHeight="1" x14ac:dyDescent="0.2">
      <c r="A6" s="60" t="s">
        <v>198</v>
      </c>
      <c r="B6" s="61" t="s">
        <v>197</v>
      </c>
    </row>
    <row r="7" spans="1:20" ht="20.100000000000001" customHeight="1" x14ac:dyDescent="0.2">
      <c r="A7" s="64" t="s">
        <v>10</v>
      </c>
      <c r="B7" s="210" t="str">
        <f>IF(B8=1,"W","I")</f>
        <v>W</v>
      </c>
      <c r="C7" s="63"/>
      <c r="D7" s="63"/>
      <c r="E7" s="63"/>
      <c r="F7" s="63"/>
      <c r="G7" s="63"/>
      <c r="H7" s="63"/>
    </row>
    <row r="8" spans="1:20" ht="20.100000000000001" customHeight="1" x14ac:dyDescent="0.2">
      <c r="A8" s="64" t="s">
        <v>42</v>
      </c>
      <c r="B8" s="211">
        <v>1</v>
      </c>
      <c r="C8" s="63"/>
      <c r="D8" s="63"/>
      <c r="E8" s="63"/>
      <c r="F8" s="63"/>
      <c r="G8" s="63"/>
      <c r="H8" s="63"/>
    </row>
    <row r="9" spans="1:20" ht="20.100000000000001" customHeight="1" x14ac:dyDescent="0.2">
      <c r="A9" s="64" t="s">
        <v>34</v>
      </c>
      <c r="B9" s="210" t="str">
        <f>VLOOKUP("PAGE_TITLE_"&amp;IF(B7="W","WISH","IDEA"),DB_TBL_CONFIG_APP[#All],4,FALSE)&amp;" "&amp;B12</f>
        <v>WISH Program Certification and Disbursement Request Attachment 1</v>
      </c>
      <c r="C9" s="63"/>
      <c r="D9" s="63"/>
      <c r="E9" s="63"/>
      <c r="F9" s="63"/>
      <c r="G9" s="63"/>
      <c r="H9" s="230" t="s">
        <v>2215</v>
      </c>
      <c r="I9" s="230"/>
      <c r="J9" s="230"/>
      <c r="L9" s="230" t="s">
        <v>2217</v>
      </c>
      <c r="M9" s="230"/>
      <c r="N9" s="230"/>
    </row>
    <row r="10" spans="1:20" ht="20.100000000000001" customHeight="1" x14ac:dyDescent="0.2">
      <c r="A10" s="64" t="s">
        <v>43</v>
      </c>
      <c r="B10" s="210" t="str">
        <f>"Start "&amp;B9</f>
        <v>Start WISH Program Certification and Disbursement Request Attachment 1</v>
      </c>
      <c r="C10" s="63"/>
      <c r="G10" s="63"/>
      <c r="H10" s="230"/>
      <c r="I10" s="230"/>
      <c r="J10" s="230"/>
      <c r="L10" s="230"/>
      <c r="M10" s="230"/>
      <c r="N10" s="230"/>
    </row>
    <row r="11" spans="1:20" ht="20.100000000000001" customHeight="1" x14ac:dyDescent="0.4">
      <c r="A11" s="64" t="s">
        <v>44</v>
      </c>
      <c r="B11" s="210" t="str">
        <f>VLOOKUP("WORKFLOW_START_"&amp;WELCOME!B7,DB_TBL_CONFIG_APP[#All],4,FALSE)</f>
        <v>TARGET_WISH_TOP</v>
      </c>
      <c r="C11" s="208"/>
      <c r="D11" s="209"/>
      <c r="E11" s="209"/>
      <c r="F11" s="209"/>
      <c r="G11" s="209"/>
      <c r="H11" s="209"/>
    </row>
    <row r="12" spans="1:20" ht="20.100000000000001" customHeight="1" x14ac:dyDescent="0.35">
      <c r="A12" s="64" t="s">
        <v>2441</v>
      </c>
      <c r="B12" s="222" t="str">
        <f>VLOOKUP("PAGE_BANNER_TITLE",DB_TBL_CONFIG_APP[#All],4,FALSE)</f>
        <v>Certification and Disbursement Request Attachment 1</v>
      </c>
      <c r="C12" s="207" t="e">
        <f>VLOOKUP("AHP_ROUND_DESC",DB_TBL_CONFIG_APP[#All],4,FALSE)</f>
        <v>#N/A</v>
      </c>
      <c r="F12" s="67"/>
    </row>
    <row r="13" spans="1:20" ht="21.95" customHeight="1" x14ac:dyDescent="0.2">
      <c r="A13" s="64" t="s">
        <v>2442</v>
      </c>
      <c r="B13" s="210" t="s">
        <v>2443</v>
      </c>
      <c r="C13" s="63"/>
      <c r="F13" s="67"/>
      <c r="H13" s="224" t="str">
        <f>HYPERLINK("#"&amp;$B$11,$B$10)</f>
        <v>Start WISH Program Certification and Disbursement Request Attachment 1</v>
      </c>
      <c r="I13" s="225"/>
      <c r="J13" s="225"/>
      <c r="K13" s="225"/>
      <c r="L13" s="225"/>
      <c r="M13" s="225"/>
      <c r="N13" s="226"/>
    </row>
    <row r="14" spans="1:20" ht="20.100000000000001" customHeight="1" x14ac:dyDescent="0.2">
      <c r="A14" s="64" t="s">
        <v>2460</v>
      </c>
      <c r="B14" s="210" t="str">
        <f>"I'd like to fill out the "&amp;B12&amp;" for the"</f>
        <v>I'd like to fill out the Certification and Disbursement Request Attachment 1 for the</v>
      </c>
      <c r="C14" s="63"/>
      <c r="H14" s="227"/>
      <c r="I14" s="228"/>
      <c r="J14" s="228"/>
      <c r="K14" s="228"/>
      <c r="L14" s="228"/>
      <c r="M14" s="228"/>
      <c r="N14" s="229"/>
      <c r="O14" s="67"/>
    </row>
    <row r="15" spans="1:20" ht="20.100000000000001" customHeight="1" x14ac:dyDescent="0.2">
      <c r="A15" s="64"/>
      <c r="B15" s="210"/>
      <c r="C15" s="63"/>
      <c r="F15" s="67"/>
    </row>
    <row r="16" spans="1:20" ht="20.100000000000001" customHeight="1" x14ac:dyDescent="0.2">
      <c r="A16" s="64"/>
      <c r="B16" s="210"/>
      <c r="C16" s="63"/>
      <c r="F16" s="67"/>
    </row>
    <row r="17" spans="1:8" ht="20.100000000000001" customHeight="1" x14ac:dyDescent="0.2">
      <c r="A17" s="64"/>
      <c r="B17" s="210"/>
      <c r="C17" s="63"/>
      <c r="F17" s="67"/>
      <c r="H17" s="63"/>
    </row>
  </sheetData>
  <sheetProtection algorithmName="SHA-512" hashValue="Dl8bKOta9x7hppDslu2N8MHjUf8eZ9RKDK96m1wBWKPa/HxDxMItYqeOd63oy4p69ZJMY6zvTEYC9SrRfXkjmQ==" saltValue="qKcRExkAA0D+EXxgXekVsw==" spinCount="100000" sheet="1" objects="1" scenarios="1"/>
  <mergeCells count="3">
    <mergeCell ref="H13:N14"/>
    <mergeCell ref="H9:J10"/>
    <mergeCell ref="L9:N10"/>
  </mergeCells>
  <conditionalFormatting sqref="H9">
    <cfRule type="expression" dxfId="146" priority="4">
      <formula>$B$7="W"</formula>
    </cfRule>
  </conditionalFormatting>
  <conditionalFormatting sqref="L9">
    <cfRule type="expression" dxfId="145" priority="3">
      <formula>$B$7="I"</formula>
    </cfRule>
  </conditionalFormatting>
  <pageMargins left="0.7" right="0.7" top="0.75" bottom="0.75" header="0.3" footer="0.3"/>
  <pageSetup orientation="landscape" r:id="rId1"/>
  <headerFooter>
    <oddFooter>&amp;L&amp;1#&amp;"Calibri"&amp;9&amp;KFF0000FHLBank San Francisco | Personal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APP_TYPE_RENTAL">
              <controlPr defaultSize="0" autoFill="0" autoLine="0" autoPict="0">
                <anchor moveWithCells="1">
                  <from>
                    <xdr:col>7</xdr:col>
                    <xdr:colOff>19050</xdr:colOff>
                    <xdr:row>7</xdr:row>
                    <xdr:rowOff>238125</xdr:rowOff>
                  </from>
                  <to>
                    <xdr:col>10</xdr:col>
                    <xdr:colOff>0</xdr:colOff>
                    <xdr:row>9</xdr:row>
                    <xdr:rowOff>247650</xdr:rowOff>
                  </to>
                </anchor>
              </controlPr>
            </control>
          </mc:Choice>
        </mc:AlternateContent>
        <mc:AlternateContent xmlns:mc="http://schemas.openxmlformats.org/markup-compatibility/2006">
          <mc:Choice Requires="x14">
            <control shapeId="9221" r:id="rId5" name="APP_TYPE_OWNER">
              <controlPr defaultSize="0" autoFill="0" autoLine="0" autoPict="0">
                <anchor moveWithCells="1">
                  <from>
                    <xdr:col>11</xdr:col>
                    <xdr:colOff>9525</xdr:colOff>
                    <xdr:row>7</xdr:row>
                    <xdr:rowOff>247650</xdr:rowOff>
                  </from>
                  <to>
                    <xdr:col>13</xdr:col>
                    <xdr:colOff>695325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XFD148"/>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14.25" zeroHeight="1" x14ac:dyDescent="0.2"/>
  <cols>
    <col min="1" max="1" width="27.5703125" style="152" hidden="1" customWidth="1"/>
    <col min="2" max="2" width="15.7109375" style="153" hidden="1" customWidth="1"/>
    <col min="3" max="7" width="15.7109375" style="152" hidden="1" customWidth="1"/>
    <col min="8" max="8" width="2.42578125" style="75" customWidth="1"/>
    <col min="9" max="9" width="10.7109375" style="75" customWidth="1"/>
    <col min="10" max="10" width="2.7109375" style="74" customWidth="1"/>
    <col min="11" max="11" width="10.7109375" style="75" customWidth="1"/>
    <col min="12" max="12" width="2.7109375" style="74" customWidth="1"/>
    <col min="13" max="13" width="10.7109375" style="75" customWidth="1"/>
    <col min="14" max="14" width="2.7109375" style="74" customWidth="1"/>
    <col min="15" max="15" width="10.7109375" style="75" customWidth="1"/>
    <col min="16" max="16" width="2.7109375" style="74" customWidth="1"/>
    <col min="17" max="17" width="10.7109375" style="75" customWidth="1"/>
    <col min="18" max="18" width="2.7109375" style="74" customWidth="1"/>
    <col min="19" max="19" width="10.7109375" style="75" customWidth="1"/>
    <col min="20" max="20" width="2.7109375" style="74" customWidth="1"/>
    <col min="21" max="21" width="10.7109375" style="75" customWidth="1"/>
    <col min="22" max="22" width="2.7109375" style="74" customWidth="1"/>
    <col min="23" max="23" width="10.7109375" style="75" customWidth="1"/>
    <col min="24" max="24" width="2.7109375" style="74" customWidth="1"/>
    <col min="25" max="25" width="2.42578125" style="75" customWidth="1"/>
    <col min="26" max="16384" width="9.140625" style="68" hidden="1"/>
  </cols>
  <sheetData>
    <row r="1" spans="1:16384" ht="40.5" customHeight="1" thickBot="1" x14ac:dyDescent="0.25">
      <c r="A1" s="130" t="s">
        <v>198</v>
      </c>
      <c r="B1" s="131" t="s">
        <v>197</v>
      </c>
      <c r="C1" s="130" t="s">
        <v>194</v>
      </c>
      <c r="D1" s="130" t="s">
        <v>195</v>
      </c>
      <c r="E1" s="130" t="s">
        <v>192</v>
      </c>
      <c r="F1" s="130" t="s">
        <v>193</v>
      </c>
      <c r="G1" s="132" t="s">
        <v>196</v>
      </c>
      <c r="H1" s="106"/>
      <c r="I1" s="106"/>
      <c r="J1" s="107"/>
      <c r="K1" s="106"/>
      <c r="L1" s="107"/>
      <c r="M1" s="106"/>
      <c r="N1" s="107"/>
      <c r="O1" s="106"/>
      <c r="P1" s="107"/>
      <c r="Q1" s="106"/>
      <c r="R1" s="107"/>
      <c r="S1" s="106"/>
      <c r="T1" s="107"/>
      <c r="U1" s="106"/>
      <c r="V1" s="107"/>
      <c r="W1" s="106"/>
      <c r="X1" s="107"/>
      <c r="Y1" s="106"/>
    </row>
    <row r="2" spans="1:16384" ht="3" customHeight="1" x14ac:dyDescent="0.2">
      <c r="A2" s="133"/>
      <c r="B2" s="134"/>
      <c r="C2" s="133"/>
      <c r="D2" s="133"/>
      <c r="E2" s="133"/>
      <c r="F2" s="133"/>
      <c r="G2" s="133"/>
      <c r="H2" s="79"/>
      <c r="I2" s="80"/>
      <c r="J2" s="80"/>
      <c r="K2" s="80"/>
      <c r="L2" s="80"/>
      <c r="M2" s="80"/>
      <c r="N2" s="80"/>
      <c r="O2" s="80"/>
      <c r="P2" s="81"/>
      <c r="Q2" s="81"/>
      <c r="R2" s="108"/>
      <c r="S2" s="102"/>
      <c r="T2" s="108"/>
      <c r="U2" s="108"/>
      <c r="V2" s="108"/>
      <c r="W2" s="108"/>
      <c r="X2" s="108"/>
      <c r="Y2" s="108"/>
    </row>
    <row r="3" spans="1:16384" ht="15" customHeight="1" x14ac:dyDescent="0.2">
      <c r="A3" s="133"/>
      <c r="B3" s="134"/>
      <c r="C3" s="133"/>
      <c r="D3" s="133"/>
      <c r="E3" s="133"/>
      <c r="F3" s="133"/>
      <c r="G3" s="133"/>
      <c r="H3" s="109"/>
      <c r="I3" s="80" t="str">
        <f ca="1">(LEFT($B$8,40)&amp;IF(LEN($B$8)&gt;40,"…",""))</f>
        <v/>
      </c>
      <c r="J3" s="80"/>
      <c r="K3" s="80"/>
      <c r="L3" s="80"/>
      <c r="M3" s="80"/>
      <c r="N3" s="80"/>
      <c r="O3" s="80"/>
      <c r="P3" s="81"/>
      <c r="Q3" s="81"/>
      <c r="R3" s="127" t="s">
        <v>2166</v>
      </c>
      <c r="S3" s="69">
        <f ca="1">IF('$DB.DATA'!H9="W",VLOOKUP("APP_PROGRESS_PCT_COMPLETE",DB_TBL_DATA_FIELDS[[FIELD_ID]:[FIELD_VALUE_CLEAN]],10,FALSE),"N/A")</f>
        <v>0</v>
      </c>
      <c r="T3" s="82" t="str">
        <f ca="1">IF(B13&gt;0,0,IF(B9&gt;0,1,IF(S3=1,2,"")))</f>
        <v/>
      </c>
      <c r="U3" s="109"/>
      <c r="V3" s="110"/>
      <c r="W3" s="109"/>
      <c r="X3" s="110"/>
      <c r="Y3" s="109"/>
    </row>
    <row r="4" spans="1:16384" ht="3" customHeight="1" x14ac:dyDescent="0.2">
      <c r="A4" s="133"/>
      <c r="B4" s="134"/>
      <c r="C4" s="133"/>
      <c r="D4" s="133"/>
      <c r="E4" s="133"/>
      <c r="F4" s="133"/>
      <c r="G4" s="133"/>
      <c r="H4" s="112"/>
      <c r="I4" s="83"/>
      <c r="J4" s="83"/>
      <c r="K4" s="83"/>
      <c r="L4" s="83"/>
      <c r="M4" s="83"/>
      <c r="N4" s="83"/>
      <c r="O4" s="83"/>
      <c r="P4" s="84"/>
      <c r="Q4" s="84"/>
      <c r="R4" s="111"/>
      <c r="S4" s="112"/>
      <c r="T4" s="111"/>
      <c r="U4" s="112"/>
      <c r="V4" s="111"/>
      <c r="W4" s="112"/>
      <c r="X4" s="111"/>
      <c r="Y4" s="112"/>
    </row>
    <row r="5" spans="1:16384" ht="3.95" customHeight="1" x14ac:dyDescent="0.2">
      <c r="A5" s="133"/>
      <c r="B5" s="134"/>
      <c r="C5" s="133"/>
      <c r="D5" s="133"/>
      <c r="E5" s="133"/>
      <c r="F5" s="133"/>
      <c r="G5" s="133"/>
      <c r="H5" s="114"/>
      <c r="I5" s="85"/>
      <c r="J5" s="85"/>
      <c r="K5" s="85"/>
      <c r="L5" s="85"/>
      <c r="M5" s="85"/>
      <c r="N5" s="85"/>
      <c r="O5" s="85"/>
      <c r="P5" s="86"/>
      <c r="Q5" s="86"/>
      <c r="R5" s="70"/>
      <c r="S5" s="113"/>
      <c r="T5" s="70"/>
      <c r="U5" s="113"/>
      <c r="V5" s="70"/>
      <c r="W5" s="113"/>
      <c r="X5" s="70"/>
      <c r="Y5" s="113"/>
    </row>
    <row r="6" spans="1:16384" ht="18" customHeight="1" x14ac:dyDescent="0.2">
      <c r="A6" s="135" t="s">
        <v>37</v>
      </c>
      <c r="B6" s="136" t="str">
        <f>B7&amp;" | "&amp;VLOOKUP("PAGE_BANNER_TITLE",DB_TBL_CONFIG_APP[#All],4,FALSE)</f>
        <v>WISH Program | Certification and Disbursement Request Attachment 1</v>
      </c>
      <c r="C6" s="135"/>
      <c r="D6" s="135"/>
      <c r="E6" s="135"/>
      <c r="F6" s="135"/>
      <c r="G6" s="135"/>
      <c r="H6" s="87" t="str">
        <f ca="1">B11</f>
        <v/>
      </c>
      <c r="I6" s="274" t="str">
        <f ca="1">B12</f>
        <v/>
      </c>
      <c r="J6" s="275"/>
      <c r="K6" s="275"/>
      <c r="L6" s="275"/>
      <c r="M6" s="275"/>
      <c r="N6" s="275"/>
      <c r="O6" s="275"/>
      <c r="P6" s="275"/>
      <c r="Q6" s="275"/>
      <c r="R6" s="275"/>
      <c r="S6" s="275"/>
      <c r="T6" s="275"/>
      <c r="U6" s="275"/>
      <c r="V6" s="275"/>
      <c r="W6" s="275"/>
      <c r="X6" s="275"/>
      <c r="Y6" s="275"/>
    </row>
    <row r="7" spans="1:16384" ht="3.75" customHeight="1" x14ac:dyDescent="0.2">
      <c r="A7" s="135" t="s">
        <v>2230</v>
      </c>
      <c r="B7" s="136" t="str">
        <f>VLOOKUP(A7,DB_TBL_CONFIG_APP[#All],4,FALSE)</f>
        <v>WISH Program</v>
      </c>
      <c r="C7" s="135"/>
      <c r="D7" s="135"/>
      <c r="E7" s="135"/>
      <c r="F7" s="135"/>
      <c r="G7" s="135"/>
      <c r="H7" s="87"/>
      <c r="I7" s="87"/>
      <c r="J7" s="87"/>
      <c r="K7" s="87"/>
      <c r="L7" s="87"/>
      <c r="M7" s="87"/>
      <c r="N7" s="87"/>
      <c r="O7" s="87"/>
      <c r="P7" s="87"/>
      <c r="Q7" s="87"/>
      <c r="R7" s="87"/>
      <c r="S7" s="87"/>
      <c r="T7" s="87"/>
      <c r="U7" s="87"/>
      <c r="V7" s="87"/>
      <c r="W7" s="87"/>
      <c r="X7" s="87"/>
      <c r="Y7" s="87"/>
    </row>
    <row r="8" spans="1:16384" s="71" customFormat="1" ht="21.95" customHeight="1" x14ac:dyDescent="0.2">
      <c r="A8" s="135" t="s">
        <v>45</v>
      </c>
      <c r="B8" s="136" t="str">
        <f ca="1">IF(VLOOKUP("HOMEBUYER_NAME_FULL",DB_TBL_DATA_FIELDS[[#All],[FIELD_ID]:[FIELD_VALUE_CLEAN]],10,FALSE)="","",VLOOKUP("HOMEBUYER_NAME_FULL",DB_TBL_DATA_FIELDS[[#All],[FIELD_ID]:[FIELD_VALUE_CLEAN]],10,FALSE))</f>
        <v/>
      </c>
      <c r="C8" s="137"/>
      <c r="D8" s="137"/>
      <c r="E8" s="135"/>
      <c r="F8" s="135"/>
      <c r="G8" s="135"/>
      <c r="H8" s="206"/>
      <c r="I8" s="283" t="s">
        <v>2436</v>
      </c>
      <c r="J8" s="283"/>
      <c r="K8" s="283"/>
      <c r="L8" s="283"/>
      <c r="M8" s="283"/>
      <c r="N8" s="283"/>
      <c r="O8" s="283"/>
      <c r="P8" s="283"/>
      <c r="Q8" s="283"/>
      <c r="R8" s="283"/>
      <c r="S8" s="283"/>
      <c r="T8" s="283"/>
      <c r="U8" s="283"/>
      <c r="V8" s="283"/>
      <c r="W8" s="283"/>
      <c r="X8" s="283"/>
      <c r="Y8" s="206"/>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c r="IW8" s="68"/>
      <c r="IX8" s="68"/>
      <c r="IY8" s="68"/>
      <c r="IZ8" s="68"/>
      <c r="JA8" s="68"/>
      <c r="JB8" s="68"/>
      <c r="JC8" s="68"/>
      <c r="JD8" s="68"/>
      <c r="JE8" s="68"/>
      <c r="JF8" s="68"/>
      <c r="JG8" s="68"/>
      <c r="JH8" s="68"/>
      <c r="JI8" s="68"/>
      <c r="JJ8" s="68"/>
      <c r="JK8" s="68"/>
      <c r="JL8" s="68"/>
      <c r="JM8" s="68"/>
      <c r="JN8" s="68"/>
      <c r="JO8" s="68"/>
      <c r="JP8" s="68"/>
      <c r="JQ8" s="68"/>
      <c r="JR8" s="68"/>
      <c r="JS8" s="68"/>
      <c r="JT8" s="68"/>
      <c r="JU8" s="68"/>
      <c r="JV8" s="68"/>
      <c r="JW8" s="68"/>
      <c r="JX8" s="68"/>
      <c r="JY8" s="68"/>
      <c r="JZ8" s="68"/>
      <c r="KA8" s="68"/>
      <c r="KB8" s="68"/>
      <c r="KC8" s="68"/>
      <c r="KD8" s="68"/>
      <c r="KE8" s="68"/>
      <c r="KF8" s="68"/>
      <c r="KG8" s="68"/>
      <c r="KH8" s="68"/>
      <c r="KI8" s="68"/>
      <c r="KJ8" s="68"/>
      <c r="KK8" s="68"/>
      <c r="KL8" s="68"/>
      <c r="KM8" s="68"/>
      <c r="KN8" s="68"/>
      <c r="KO8" s="68"/>
      <c r="KP8" s="68"/>
      <c r="KQ8" s="68"/>
      <c r="KR8" s="68"/>
      <c r="KS8" s="68"/>
      <c r="KT8" s="68"/>
      <c r="KU8" s="68"/>
      <c r="KV8" s="68"/>
      <c r="KW8" s="68"/>
      <c r="KX8" s="68"/>
      <c r="KY8" s="68"/>
      <c r="KZ8" s="68"/>
      <c r="LA8" s="68"/>
      <c r="LB8" s="68"/>
      <c r="LC8" s="68"/>
      <c r="LD8" s="68"/>
      <c r="LE8" s="68"/>
      <c r="LF8" s="68"/>
      <c r="LG8" s="68"/>
      <c r="LH8" s="68"/>
      <c r="LI8" s="68"/>
      <c r="LJ8" s="68"/>
      <c r="LK8" s="68"/>
      <c r="LL8" s="68"/>
      <c r="LM8" s="68"/>
      <c r="LN8" s="68"/>
      <c r="LO8" s="68"/>
      <c r="LP8" s="68"/>
      <c r="LQ8" s="68"/>
      <c r="LR8" s="68"/>
      <c r="LS8" s="68"/>
      <c r="LT8" s="68"/>
      <c r="LU8" s="68"/>
      <c r="LV8" s="68"/>
      <c r="LW8" s="68"/>
      <c r="LX8" s="68"/>
      <c r="LY8" s="68"/>
      <c r="LZ8" s="68"/>
      <c r="MA8" s="68"/>
      <c r="MB8" s="68"/>
      <c r="MC8" s="68"/>
      <c r="MD8" s="68"/>
      <c r="ME8" s="68"/>
      <c r="MF8" s="68"/>
      <c r="MG8" s="68"/>
      <c r="MH8" s="68"/>
      <c r="MI8" s="68"/>
      <c r="MJ8" s="68"/>
      <c r="MK8" s="68"/>
      <c r="ML8" s="68"/>
      <c r="MM8" s="68"/>
      <c r="MN8" s="68"/>
      <c r="MO8" s="68"/>
      <c r="MP8" s="68"/>
      <c r="MQ8" s="68"/>
      <c r="MR8" s="68"/>
      <c r="MS8" s="68"/>
      <c r="MT8" s="68"/>
      <c r="MU8" s="68"/>
      <c r="MV8" s="68"/>
      <c r="MW8" s="68"/>
      <c r="MX8" s="68"/>
      <c r="MY8" s="68"/>
      <c r="MZ8" s="68"/>
      <c r="NA8" s="68"/>
      <c r="NB8" s="68"/>
      <c r="NC8" s="68"/>
      <c r="ND8" s="68"/>
      <c r="NE8" s="68"/>
      <c r="NF8" s="68"/>
      <c r="NG8" s="68"/>
      <c r="NH8" s="68"/>
      <c r="NI8" s="68"/>
      <c r="NJ8" s="68"/>
      <c r="NK8" s="68"/>
      <c r="NL8" s="68"/>
      <c r="NM8" s="68"/>
      <c r="NN8" s="68"/>
      <c r="NO8" s="68"/>
      <c r="NP8" s="68"/>
      <c r="NQ8" s="68"/>
      <c r="NR8" s="68"/>
      <c r="NS8" s="68"/>
      <c r="NT8" s="68"/>
      <c r="NU8" s="68"/>
      <c r="NV8" s="68"/>
      <c r="NW8" s="68"/>
      <c r="NX8" s="68"/>
      <c r="NY8" s="68"/>
      <c r="NZ8" s="68"/>
      <c r="OA8" s="68"/>
      <c r="OB8" s="68"/>
      <c r="OC8" s="68"/>
      <c r="OD8" s="68"/>
      <c r="OE8" s="68"/>
      <c r="OF8" s="68"/>
      <c r="OG8" s="68"/>
      <c r="OH8" s="68"/>
      <c r="OI8" s="68"/>
      <c r="OJ8" s="68"/>
      <c r="OK8" s="68"/>
      <c r="OL8" s="68"/>
      <c r="OM8" s="68"/>
      <c r="ON8" s="68"/>
      <c r="OO8" s="68"/>
      <c r="OP8" s="68"/>
      <c r="OQ8" s="68"/>
      <c r="OR8" s="68"/>
      <c r="OS8" s="68"/>
      <c r="OT8" s="68"/>
      <c r="OU8" s="68"/>
      <c r="OV8" s="68"/>
      <c r="OW8" s="68"/>
      <c r="OX8" s="68"/>
      <c r="OY8" s="68"/>
      <c r="OZ8" s="68"/>
      <c r="PA8" s="68"/>
      <c r="PB8" s="68"/>
      <c r="PC8" s="68"/>
      <c r="PD8" s="68"/>
      <c r="PE8" s="68"/>
      <c r="PF8" s="68"/>
      <c r="PG8" s="68"/>
      <c r="PH8" s="68"/>
      <c r="PI8" s="68"/>
      <c r="PJ8" s="68"/>
      <c r="PK8" s="68"/>
      <c r="PL8" s="68"/>
      <c r="PM8" s="68"/>
      <c r="PN8" s="68"/>
      <c r="PO8" s="68"/>
      <c r="PP8" s="68"/>
      <c r="PQ8" s="68"/>
      <c r="PR8" s="68"/>
      <c r="PS8" s="68"/>
      <c r="PT8" s="68"/>
      <c r="PU8" s="68"/>
      <c r="PV8" s="68"/>
      <c r="PW8" s="68"/>
      <c r="PX8" s="68"/>
      <c r="PY8" s="68"/>
      <c r="PZ8" s="68"/>
      <c r="QA8" s="68"/>
      <c r="QB8" s="68"/>
      <c r="QC8" s="68"/>
      <c r="QD8" s="68"/>
      <c r="QE8" s="68"/>
      <c r="QF8" s="68"/>
      <c r="QG8" s="68"/>
      <c r="QH8" s="68"/>
      <c r="QI8" s="68"/>
      <c r="QJ8" s="68"/>
      <c r="QK8" s="68"/>
      <c r="QL8" s="68"/>
      <c r="QM8" s="68"/>
      <c r="QN8" s="68"/>
      <c r="QO8" s="68"/>
      <c r="QP8" s="68"/>
      <c r="QQ8" s="68"/>
      <c r="QR8" s="68"/>
      <c r="QS8" s="68"/>
      <c r="QT8" s="68"/>
      <c r="QU8" s="68"/>
      <c r="QV8" s="68"/>
      <c r="QW8" s="68"/>
      <c r="QX8" s="68"/>
      <c r="QY8" s="68"/>
      <c r="QZ8" s="68"/>
      <c r="RA8" s="68"/>
      <c r="RB8" s="68"/>
      <c r="RC8" s="68"/>
      <c r="RD8" s="68"/>
      <c r="RE8" s="68"/>
      <c r="RF8" s="68"/>
      <c r="RG8" s="68"/>
      <c r="RH8" s="68"/>
      <c r="RI8" s="68"/>
      <c r="RJ8" s="68"/>
      <c r="RK8" s="68"/>
      <c r="RL8" s="68"/>
      <c r="RM8" s="68"/>
      <c r="RN8" s="68"/>
      <c r="RO8" s="68"/>
      <c r="RP8" s="68"/>
      <c r="RQ8" s="68"/>
      <c r="RR8" s="68"/>
      <c r="RS8" s="68"/>
      <c r="RT8" s="68"/>
      <c r="RU8" s="68"/>
      <c r="RV8" s="68"/>
      <c r="RW8" s="68"/>
      <c r="RX8" s="68"/>
      <c r="RY8" s="68"/>
      <c r="RZ8" s="68"/>
      <c r="SA8" s="68"/>
      <c r="SB8" s="68"/>
      <c r="SC8" s="68"/>
      <c r="SD8" s="68"/>
      <c r="SE8" s="68"/>
      <c r="SF8" s="68"/>
      <c r="SG8" s="68"/>
      <c r="SH8" s="68"/>
      <c r="SI8" s="68"/>
      <c r="SJ8" s="68"/>
      <c r="SK8" s="68"/>
      <c r="SL8" s="68"/>
      <c r="SM8" s="68"/>
      <c r="SN8" s="68"/>
      <c r="SO8" s="68"/>
      <c r="SP8" s="68"/>
      <c r="SQ8" s="68"/>
      <c r="SR8" s="68"/>
      <c r="SS8" s="68"/>
      <c r="ST8" s="68"/>
      <c r="SU8" s="68"/>
      <c r="SV8" s="68"/>
      <c r="SW8" s="68"/>
      <c r="SX8" s="68"/>
      <c r="SY8" s="68"/>
      <c r="SZ8" s="68"/>
      <c r="TA8" s="68"/>
      <c r="TB8" s="68"/>
      <c r="TC8" s="68"/>
      <c r="TD8" s="68"/>
      <c r="TE8" s="68"/>
      <c r="TF8" s="68"/>
      <c r="TG8" s="68"/>
      <c r="TH8" s="68"/>
      <c r="TI8" s="68"/>
      <c r="TJ8" s="68"/>
      <c r="TK8" s="68"/>
      <c r="TL8" s="68"/>
      <c r="TM8" s="68"/>
      <c r="TN8" s="68"/>
      <c r="TO8" s="68"/>
      <c r="TP8" s="68"/>
      <c r="TQ8" s="68"/>
      <c r="TR8" s="68"/>
      <c r="TS8" s="68"/>
      <c r="TT8" s="68"/>
      <c r="TU8" s="68"/>
      <c r="TV8" s="68"/>
      <c r="TW8" s="68"/>
      <c r="TX8" s="68"/>
      <c r="TY8" s="68"/>
      <c r="TZ8" s="68"/>
      <c r="UA8" s="68"/>
      <c r="UB8" s="68"/>
      <c r="UC8" s="68"/>
      <c r="UD8" s="68"/>
      <c r="UE8" s="68"/>
      <c r="UF8" s="68"/>
      <c r="UG8" s="68"/>
      <c r="UH8" s="68"/>
      <c r="UI8" s="68"/>
      <c r="UJ8" s="68"/>
      <c r="UK8" s="68"/>
      <c r="UL8" s="68"/>
      <c r="UM8" s="68"/>
      <c r="UN8" s="68"/>
      <c r="UO8" s="68"/>
      <c r="UP8" s="68"/>
      <c r="UQ8" s="68"/>
      <c r="UR8" s="68"/>
      <c r="US8" s="68"/>
      <c r="UT8" s="68"/>
      <c r="UU8" s="68"/>
      <c r="UV8" s="68"/>
      <c r="UW8" s="68"/>
      <c r="UX8" s="68"/>
      <c r="UY8" s="68"/>
      <c r="UZ8" s="68"/>
      <c r="VA8" s="68"/>
      <c r="VB8" s="68"/>
      <c r="VC8" s="68"/>
      <c r="VD8" s="68"/>
      <c r="VE8" s="68"/>
      <c r="VF8" s="68"/>
      <c r="VG8" s="68"/>
      <c r="VH8" s="68"/>
      <c r="VI8" s="68"/>
      <c r="VJ8" s="68"/>
      <c r="VK8" s="68"/>
      <c r="VL8" s="68"/>
      <c r="VM8" s="68"/>
      <c r="VN8" s="68"/>
      <c r="VO8" s="68"/>
      <c r="VP8" s="68"/>
      <c r="VQ8" s="68"/>
      <c r="VR8" s="68"/>
      <c r="VS8" s="68"/>
      <c r="VT8" s="68"/>
      <c r="VU8" s="68"/>
      <c r="VV8" s="68"/>
      <c r="VW8" s="68"/>
      <c r="VX8" s="68"/>
      <c r="VY8" s="68"/>
      <c r="VZ8" s="68"/>
      <c r="WA8" s="68"/>
      <c r="WB8" s="68"/>
      <c r="WC8" s="68"/>
      <c r="WD8" s="68"/>
      <c r="WE8" s="68"/>
      <c r="WF8" s="68"/>
      <c r="WG8" s="68"/>
      <c r="WH8" s="68"/>
      <c r="WI8" s="68"/>
      <c r="WJ8" s="68"/>
      <c r="WK8" s="68"/>
      <c r="WL8" s="68"/>
      <c r="WM8" s="68"/>
      <c r="WN8" s="68"/>
      <c r="WO8" s="68"/>
      <c r="WP8" s="68"/>
      <c r="WQ8" s="68"/>
      <c r="WR8" s="68"/>
      <c r="WS8" s="68"/>
      <c r="WT8" s="68"/>
      <c r="WU8" s="68"/>
      <c r="WV8" s="68"/>
      <c r="WW8" s="68"/>
      <c r="WX8" s="68"/>
      <c r="WY8" s="68"/>
      <c r="WZ8" s="68"/>
      <c r="XA8" s="68"/>
      <c r="XB8" s="68"/>
      <c r="XC8" s="68"/>
      <c r="XD8" s="68"/>
      <c r="XE8" s="68"/>
      <c r="XF8" s="68"/>
      <c r="XG8" s="68"/>
      <c r="XH8" s="68"/>
      <c r="XI8" s="68"/>
      <c r="XJ8" s="68"/>
      <c r="XK8" s="68"/>
      <c r="XL8" s="68"/>
      <c r="XM8" s="68"/>
      <c r="XN8" s="68"/>
      <c r="XO8" s="68"/>
      <c r="XP8" s="68"/>
      <c r="XQ8" s="68"/>
      <c r="XR8" s="68"/>
      <c r="XS8" s="68"/>
      <c r="XT8" s="68"/>
      <c r="XU8" s="68"/>
      <c r="XV8" s="68"/>
      <c r="XW8" s="68"/>
      <c r="XX8" s="68"/>
      <c r="XY8" s="68"/>
      <c r="XZ8" s="68"/>
      <c r="YA8" s="68"/>
      <c r="YB8" s="68"/>
      <c r="YC8" s="68"/>
      <c r="YD8" s="68"/>
      <c r="YE8" s="68"/>
      <c r="YF8" s="68"/>
      <c r="YG8" s="68"/>
      <c r="YH8" s="68"/>
      <c r="YI8" s="68"/>
      <c r="YJ8" s="68"/>
      <c r="YK8" s="68"/>
      <c r="YL8" s="68"/>
      <c r="YM8" s="68"/>
      <c r="YN8" s="68"/>
      <c r="YO8" s="68"/>
      <c r="YP8" s="68"/>
      <c r="YQ8" s="68"/>
      <c r="YR8" s="68"/>
      <c r="YS8" s="68"/>
      <c r="YT8" s="68"/>
      <c r="YU8" s="68"/>
      <c r="YV8" s="68"/>
      <c r="YW8" s="68"/>
      <c r="YX8" s="68"/>
      <c r="YY8" s="68"/>
      <c r="YZ8" s="68"/>
      <c r="ZA8" s="68"/>
      <c r="ZB8" s="68"/>
      <c r="ZC8" s="68"/>
      <c r="ZD8" s="68"/>
      <c r="ZE8" s="68"/>
      <c r="ZF8" s="68"/>
      <c r="ZG8" s="68"/>
      <c r="ZH8" s="68"/>
      <c r="ZI8" s="68"/>
      <c r="ZJ8" s="68"/>
      <c r="ZK8" s="68"/>
      <c r="ZL8" s="68"/>
      <c r="ZM8" s="68"/>
      <c r="ZN8" s="68"/>
      <c r="ZO8" s="68"/>
      <c r="ZP8" s="68"/>
      <c r="ZQ8" s="68"/>
      <c r="ZR8" s="68"/>
      <c r="ZS8" s="68"/>
      <c r="ZT8" s="68"/>
      <c r="ZU8" s="68"/>
      <c r="ZV8" s="68"/>
      <c r="ZW8" s="68"/>
      <c r="ZX8" s="68"/>
      <c r="ZY8" s="68"/>
      <c r="ZZ8" s="68"/>
      <c r="AAA8" s="68"/>
      <c r="AAB8" s="68"/>
      <c r="AAC8" s="68"/>
      <c r="AAD8" s="68"/>
      <c r="AAE8" s="68"/>
      <c r="AAF8" s="68"/>
      <c r="AAG8" s="68"/>
      <c r="AAH8" s="68"/>
      <c r="AAI8" s="68"/>
      <c r="AAJ8" s="68"/>
      <c r="AAK8" s="68"/>
      <c r="AAL8" s="68"/>
      <c r="AAM8" s="68"/>
      <c r="AAN8" s="68"/>
      <c r="AAO8" s="68"/>
      <c r="AAP8" s="68"/>
      <c r="AAQ8" s="68"/>
      <c r="AAR8" s="68"/>
      <c r="AAS8" s="68"/>
      <c r="AAT8" s="68"/>
      <c r="AAU8" s="68"/>
      <c r="AAV8" s="68"/>
      <c r="AAW8" s="68"/>
      <c r="AAX8" s="68"/>
      <c r="AAY8" s="68"/>
      <c r="AAZ8" s="68"/>
      <c r="ABA8" s="68"/>
      <c r="ABB8" s="68"/>
      <c r="ABC8" s="68"/>
      <c r="ABD8" s="68"/>
      <c r="ABE8" s="68"/>
      <c r="ABF8" s="68"/>
      <c r="ABG8" s="68"/>
      <c r="ABH8" s="68"/>
      <c r="ABI8" s="68"/>
      <c r="ABJ8" s="68"/>
      <c r="ABK8" s="68"/>
      <c r="ABL8" s="68"/>
      <c r="ABM8" s="68"/>
      <c r="ABN8" s="68"/>
      <c r="ABO8" s="68"/>
      <c r="ABP8" s="68"/>
      <c r="ABQ8" s="68"/>
      <c r="ABR8" s="68"/>
      <c r="ABS8" s="68"/>
      <c r="ABT8" s="68"/>
      <c r="ABU8" s="68"/>
      <c r="ABV8" s="68"/>
      <c r="ABW8" s="68"/>
      <c r="ABX8" s="68"/>
      <c r="ABY8" s="68"/>
      <c r="ABZ8" s="68"/>
      <c r="ACA8" s="68"/>
      <c r="ACB8" s="68"/>
      <c r="ACC8" s="68"/>
      <c r="ACD8" s="68"/>
      <c r="ACE8" s="68"/>
      <c r="ACF8" s="68"/>
      <c r="ACG8" s="68"/>
      <c r="ACH8" s="68"/>
      <c r="ACI8" s="68"/>
      <c r="ACJ8" s="68"/>
      <c r="ACK8" s="68"/>
      <c r="ACL8" s="68"/>
      <c r="ACM8" s="68"/>
      <c r="ACN8" s="68"/>
      <c r="ACO8" s="68"/>
      <c r="ACP8" s="68"/>
      <c r="ACQ8" s="68"/>
      <c r="ACR8" s="68"/>
      <c r="ACS8" s="68"/>
      <c r="ACT8" s="68"/>
      <c r="ACU8" s="68"/>
      <c r="ACV8" s="68"/>
      <c r="ACW8" s="68"/>
      <c r="ACX8" s="68"/>
      <c r="ACY8" s="68"/>
      <c r="ACZ8" s="68"/>
      <c r="ADA8" s="68"/>
      <c r="ADB8" s="68"/>
      <c r="ADC8" s="68"/>
      <c r="ADD8" s="68"/>
      <c r="ADE8" s="68"/>
      <c r="ADF8" s="68"/>
      <c r="ADG8" s="68"/>
      <c r="ADH8" s="68"/>
      <c r="ADI8" s="68"/>
      <c r="ADJ8" s="68"/>
      <c r="ADK8" s="68"/>
      <c r="ADL8" s="68"/>
      <c r="ADM8" s="68"/>
      <c r="ADN8" s="68"/>
      <c r="ADO8" s="68"/>
      <c r="ADP8" s="68"/>
      <c r="ADQ8" s="68"/>
      <c r="ADR8" s="68"/>
      <c r="ADS8" s="68"/>
      <c r="ADT8" s="68"/>
      <c r="ADU8" s="68"/>
      <c r="ADV8" s="68"/>
      <c r="ADW8" s="68"/>
      <c r="ADX8" s="68"/>
      <c r="ADY8" s="68"/>
      <c r="ADZ8" s="68"/>
      <c r="AEA8" s="68"/>
      <c r="AEB8" s="68"/>
      <c r="AEC8" s="68"/>
      <c r="AED8" s="68"/>
      <c r="AEE8" s="68"/>
      <c r="AEF8" s="68"/>
      <c r="AEG8" s="68"/>
      <c r="AEH8" s="68"/>
      <c r="AEI8" s="68"/>
      <c r="AEJ8" s="68"/>
      <c r="AEK8" s="68"/>
      <c r="AEL8" s="68"/>
      <c r="AEM8" s="68"/>
      <c r="AEN8" s="68"/>
      <c r="AEO8" s="68"/>
      <c r="AEP8" s="68"/>
      <c r="AEQ8" s="68"/>
      <c r="AER8" s="68"/>
      <c r="AES8" s="68"/>
      <c r="AET8" s="68"/>
      <c r="AEU8" s="68"/>
      <c r="AEV8" s="68"/>
      <c r="AEW8" s="68"/>
      <c r="AEX8" s="68"/>
      <c r="AEY8" s="68"/>
      <c r="AEZ8" s="68"/>
      <c r="AFA8" s="68"/>
      <c r="AFB8" s="68"/>
      <c r="AFC8" s="68"/>
      <c r="AFD8" s="68"/>
      <c r="AFE8" s="68"/>
      <c r="AFF8" s="68"/>
      <c r="AFG8" s="68"/>
      <c r="AFH8" s="68"/>
      <c r="AFI8" s="68"/>
      <c r="AFJ8" s="68"/>
      <c r="AFK8" s="68"/>
      <c r="AFL8" s="68"/>
      <c r="AFM8" s="68"/>
      <c r="AFN8" s="68"/>
      <c r="AFO8" s="68"/>
      <c r="AFP8" s="68"/>
      <c r="AFQ8" s="68"/>
      <c r="AFR8" s="68"/>
      <c r="AFS8" s="68"/>
      <c r="AFT8" s="68"/>
      <c r="AFU8" s="68"/>
      <c r="AFV8" s="68"/>
      <c r="AFW8" s="68"/>
      <c r="AFX8" s="68"/>
      <c r="AFY8" s="68"/>
      <c r="AFZ8" s="68"/>
      <c r="AGA8" s="68"/>
      <c r="AGB8" s="68"/>
      <c r="AGC8" s="68"/>
      <c r="AGD8" s="68"/>
      <c r="AGE8" s="68"/>
      <c r="AGF8" s="68"/>
      <c r="AGG8" s="68"/>
      <c r="AGH8" s="68"/>
      <c r="AGI8" s="68"/>
      <c r="AGJ8" s="68"/>
      <c r="AGK8" s="68"/>
      <c r="AGL8" s="68"/>
      <c r="AGM8" s="68"/>
      <c r="AGN8" s="68"/>
      <c r="AGO8" s="68"/>
      <c r="AGP8" s="68"/>
      <c r="AGQ8" s="68"/>
      <c r="AGR8" s="68"/>
      <c r="AGS8" s="68"/>
      <c r="AGT8" s="68"/>
      <c r="AGU8" s="68"/>
      <c r="AGV8" s="68"/>
      <c r="AGW8" s="68"/>
      <c r="AGX8" s="68"/>
      <c r="AGY8" s="68"/>
      <c r="AGZ8" s="68"/>
      <c r="AHA8" s="68"/>
      <c r="AHB8" s="68"/>
      <c r="AHC8" s="68"/>
      <c r="AHD8" s="68"/>
      <c r="AHE8" s="68"/>
      <c r="AHF8" s="68"/>
      <c r="AHG8" s="68"/>
      <c r="AHH8" s="68"/>
      <c r="AHI8" s="68"/>
      <c r="AHJ8" s="68"/>
      <c r="AHK8" s="68"/>
      <c r="AHL8" s="68"/>
      <c r="AHM8" s="68"/>
      <c r="AHN8" s="68"/>
      <c r="AHO8" s="68"/>
      <c r="AHP8" s="68"/>
      <c r="AHQ8" s="68"/>
      <c r="AHR8" s="68"/>
      <c r="AHS8" s="68"/>
      <c r="AHT8" s="68"/>
      <c r="AHU8" s="68"/>
      <c r="AHV8" s="68"/>
      <c r="AHW8" s="68"/>
      <c r="AHX8" s="68"/>
      <c r="AHY8" s="68"/>
      <c r="AHZ8" s="68"/>
      <c r="AIA8" s="68"/>
      <c r="AIB8" s="68"/>
      <c r="AIC8" s="68"/>
      <c r="AID8" s="68"/>
      <c r="AIE8" s="68"/>
      <c r="AIF8" s="68"/>
      <c r="AIG8" s="68"/>
      <c r="AIH8" s="68"/>
      <c r="AII8" s="68"/>
      <c r="AIJ8" s="68"/>
      <c r="AIK8" s="68"/>
      <c r="AIL8" s="68"/>
      <c r="AIM8" s="68"/>
      <c r="AIN8" s="68"/>
      <c r="AIO8" s="68"/>
      <c r="AIP8" s="68"/>
      <c r="AIQ8" s="68"/>
      <c r="AIR8" s="68"/>
      <c r="AIS8" s="68"/>
      <c r="AIT8" s="68"/>
      <c r="AIU8" s="68"/>
      <c r="AIV8" s="68"/>
      <c r="AIW8" s="68"/>
      <c r="AIX8" s="68"/>
      <c r="AIY8" s="68"/>
      <c r="AIZ8" s="68"/>
      <c r="AJA8" s="68"/>
      <c r="AJB8" s="68"/>
      <c r="AJC8" s="68"/>
      <c r="AJD8" s="68"/>
      <c r="AJE8" s="68"/>
      <c r="AJF8" s="68"/>
      <c r="AJG8" s="68"/>
      <c r="AJH8" s="68"/>
      <c r="AJI8" s="68"/>
      <c r="AJJ8" s="68"/>
      <c r="AJK8" s="68"/>
      <c r="AJL8" s="68"/>
      <c r="AJM8" s="68"/>
      <c r="AJN8" s="68"/>
      <c r="AJO8" s="68"/>
      <c r="AJP8" s="68"/>
      <c r="AJQ8" s="68"/>
      <c r="AJR8" s="68"/>
      <c r="AJS8" s="68"/>
      <c r="AJT8" s="68"/>
      <c r="AJU8" s="68"/>
      <c r="AJV8" s="68"/>
      <c r="AJW8" s="68"/>
      <c r="AJX8" s="68"/>
      <c r="AJY8" s="68"/>
      <c r="AJZ8" s="68"/>
      <c r="AKA8" s="68"/>
      <c r="AKB8" s="68"/>
      <c r="AKC8" s="68"/>
      <c r="AKD8" s="68"/>
      <c r="AKE8" s="68"/>
      <c r="AKF8" s="68"/>
      <c r="AKG8" s="68"/>
      <c r="AKH8" s="68"/>
      <c r="AKI8" s="68"/>
      <c r="AKJ8" s="68"/>
      <c r="AKK8" s="68"/>
      <c r="AKL8" s="68"/>
      <c r="AKM8" s="68"/>
      <c r="AKN8" s="68"/>
      <c r="AKO8" s="68"/>
      <c r="AKP8" s="68"/>
      <c r="AKQ8" s="68"/>
      <c r="AKR8" s="68"/>
      <c r="AKS8" s="68"/>
      <c r="AKT8" s="68"/>
      <c r="AKU8" s="68"/>
      <c r="AKV8" s="68"/>
      <c r="AKW8" s="68"/>
      <c r="AKX8" s="68"/>
      <c r="AKY8" s="68"/>
      <c r="AKZ8" s="68"/>
      <c r="ALA8" s="68"/>
      <c r="ALB8" s="68"/>
      <c r="ALC8" s="68"/>
      <c r="ALD8" s="68"/>
      <c r="ALE8" s="68"/>
      <c r="ALF8" s="68"/>
      <c r="ALG8" s="68"/>
      <c r="ALH8" s="68"/>
      <c r="ALI8" s="68"/>
      <c r="ALJ8" s="68"/>
      <c r="ALK8" s="68"/>
      <c r="ALL8" s="68"/>
      <c r="ALM8" s="68"/>
      <c r="ALN8" s="68"/>
      <c r="ALO8" s="68"/>
      <c r="ALP8" s="68"/>
      <c r="ALQ8" s="68"/>
      <c r="ALR8" s="68"/>
      <c r="ALS8" s="68"/>
      <c r="ALT8" s="68"/>
      <c r="ALU8" s="68"/>
      <c r="ALV8" s="68"/>
      <c r="ALW8" s="68"/>
      <c r="ALX8" s="68"/>
      <c r="ALY8" s="68"/>
      <c r="ALZ8" s="68"/>
      <c r="AMA8" s="68"/>
      <c r="AMB8" s="68"/>
      <c r="AMC8" s="68"/>
      <c r="AMD8" s="68"/>
      <c r="AME8" s="68"/>
      <c r="AMF8" s="68"/>
      <c r="AMG8" s="68"/>
      <c r="AMH8" s="68"/>
      <c r="AMI8" s="68"/>
      <c r="AMJ8" s="68"/>
      <c r="AMK8" s="68"/>
      <c r="AML8" s="68"/>
      <c r="AMM8" s="68"/>
      <c r="AMN8" s="68"/>
      <c r="AMO8" s="68"/>
      <c r="AMP8" s="68"/>
      <c r="AMQ8" s="68"/>
      <c r="AMR8" s="68"/>
      <c r="AMS8" s="68"/>
      <c r="AMT8" s="68"/>
      <c r="AMU8" s="68"/>
      <c r="AMV8" s="68"/>
      <c r="AMW8" s="68"/>
      <c r="AMX8" s="68"/>
      <c r="AMY8" s="68"/>
      <c r="AMZ8" s="68"/>
      <c r="ANA8" s="68"/>
      <c r="ANB8" s="68"/>
      <c r="ANC8" s="68"/>
      <c r="AND8" s="68"/>
      <c r="ANE8" s="68"/>
      <c r="ANF8" s="68"/>
      <c r="ANG8" s="68"/>
      <c r="ANH8" s="68"/>
      <c r="ANI8" s="68"/>
      <c r="ANJ8" s="68"/>
      <c r="ANK8" s="68"/>
      <c r="ANL8" s="68"/>
      <c r="ANM8" s="68"/>
      <c r="ANN8" s="68"/>
      <c r="ANO8" s="68"/>
      <c r="ANP8" s="68"/>
      <c r="ANQ8" s="68"/>
      <c r="ANR8" s="68"/>
      <c r="ANS8" s="68"/>
      <c r="ANT8" s="68"/>
      <c r="ANU8" s="68"/>
      <c r="ANV8" s="68"/>
      <c r="ANW8" s="68"/>
      <c r="ANX8" s="68"/>
      <c r="ANY8" s="68"/>
      <c r="ANZ8" s="68"/>
      <c r="AOA8" s="68"/>
      <c r="AOB8" s="68"/>
      <c r="AOC8" s="68"/>
      <c r="AOD8" s="68"/>
      <c r="AOE8" s="68"/>
      <c r="AOF8" s="68"/>
      <c r="AOG8" s="68"/>
      <c r="AOH8" s="68"/>
      <c r="AOI8" s="68"/>
      <c r="AOJ8" s="68"/>
      <c r="AOK8" s="68"/>
      <c r="AOL8" s="68"/>
      <c r="AOM8" s="68"/>
      <c r="AON8" s="68"/>
      <c r="AOO8" s="68"/>
      <c r="AOP8" s="68"/>
      <c r="AOQ8" s="68"/>
      <c r="AOR8" s="68"/>
      <c r="AOS8" s="68"/>
      <c r="AOT8" s="68"/>
      <c r="AOU8" s="68"/>
      <c r="AOV8" s="68"/>
      <c r="AOW8" s="68"/>
      <c r="AOX8" s="68"/>
      <c r="AOY8" s="68"/>
      <c r="AOZ8" s="68"/>
      <c r="APA8" s="68"/>
      <c r="APB8" s="68"/>
      <c r="APC8" s="68"/>
      <c r="APD8" s="68"/>
      <c r="APE8" s="68"/>
      <c r="APF8" s="68"/>
      <c r="APG8" s="68"/>
      <c r="APH8" s="68"/>
      <c r="API8" s="68"/>
      <c r="APJ8" s="68"/>
      <c r="APK8" s="68"/>
      <c r="APL8" s="68"/>
      <c r="APM8" s="68"/>
      <c r="APN8" s="68"/>
      <c r="APO8" s="68"/>
      <c r="APP8" s="68"/>
      <c r="APQ8" s="68"/>
      <c r="APR8" s="68"/>
      <c r="APS8" s="68"/>
      <c r="APT8" s="68"/>
      <c r="APU8" s="68"/>
      <c r="APV8" s="68"/>
      <c r="APW8" s="68"/>
      <c r="APX8" s="68"/>
      <c r="APY8" s="68"/>
      <c r="APZ8" s="68"/>
      <c r="AQA8" s="68"/>
      <c r="AQB8" s="68"/>
      <c r="AQC8" s="68"/>
      <c r="AQD8" s="68"/>
      <c r="AQE8" s="68"/>
      <c r="AQF8" s="68"/>
      <c r="AQG8" s="68"/>
      <c r="AQH8" s="68"/>
      <c r="AQI8" s="68"/>
      <c r="AQJ8" s="68"/>
      <c r="AQK8" s="68"/>
      <c r="AQL8" s="68"/>
      <c r="AQM8" s="68"/>
      <c r="AQN8" s="68"/>
      <c r="AQO8" s="68"/>
      <c r="AQP8" s="68"/>
      <c r="AQQ8" s="68"/>
      <c r="AQR8" s="68"/>
      <c r="AQS8" s="68"/>
      <c r="AQT8" s="68"/>
      <c r="AQU8" s="68"/>
      <c r="AQV8" s="68"/>
      <c r="AQW8" s="68"/>
      <c r="AQX8" s="68"/>
      <c r="AQY8" s="68"/>
      <c r="AQZ8" s="68"/>
      <c r="ARA8" s="68"/>
      <c r="ARB8" s="68"/>
      <c r="ARC8" s="68"/>
      <c r="ARD8" s="68"/>
      <c r="ARE8" s="68"/>
      <c r="ARF8" s="68"/>
      <c r="ARG8" s="68"/>
      <c r="ARH8" s="68"/>
      <c r="ARI8" s="68"/>
      <c r="ARJ8" s="68"/>
      <c r="ARK8" s="68"/>
      <c r="ARL8" s="68"/>
      <c r="ARM8" s="68"/>
      <c r="ARN8" s="68"/>
      <c r="ARO8" s="68"/>
      <c r="ARP8" s="68"/>
      <c r="ARQ8" s="68"/>
      <c r="ARR8" s="68"/>
      <c r="ARS8" s="68"/>
      <c r="ART8" s="68"/>
      <c r="ARU8" s="68"/>
      <c r="ARV8" s="68"/>
      <c r="ARW8" s="68"/>
      <c r="ARX8" s="68"/>
      <c r="ARY8" s="68"/>
      <c r="ARZ8" s="68"/>
      <c r="ASA8" s="68"/>
      <c r="ASB8" s="68"/>
      <c r="ASC8" s="68"/>
      <c r="ASD8" s="68"/>
      <c r="ASE8" s="68"/>
      <c r="ASF8" s="68"/>
      <c r="ASG8" s="68"/>
      <c r="ASH8" s="68"/>
      <c r="ASI8" s="68"/>
      <c r="ASJ8" s="68"/>
      <c r="ASK8" s="68"/>
      <c r="ASL8" s="68"/>
      <c r="ASM8" s="68"/>
      <c r="ASN8" s="68"/>
      <c r="ASO8" s="68"/>
      <c r="ASP8" s="68"/>
      <c r="ASQ8" s="68"/>
      <c r="ASR8" s="68"/>
      <c r="ASS8" s="68"/>
      <c r="AST8" s="68"/>
      <c r="ASU8" s="68"/>
      <c r="ASV8" s="68"/>
      <c r="ASW8" s="68"/>
      <c r="ASX8" s="68"/>
      <c r="ASY8" s="68"/>
      <c r="ASZ8" s="68"/>
      <c r="ATA8" s="68"/>
      <c r="ATB8" s="68"/>
      <c r="ATC8" s="68"/>
      <c r="ATD8" s="68"/>
      <c r="ATE8" s="68"/>
      <c r="ATF8" s="68"/>
      <c r="ATG8" s="68"/>
      <c r="ATH8" s="68"/>
      <c r="ATI8" s="68"/>
      <c r="ATJ8" s="68"/>
      <c r="ATK8" s="68"/>
      <c r="ATL8" s="68"/>
      <c r="ATM8" s="68"/>
      <c r="ATN8" s="68"/>
      <c r="ATO8" s="68"/>
      <c r="ATP8" s="68"/>
      <c r="ATQ8" s="68"/>
      <c r="ATR8" s="68"/>
      <c r="ATS8" s="68"/>
      <c r="ATT8" s="68"/>
      <c r="ATU8" s="68"/>
      <c r="ATV8" s="68"/>
      <c r="ATW8" s="68"/>
      <c r="ATX8" s="68"/>
      <c r="ATY8" s="68"/>
      <c r="ATZ8" s="68"/>
      <c r="AUA8" s="68"/>
      <c r="AUB8" s="68"/>
      <c r="AUC8" s="68"/>
      <c r="AUD8" s="68"/>
      <c r="AUE8" s="68"/>
      <c r="AUF8" s="68"/>
      <c r="AUG8" s="68"/>
      <c r="AUH8" s="68"/>
      <c r="AUI8" s="68"/>
      <c r="AUJ8" s="68"/>
      <c r="AUK8" s="68"/>
      <c r="AUL8" s="68"/>
      <c r="AUM8" s="68"/>
      <c r="AUN8" s="68"/>
      <c r="AUO8" s="68"/>
      <c r="AUP8" s="68"/>
      <c r="AUQ8" s="68"/>
      <c r="AUR8" s="68"/>
      <c r="AUS8" s="68"/>
      <c r="AUT8" s="68"/>
      <c r="AUU8" s="68"/>
      <c r="AUV8" s="68"/>
      <c r="AUW8" s="68"/>
      <c r="AUX8" s="68"/>
      <c r="AUY8" s="68"/>
      <c r="AUZ8" s="68"/>
      <c r="AVA8" s="68"/>
      <c r="AVB8" s="68"/>
      <c r="AVC8" s="68"/>
      <c r="AVD8" s="68"/>
      <c r="AVE8" s="68"/>
      <c r="AVF8" s="68"/>
      <c r="AVG8" s="68"/>
      <c r="AVH8" s="68"/>
      <c r="AVI8" s="68"/>
      <c r="AVJ8" s="68"/>
      <c r="AVK8" s="68"/>
      <c r="AVL8" s="68"/>
      <c r="AVM8" s="68"/>
      <c r="AVN8" s="68"/>
      <c r="AVO8" s="68"/>
      <c r="AVP8" s="68"/>
      <c r="AVQ8" s="68"/>
      <c r="AVR8" s="68"/>
      <c r="AVS8" s="68"/>
      <c r="AVT8" s="68"/>
      <c r="AVU8" s="68"/>
      <c r="AVV8" s="68"/>
      <c r="AVW8" s="68"/>
      <c r="AVX8" s="68"/>
      <c r="AVY8" s="68"/>
      <c r="AVZ8" s="68"/>
      <c r="AWA8" s="68"/>
      <c r="AWB8" s="68"/>
      <c r="AWC8" s="68"/>
      <c r="AWD8" s="68"/>
      <c r="AWE8" s="68"/>
      <c r="AWF8" s="68"/>
      <c r="AWG8" s="68"/>
      <c r="AWH8" s="68"/>
      <c r="AWI8" s="68"/>
      <c r="AWJ8" s="68"/>
      <c r="AWK8" s="68"/>
      <c r="AWL8" s="68"/>
      <c r="AWM8" s="68"/>
      <c r="AWN8" s="68"/>
      <c r="AWO8" s="68"/>
      <c r="AWP8" s="68"/>
      <c r="AWQ8" s="68"/>
      <c r="AWR8" s="68"/>
      <c r="AWS8" s="68"/>
      <c r="AWT8" s="68"/>
      <c r="AWU8" s="68"/>
      <c r="AWV8" s="68"/>
      <c r="AWW8" s="68"/>
      <c r="AWX8" s="68"/>
      <c r="AWY8" s="68"/>
      <c r="AWZ8" s="68"/>
      <c r="AXA8" s="68"/>
      <c r="AXB8" s="68"/>
      <c r="AXC8" s="68"/>
      <c r="AXD8" s="68"/>
      <c r="AXE8" s="68"/>
      <c r="AXF8" s="68"/>
      <c r="AXG8" s="68"/>
      <c r="AXH8" s="68"/>
      <c r="AXI8" s="68"/>
      <c r="AXJ8" s="68"/>
      <c r="AXK8" s="68"/>
      <c r="AXL8" s="68"/>
      <c r="AXM8" s="68"/>
      <c r="AXN8" s="68"/>
      <c r="AXO8" s="68"/>
      <c r="AXP8" s="68"/>
      <c r="AXQ8" s="68"/>
      <c r="AXR8" s="68"/>
      <c r="AXS8" s="68"/>
      <c r="AXT8" s="68"/>
      <c r="AXU8" s="68"/>
      <c r="AXV8" s="68"/>
      <c r="AXW8" s="68"/>
      <c r="AXX8" s="68"/>
      <c r="AXY8" s="68"/>
      <c r="AXZ8" s="68"/>
      <c r="AYA8" s="68"/>
      <c r="AYB8" s="68"/>
      <c r="AYC8" s="68"/>
      <c r="AYD8" s="68"/>
      <c r="AYE8" s="68"/>
      <c r="AYF8" s="68"/>
      <c r="AYG8" s="68"/>
      <c r="AYH8" s="68"/>
      <c r="AYI8" s="68"/>
      <c r="AYJ8" s="68"/>
      <c r="AYK8" s="68"/>
      <c r="AYL8" s="68"/>
      <c r="AYM8" s="68"/>
      <c r="AYN8" s="68"/>
      <c r="AYO8" s="68"/>
      <c r="AYP8" s="68"/>
      <c r="AYQ8" s="68"/>
      <c r="AYR8" s="68"/>
      <c r="AYS8" s="68"/>
      <c r="AYT8" s="68"/>
      <c r="AYU8" s="68"/>
      <c r="AYV8" s="68"/>
      <c r="AYW8" s="68"/>
      <c r="AYX8" s="68"/>
      <c r="AYY8" s="68"/>
      <c r="AYZ8" s="68"/>
      <c r="AZA8" s="68"/>
      <c r="AZB8" s="68"/>
      <c r="AZC8" s="68"/>
      <c r="AZD8" s="68"/>
      <c r="AZE8" s="68"/>
      <c r="AZF8" s="68"/>
      <c r="AZG8" s="68"/>
      <c r="AZH8" s="68"/>
      <c r="AZI8" s="68"/>
      <c r="AZJ8" s="68"/>
      <c r="AZK8" s="68"/>
      <c r="AZL8" s="68"/>
      <c r="AZM8" s="68"/>
      <c r="AZN8" s="68"/>
      <c r="AZO8" s="68"/>
      <c r="AZP8" s="68"/>
      <c r="AZQ8" s="68"/>
      <c r="AZR8" s="68"/>
      <c r="AZS8" s="68"/>
      <c r="AZT8" s="68"/>
      <c r="AZU8" s="68"/>
      <c r="AZV8" s="68"/>
      <c r="AZW8" s="68"/>
      <c r="AZX8" s="68"/>
      <c r="AZY8" s="68"/>
      <c r="AZZ8" s="68"/>
      <c r="BAA8" s="68"/>
      <c r="BAB8" s="68"/>
      <c r="BAC8" s="68"/>
      <c r="BAD8" s="68"/>
      <c r="BAE8" s="68"/>
      <c r="BAF8" s="68"/>
      <c r="BAG8" s="68"/>
      <c r="BAH8" s="68"/>
      <c r="BAI8" s="68"/>
      <c r="BAJ8" s="68"/>
      <c r="BAK8" s="68"/>
      <c r="BAL8" s="68"/>
      <c r="BAM8" s="68"/>
      <c r="BAN8" s="68"/>
      <c r="BAO8" s="68"/>
      <c r="BAP8" s="68"/>
      <c r="BAQ8" s="68"/>
      <c r="BAR8" s="68"/>
      <c r="BAS8" s="68"/>
      <c r="BAT8" s="68"/>
      <c r="BAU8" s="68"/>
      <c r="BAV8" s="68"/>
      <c r="BAW8" s="68"/>
      <c r="BAX8" s="68"/>
      <c r="BAY8" s="68"/>
      <c r="BAZ8" s="68"/>
      <c r="BBA8" s="68"/>
      <c r="BBB8" s="68"/>
      <c r="BBC8" s="68"/>
      <c r="BBD8" s="68"/>
      <c r="BBE8" s="68"/>
      <c r="BBF8" s="68"/>
      <c r="BBG8" s="68"/>
      <c r="BBH8" s="68"/>
      <c r="BBI8" s="68"/>
      <c r="BBJ8" s="68"/>
      <c r="BBK8" s="68"/>
      <c r="BBL8" s="68"/>
      <c r="BBM8" s="68"/>
      <c r="BBN8" s="68"/>
      <c r="BBO8" s="68"/>
      <c r="BBP8" s="68"/>
      <c r="BBQ8" s="68"/>
      <c r="BBR8" s="68"/>
      <c r="BBS8" s="68"/>
      <c r="BBT8" s="68"/>
      <c r="BBU8" s="68"/>
      <c r="BBV8" s="68"/>
      <c r="BBW8" s="68"/>
      <c r="BBX8" s="68"/>
      <c r="BBY8" s="68"/>
      <c r="BBZ8" s="68"/>
      <c r="BCA8" s="68"/>
      <c r="BCB8" s="68"/>
      <c r="BCC8" s="68"/>
      <c r="BCD8" s="68"/>
      <c r="BCE8" s="68"/>
      <c r="BCF8" s="68"/>
      <c r="BCG8" s="68"/>
      <c r="BCH8" s="68"/>
      <c r="BCI8" s="68"/>
      <c r="BCJ8" s="68"/>
      <c r="BCK8" s="68"/>
      <c r="BCL8" s="68"/>
      <c r="BCM8" s="68"/>
      <c r="BCN8" s="68"/>
      <c r="BCO8" s="68"/>
      <c r="BCP8" s="68"/>
      <c r="BCQ8" s="68"/>
      <c r="BCR8" s="68"/>
      <c r="BCS8" s="68"/>
      <c r="BCT8" s="68"/>
      <c r="BCU8" s="68"/>
      <c r="BCV8" s="68"/>
      <c r="BCW8" s="68"/>
      <c r="BCX8" s="68"/>
      <c r="BCY8" s="68"/>
      <c r="BCZ8" s="68"/>
      <c r="BDA8" s="68"/>
      <c r="BDB8" s="68"/>
      <c r="BDC8" s="68"/>
      <c r="BDD8" s="68"/>
      <c r="BDE8" s="68"/>
      <c r="BDF8" s="68"/>
      <c r="BDG8" s="68"/>
      <c r="BDH8" s="68"/>
      <c r="BDI8" s="68"/>
      <c r="BDJ8" s="68"/>
      <c r="BDK8" s="68"/>
      <c r="BDL8" s="68"/>
      <c r="BDM8" s="68"/>
      <c r="BDN8" s="68"/>
      <c r="BDO8" s="68"/>
      <c r="BDP8" s="68"/>
      <c r="BDQ8" s="68"/>
      <c r="BDR8" s="68"/>
      <c r="BDS8" s="68"/>
      <c r="BDT8" s="68"/>
      <c r="BDU8" s="68"/>
      <c r="BDV8" s="68"/>
      <c r="BDW8" s="68"/>
      <c r="BDX8" s="68"/>
      <c r="BDY8" s="68"/>
      <c r="BDZ8" s="68"/>
      <c r="BEA8" s="68"/>
      <c r="BEB8" s="68"/>
      <c r="BEC8" s="68"/>
      <c r="BED8" s="68"/>
      <c r="BEE8" s="68"/>
      <c r="BEF8" s="68"/>
      <c r="BEG8" s="68"/>
      <c r="BEH8" s="68"/>
      <c r="BEI8" s="68"/>
      <c r="BEJ8" s="68"/>
      <c r="BEK8" s="68"/>
      <c r="BEL8" s="68"/>
      <c r="BEM8" s="68"/>
      <c r="BEN8" s="68"/>
      <c r="BEO8" s="68"/>
      <c r="BEP8" s="68"/>
      <c r="BEQ8" s="68"/>
      <c r="BER8" s="68"/>
      <c r="BES8" s="68"/>
      <c r="BET8" s="68"/>
      <c r="BEU8" s="68"/>
      <c r="BEV8" s="68"/>
      <c r="BEW8" s="68"/>
      <c r="BEX8" s="68"/>
      <c r="BEY8" s="68"/>
      <c r="BEZ8" s="68"/>
      <c r="BFA8" s="68"/>
      <c r="BFB8" s="68"/>
      <c r="BFC8" s="68"/>
      <c r="BFD8" s="68"/>
      <c r="BFE8" s="68"/>
      <c r="BFF8" s="68"/>
      <c r="BFG8" s="68"/>
      <c r="BFH8" s="68"/>
      <c r="BFI8" s="68"/>
      <c r="BFJ8" s="68"/>
      <c r="BFK8" s="68"/>
      <c r="BFL8" s="68"/>
      <c r="BFM8" s="68"/>
      <c r="BFN8" s="68"/>
      <c r="BFO8" s="68"/>
      <c r="BFP8" s="68"/>
      <c r="BFQ8" s="68"/>
      <c r="BFR8" s="68"/>
      <c r="BFS8" s="68"/>
      <c r="BFT8" s="68"/>
      <c r="BFU8" s="68"/>
      <c r="BFV8" s="68"/>
      <c r="BFW8" s="68"/>
      <c r="BFX8" s="68"/>
      <c r="BFY8" s="68"/>
      <c r="BFZ8" s="68"/>
      <c r="BGA8" s="68"/>
      <c r="BGB8" s="68"/>
      <c r="BGC8" s="68"/>
      <c r="BGD8" s="68"/>
      <c r="BGE8" s="68"/>
      <c r="BGF8" s="68"/>
      <c r="BGG8" s="68"/>
      <c r="BGH8" s="68"/>
      <c r="BGI8" s="68"/>
      <c r="BGJ8" s="68"/>
      <c r="BGK8" s="68"/>
      <c r="BGL8" s="68"/>
      <c r="BGM8" s="68"/>
      <c r="BGN8" s="68"/>
      <c r="BGO8" s="68"/>
      <c r="BGP8" s="68"/>
      <c r="BGQ8" s="68"/>
      <c r="BGR8" s="68"/>
      <c r="BGS8" s="68"/>
      <c r="BGT8" s="68"/>
      <c r="BGU8" s="68"/>
      <c r="BGV8" s="68"/>
      <c r="BGW8" s="68"/>
      <c r="BGX8" s="68"/>
      <c r="BGY8" s="68"/>
      <c r="BGZ8" s="68"/>
      <c r="BHA8" s="68"/>
      <c r="BHB8" s="68"/>
      <c r="BHC8" s="68"/>
      <c r="BHD8" s="68"/>
      <c r="BHE8" s="68"/>
      <c r="BHF8" s="68"/>
      <c r="BHG8" s="68"/>
      <c r="BHH8" s="68"/>
      <c r="BHI8" s="68"/>
      <c r="BHJ8" s="68"/>
      <c r="BHK8" s="68"/>
      <c r="BHL8" s="68"/>
      <c r="BHM8" s="68"/>
      <c r="BHN8" s="68"/>
      <c r="BHO8" s="68"/>
      <c r="BHP8" s="68"/>
      <c r="BHQ8" s="68"/>
      <c r="BHR8" s="68"/>
      <c r="BHS8" s="68"/>
      <c r="BHT8" s="68"/>
      <c r="BHU8" s="68"/>
      <c r="BHV8" s="68"/>
      <c r="BHW8" s="68"/>
      <c r="BHX8" s="68"/>
      <c r="BHY8" s="68"/>
      <c r="BHZ8" s="68"/>
      <c r="BIA8" s="68"/>
      <c r="BIB8" s="68"/>
      <c r="BIC8" s="68"/>
      <c r="BID8" s="68"/>
      <c r="BIE8" s="68"/>
      <c r="BIF8" s="68"/>
      <c r="BIG8" s="68"/>
      <c r="BIH8" s="68"/>
      <c r="BII8" s="68"/>
      <c r="BIJ8" s="68"/>
      <c r="BIK8" s="68"/>
      <c r="BIL8" s="68"/>
      <c r="BIM8" s="68"/>
      <c r="BIN8" s="68"/>
      <c r="BIO8" s="68"/>
      <c r="BIP8" s="68"/>
      <c r="BIQ8" s="68"/>
      <c r="BIR8" s="68"/>
      <c r="BIS8" s="68"/>
      <c r="BIT8" s="68"/>
      <c r="BIU8" s="68"/>
      <c r="BIV8" s="68"/>
      <c r="BIW8" s="68"/>
      <c r="BIX8" s="68"/>
      <c r="BIY8" s="68"/>
      <c r="BIZ8" s="68"/>
      <c r="BJA8" s="68"/>
      <c r="BJB8" s="68"/>
      <c r="BJC8" s="68"/>
      <c r="BJD8" s="68"/>
      <c r="BJE8" s="68"/>
      <c r="BJF8" s="68"/>
      <c r="BJG8" s="68"/>
      <c r="BJH8" s="68"/>
      <c r="BJI8" s="68"/>
      <c r="BJJ8" s="68"/>
      <c r="BJK8" s="68"/>
      <c r="BJL8" s="68"/>
      <c r="BJM8" s="68"/>
      <c r="BJN8" s="68"/>
      <c r="BJO8" s="68"/>
      <c r="BJP8" s="68"/>
      <c r="BJQ8" s="68"/>
      <c r="BJR8" s="68"/>
      <c r="BJS8" s="68"/>
      <c r="BJT8" s="68"/>
      <c r="BJU8" s="68"/>
      <c r="BJV8" s="68"/>
      <c r="BJW8" s="68"/>
      <c r="BJX8" s="68"/>
      <c r="BJY8" s="68"/>
      <c r="BJZ8" s="68"/>
      <c r="BKA8" s="68"/>
      <c r="BKB8" s="68"/>
      <c r="BKC8" s="68"/>
      <c r="BKD8" s="68"/>
      <c r="BKE8" s="68"/>
      <c r="BKF8" s="68"/>
      <c r="BKG8" s="68"/>
      <c r="BKH8" s="68"/>
      <c r="BKI8" s="68"/>
      <c r="BKJ8" s="68"/>
      <c r="BKK8" s="68"/>
      <c r="BKL8" s="68"/>
      <c r="BKM8" s="68"/>
      <c r="BKN8" s="68"/>
      <c r="BKO8" s="68"/>
      <c r="BKP8" s="68"/>
      <c r="BKQ8" s="68"/>
      <c r="BKR8" s="68"/>
      <c r="BKS8" s="68"/>
      <c r="BKT8" s="68"/>
      <c r="BKU8" s="68"/>
      <c r="BKV8" s="68"/>
      <c r="BKW8" s="68"/>
      <c r="BKX8" s="68"/>
      <c r="BKY8" s="68"/>
      <c r="BKZ8" s="68"/>
      <c r="BLA8" s="68"/>
      <c r="BLB8" s="68"/>
      <c r="BLC8" s="68"/>
      <c r="BLD8" s="68"/>
      <c r="BLE8" s="68"/>
      <c r="BLF8" s="68"/>
      <c r="BLG8" s="68"/>
      <c r="BLH8" s="68"/>
      <c r="BLI8" s="68"/>
      <c r="BLJ8" s="68"/>
      <c r="BLK8" s="68"/>
      <c r="BLL8" s="68"/>
      <c r="BLM8" s="68"/>
      <c r="BLN8" s="68"/>
      <c r="BLO8" s="68"/>
      <c r="BLP8" s="68"/>
      <c r="BLQ8" s="68"/>
      <c r="BLR8" s="68"/>
      <c r="BLS8" s="68"/>
      <c r="BLT8" s="68"/>
      <c r="BLU8" s="68"/>
      <c r="BLV8" s="68"/>
      <c r="BLW8" s="68"/>
      <c r="BLX8" s="68"/>
      <c r="BLY8" s="68"/>
      <c r="BLZ8" s="68"/>
      <c r="BMA8" s="68"/>
      <c r="BMB8" s="68"/>
      <c r="BMC8" s="68"/>
      <c r="BMD8" s="68"/>
      <c r="BME8" s="68"/>
      <c r="BMF8" s="68"/>
      <c r="BMG8" s="68"/>
      <c r="BMH8" s="68"/>
      <c r="BMI8" s="68"/>
      <c r="BMJ8" s="68"/>
      <c r="BMK8" s="68"/>
      <c r="BML8" s="68"/>
      <c r="BMM8" s="68"/>
      <c r="BMN8" s="68"/>
      <c r="BMO8" s="68"/>
      <c r="BMP8" s="68"/>
      <c r="BMQ8" s="68"/>
      <c r="BMR8" s="68"/>
      <c r="BMS8" s="68"/>
      <c r="BMT8" s="68"/>
      <c r="BMU8" s="68"/>
      <c r="BMV8" s="68"/>
      <c r="BMW8" s="68"/>
      <c r="BMX8" s="68"/>
      <c r="BMY8" s="68"/>
      <c r="BMZ8" s="68"/>
      <c r="BNA8" s="68"/>
      <c r="BNB8" s="68"/>
      <c r="BNC8" s="68"/>
      <c r="BND8" s="68"/>
      <c r="BNE8" s="68"/>
      <c r="BNF8" s="68"/>
      <c r="BNG8" s="68"/>
      <c r="BNH8" s="68"/>
      <c r="BNI8" s="68"/>
      <c r="BNJ8" s="68"/>
      <c r="BNK8" s="68"/>
      <c r="BNL8" s="68"/>
      <c r="BNM8" s="68"/>
      <c r="BNN8" s="68"/>
      <c r="BNO8" s="68"/>
      <c r="BNP8" s="68"/>
      <c r="BNQ8" s="68"/>
      <c r="BNR8" s="68"/>
      <c r="BNS8" s="68"/>
      <c r="BNT8" s="68"/>
      <c r="BNU8" s="68"/>
      <c r="BNV8" s="68"/>
      <c r="BNW8" s="68"/>
      <c r="BNX8" s="68"/>
      <c r="BNY8" s="68"/>
      <c r="BNZ8" s="68"/>
      <c r="BOA8" s="68"/>
      <c r="BOB8" s="68"/>
      <c r="BOC8" s="68"/>
      <c r="BOD8" s="68"/>
      <c r="BOE8" s="68"/>
      <c r="BOF8" s="68"/>
      <c r="BOG8" s="68"/>
      <c r="BOH8" s="68"/>
      <c r="BOI8" s="68"/>
      <c r="BOJ8" s="68"/>
      <c r="BOK8" s="68"/>
      <c r="BOL8" s="68"/>
      <c r="BOM8" s="68"/>
      <c r="BON8" s="68"/>
      <c r="BOO8" s="68"/>
      <c r="BOP8" s="68"/>
      <c r="BOQ8" s="68"/>
      <c r="BOR8" s="68"/>
      <c r="BOS8" s="68"/>
      <c r="BOT8" s="68"/>
      <c r="BOU8" s="68"/>
      <c r="BOV8" s="68"/>
      <c r="BOW8" s="68"/>
      <c r="BOX8" s="68"/>
      <c r="BOY8" s="68"/>
      <c r="BOZ8" s="68"/>
      <c r="BPA8" s="68"/>
      <c r="BPB8" s="68"/>
      <c r="BPC8" s="68"/>
      <c r="BPD8" s="68"/>
      <c r="BPE8" s="68"/>
      <c r="BPF8" s="68"/>
      <c r="BPG8" s="68"/>
      <c r="BPH8" s="68"/>
      <c r="BPI8" s="68"/>
      <c r="BPJ8" s="68"/>
      <c r="BPK8" s="68"/>
      <c r="BPL8" s="68"/>
      <c r="BPM8" s="68"/>
      <c r="BPN8" s="68"/>
      <c r="BPO8" s="68"/>
      <c r="BPP8" s="68"/>
      <c r="BPQ8" s="68"/>
      <c r="BPR8" s="68"/>
      <c r="BPS8" s="68"/>
      <c r="BPT8" s="68"/>
      <c r="BPU8" s="68"/>
      <c r="BPV8" s="68"/>
      <c r="BPW8" s="68"/>
      <c r="BPX8" s="68"/>
      <c r="BPY8" s="68"/>
      <c r="BPZ8" s="68"/>
      <c r="BQA8" s="68"/>
      <c r="BQB8" s="68"/>
      <c r="BQC8" s="68"/>
      <c r="BQD8" s="68"/>
      <c r="BQE8" s="68"/>
      <c r="BQF8" s="68"/>
      <c r="BQG8" s="68"/>
      <c r="BQH8" s="68"/>
      <c r="BQI8" s="68"/>
      <c r="BQJ8" s="68"/>
      <c r="BQK8" s="68"/>
      <c r="BQL8" s="68"/>
      <c r="BQM8" s="68"/>
      <c r="BQN8" s="68"/>
      <c r="BQO8" s="68"/>
      <c r="BQP8" s="68"/>
      <c r="BQQ8" s="68"/>
      <c r="BQR8" s="68"/>
      <c r="BQS8" s="68"/>
      <c r="BQT8" s="68"/>
      <c r="BQU8" s="68"/>
      <c r="BQV8" s="68"/>
      <c r="BQW8" s="68"/>
      <c r="BQX8" s="68"/>
      <c r="BQY8" s="68"/>
      <c r="BQZ8" s="68"/>
      <c r="BRA8" s="68"/>
      <c r="BRB8" s="68"/>
      <c r="BRC8" s="68"/>
      <c r="BRD8" s="68"/>
      <c r="BRE8" s="68"/>
      <c r="BRF8" s="68"/>
      <c r="BRG8" s="68"/>
      <c r="BRH8" s="68"/>
      <c r="BRI8" s="68"/>
      <c r="BRJ8" s="68"/>
      <c r="BRK8" s="68"/>
      <c r="BRL8" s="68"/>
      <c r="BRM8" s="68"/>
      <c r="BRN8" s="68"/>
      <c r="BRO8" s="68"/>
      <c r="BRP8" s="68"/>
      <c r="BRQ8" s="68"/>
      <c r="BRR8" s="68"/>
      <c r="BRS8" s="68"/>
      <c r="BRT8" s="68"/>
      <c r="BRU8" s="68"/>
      <c r="BRV8" s="68"/>
      <c r="BRW8" s="68"/>
      <c r="BRX8" s="68"/>
      <c r="BRY8" s="68"/>
      <c r="BRZ8" s="68"/>
      <c r="BSA8" s="68"/>
      <c r="BSB8" s="68"/>
      <c r="BSC8" s="68"/>
      <c r="BSD8" s="68"/>
      <c r="BSE8" s="68"/>
      <c r="BSF8" s="68"/>
      <c r="BSG8" s="68"/>
      <c r="BSH8" s="68"/>
      <c r="BSI8" s="68"/>
      <c r="BSJ8" s="68"/>
      <c r="BSK8" s="68"/>
      <c r="BSL8" s="68"/>
      <c r="BSM8" s="68"/>
      <c r="BSN8" s="68"/>
      <c r="BSO8" s="68"/>
      <c r="BSP8" s="68"/>
      <c r="BSQ8" s="68"/>
      <c r="BSR8" s="68"/>
      <c r="BSS8" s="68"/>
      <c r="BST8" s="68"/>
      <c r="BSU8" s="68"/>
      <c r="BSV8" s="68"/>
      <c r="BSW8" s="68"/>
      <c r="BSX8" s="68"/>
      <c r="BSY8" s="68"/>
      <c r="BSZ8" s="68"/>
      <c r="BTA8" s="68"/>
      <c r="BTB8" s="68"/>
      <c r="BTC8" s="68"/>
      <c r="BTD8" s="68"/>
      <c r="BTE8" s="68"/>
      <c r="BTF8" s="68"/>
      <c r="BTG8" s="68"/>
      <c r="BTH8" s="68"/>
      <c r="BTI8" s="68"/>
      <c r="BTJ8" s="68"/>
      <c r="BTK8" s="68"/>
      <c r="BTL8" s="68"/>
      <c r="BTM8" s="68"/>
      <c r="BTN8" s="68"/>
      <c r="BTO8" s="68"/>
      <c r="BTP8" s="68"/>
      <c r="BTQ8" s="68"/>
      <c r="BTR8" s="68"/>
      <c r="BTS8" s="68"/>
      <c r="BTT8" s="68"/>
      <c r="BTU8" s="68"/>
      <c r="BTV8" s="68"/>
      <c r="BTW8" s="68"/>
      <c r="BTX8" s="68"/>
      <c r="BTY8" s="68"/>
      <c r="BTZ8" s="68"/>
      <c r="BUA8" s="68"/>
      <c r="BUB8" s="68"/>
      <c r="BUC8" s="68"/>
      <c r="BUD8" s="68"/>
      <c r="BUE8" s="68"/>
      <c r="BUF8" s="68"/>
      <c r="BUG8" s="68"/>
      <c r="BUH8" s="68"/>
      <c r="BUI8" s="68"/>
      <c r="BUJ8" s="68"/>
      <c r="BUK8" s="68"/>
      <c r="BUL8" s="68"/>
      <c r="BUM8" s="68"/>
      <c r="BUN8" s="68"/>
      <c r="BUO8" s="68"/>
      <c r="BUP8" s="68"/>
      <c r="BUQ8" s="68"/>
      <c r="BUR8" s="68"/>
      <c r="BUS8" s="68"/>
      <c r="BUT8" s="68"/>
      <c r="BUU8" s="68"/>
      <c r="BUV8" s="68"/>
      <c r="BUW8" s="68"/>
      <c r="BUX8" s="68"/>
      <c r="BUY8" s="68"/>
      <c r="BUZ8" s="68"/>
      <c r="BVA8" s="68"/>
      <c r="BVB8" s="68"/>
      <c r="BVC8" s="68"/>
      <c r="BVD8" s="68"/>
      <c r="BVE8" s="68"/>
      <c r="BVF8" s="68"/>
      <c r="BVG8" s="68"/>
      <c r="BVH8" s="68"/>
      <c r="BVI8" s="68"/>
      <c r="BVJ8" s="68"/>
      <c r="BVK8" s="68"/>
      <c r="BVL8" s="68"/>
      <c r="BVM8" s="68"/>
      <c r="BVN8" s="68"/>
      <c r="BVO8" s="68"/>
      <c r="BVP8" s="68"/>
      <c r="BVQ8" s="68"/>
      <c r="BVR8" s="68"/>
      <c r="BVS8" s="68"/>
      <c r="BVT8" s="68"/>
      <c r="BVU8" s="68"/>
      <c r="BVV8" s="68"/>
      <c r="BVW8" s="68"/>
      <c r="BVX8" s="68"/>
      <c r="BVY8" s="68"/>
      <c r="BVZ8" s="68"/>
      <c r="BWA8" s="68"/>
      <c r="BWB8" s="68"/>
      <c r="BWC8" s="68"/>
      <c r="BWD8" s="68"/>
      <c r="BWE8" s="68"/>
      <c r="BWF8" s="68"/>
      <c r="BWG8" s="68"/>
      <c r="BWH8" s="68"/>
      <c r="BWI8" s="68"/>
      <c r="BWJ8" s="68"/>
      <c r="BWK8" s="68"/>
      <c r="BWL8" s="68"/>
      <c r="BWM8" s="68"/>
      <c r="BWN8" s="68"/>
      <c r="BWO8" s="68"/>
      <c r="BWP8" s="68"/>
      <c r="BWQ8" s="68"/>
      <c r="BWR8" s="68"/>
      <c r="BWS8" s="68"/>
      <c r="BWT8" s="68"/>
      <c r="BWU8" s="68"/>
      <c r="BWV8" s="68"/>
      <c r="BWW8" s="68"/>
      <c r="BWX8" s="68"/>
      <c r="BWY8" s="68"/>
      <c r="BWZ8" s="68"/>
      <c r="BXA8" s="68"/>
      <c r="BXB8" s="68"/>
      <c r="BXC8" s="68"/>
      <c r="BXD8" s="68"/>
      <c r="BXE8" s="68"/>
      <c r="BXF8" s="68"/>
      <c r="BXG8" s="68"/>
      <c r="BXH8" s="68"/>
      <c r="BXI8" s="68"/>
      <c r="BXJ8" s="68"/>
      <c r="BXK8" s="68"/>
      <c r="BXL8" s="68"/>
      <c r="BXM8" s="68"/>
      <c r="BXN8" s="68"/>
      <c r="BXO8" s="68"/>
      <c r="BXP8" s="68"/>
      <c r="BXQ8" s="68"/>
      <c r="BXR8" s="68"/>
      <c r="BXS8" s="68"/>
      <c r="BXT8" s="68"/>
      <c r="BXU8" s="68"/>
      <c r="BXV8" s="68"/>
      <c r="BXW8" s="68"/>
      <c r="BXX8" s="68"/>
      <c r="BXY8" s="68"/>
      <c r="BXZ8" s="68"/>
      <c r="BYA8" s="68"/>
      <c r="BYB8" s="68"/>
      <c r="BYC8" s="68"/>
      <c r="BYD8" s="68"/>
      <c r="BYE8" s="68"/>
      <c r="BYF8" s="68"/>
      <c r="BYG8" s="68"/>
      <c r="BYH8" s="68"/>
      <c r="BYI8" s="68"/>
      <c r="BYJ8" s="68"/>
      <c r="BYK8" s="68"/>
      <c r="BYL8" s="68"/>
      <c r="BYM8" s="68"/>
      <c r="BYN8" s="68"/>
      <c r="BYO8" s="68"/>
      <c r="BYP8" s="68"/>
      <c r="BYQ8" s="68"/>
      <c r="BYR8" s="68"/>
      <c r="BYS8" s="68"/>
      <c r="BYT8" s="68"/>
      <c r="BYU8" s="68"/>
      <c r="BYV8" s="68"/>
      <c r="BYW8" s="68"/>
      <c r="BYX8" s="68"/>
      <c r="BYY8" s="68"/>
      <c r="BYZ8" s="68"/>
      <c r="BZA8" s="68"/>
      <c r="BZB8" s="68"/>
      <c r="BZC8" s="68"/>
      <c r="BZD8" s="68"/>
      <c r="BZE8" s="68"/>
      <c r="BZF8" s="68"/>
      <c r="BZG8" s="68"/>
      <c r="BZH8" s="68"/>
      <c r="BZI8" s="68"/>
      <c r="BZJ8" s="68"/>
      <c r="BZK8" s="68"/>
      <c r="BZL8" s="68"/>
      <c r="BZM8" s="68"/>
      <c r="BZN8" s="68"/>
      <c r="BZO8" s="68"/>
      <c r="BZP8" s="68"/>
      <c r="BZQ8" s="68"/>
      <c r="BZR8" s="68"/>
      <c r="BZS8" s="68"/>
      <c r="BZT8" s="68"/>
      <c r="BZU8" s="68"/>
      <c r="BZV8" s="68"/>
      <c r="BZW8" s="68"/>
      <c r="BZX8" s="68"/>
      <c r="BZY8" s="68"/>
      <c r="BZZ8" s="68"/>
      <c r="CAA8" s="68"/>
      <c r="CAB8" s="68"/>
      <c r="CAC8" s="68"/>
      <c r="CAD8" s="68"/>
      <c r="CAE8" s="68"/>
      <c r="CAF8" s="68"/>
      <c r="CAG8" s="68"/>
      <c r="CAH8" s="68"/>
      <c r="CAI8" s="68"/>
      <c r="CAJ8" s="68"/>
      <c r="CAK8" s="68"/>
      <c r="CAL8" s="68"/>
      <c r="CAM8" s="68"/>
      <c r="CAN8" s="68"/>
      <c r="CAO8" s="68"/>
      <c r="CAP8" s="68"/>
      <c r="CAQ8" s="68"/>
      <c r="CAR8" s="68"/>
      <c r="CAS8" s="68"/>
      <c r="CAT8" s="68"/>
      <c r="CAU8" s="68"/>
      <c r="CAV8" s="68"/>
      <c r="CAW8" s="68"/>
      <c r="CAX8" s="68"/>
      <c r="CAY8" s="68"/>
      <c r="CAZ8" s="68"/>
      <c r="CBA8" s="68"/>
      <c r="CBB8" s="68"/>
      <c r="CBC8" s="68"/>
      <c r="CBD8" s="68"/>
      <c r="CBE8" s="68"/>
      <c r="CBF8" s="68"/>
      <c r="CBG8" s="68"/>
      <c r="CBH8" s="68"/>
      <c r="CBI8" s="68"/>
      <c r="CBJ8" s="68"/>
      <c r="CBK8" s="68"/>
      <c r="CBL8" s="68"/>
      <c r="CBM8" s="68"/>
      <c r="CBN8" s="68"/>
      <c r="CBO8" s="68"/>
      <c r="CBP8" s="68"/>
      <c r="CBQ8" s="68"/>
      <c r="CBR8" s="68"/>
      <c r="CBS8" s="68"/>
      <c r="CBT8" s="68"/>
      <c r="CBU8" s="68"/>
      <c r="CBV8" s="68"/>
      <c r="CBW8" s="68"/>
      <c r="CBX8" s="68"/>
      <c r="CBY8" s="68"/>
      <c r="CBZ8" s="68"/>
      <c r="CCA8" s="68"/>
      <c r="CCB8" s="68"/>
      <c r="CCC8" s="68"/>
      <c r="CCD8" s="68"/>
      <c r="CCE8" s="68"/>
      <c r="CCF8" s="68"/>
      <c r="CCG8" s="68"/>
      <c r="CCH8" s="68"/>
      <c r="CCI8" s="68"/>
      <c r="CCJ8" s="68"/>
      <c r="CCK8" s="68"/>
      <c r="CCL8" s="68"/>
      <c r="CCM8" s="68"/>
      <c r="CCN8" s="68"/>
      <c r="CCO8" s="68"/>
      <c r="CCP8" s="68"/>
      <c r="CCQ8" s="68"/>
      <c r="CCR8" s="68"/>
      <c r="CCS8" s="68"/>
      <c r="CCT8" s="68"/>
      <c r="CCU8" s="68"/>
      <c r="CCV8" s="68"/>
      <c r="CCW8" s="68"/>
      <c r="CCX8" s="68"/>
      <c r="CCY8" s="68"/>
      <c r="CCZ8" s="68"/>
      <c r="CDA8" s="68"/>
      <c r="CDB8" s="68"/>
      <c r="CDC8" s="68"/>
      <c r="CDD8" s="68"/>
      <c r="CDE8" s="68"/>
      <c r="CDF8" s="68"/>
      <c r="CDG8" s="68"/>
      <c r="CDH8" s="68"/>
      <c r="CDI8" s="68"/>
      <c r="CDJ8" s="68"/>
      <c r="CDK8" s="68"/>
      <c r="CDL8" s="68"/>
      <c r="CDM8" s="68"/>
      <c r="CDN8" s="68"/>
      <c r="CDO8" s="68"/>
      <c r="CDP8" s="68"/>
      <c r="CDQ8" s="68"/>
      <c r="CDR8" s="68"/>
      <c r="CDS8" s="68"/>
      <c r="CDT8" s="68"/>
      <c r="CDU8" s="68"/>
      <c r="CDV8" s="68"/>
      <c r="CDW8" s="68"/>
      <c r="CDX8" s="68"/>
      <c r="CDY8" s="68"/>
      <c r="CDZ8" s="68"/>
      <c r="CEA8" s="68"/>
      <c r="CEB8" s="68"/>
      <c r="CEC8" s="68"/>
      <c r="CED8" s="68"/>
      <c r="CEE8" s="68"/>
      <c r="CEF8" s="68"/>
      <c r="CEG8" s="68"/>
      <c r="CEH8" s="68"/>
      <c r="CEI8" s="68"/>
      <c r="CEJ8" s="68"/>
      <c r="CEK8" s="68"/>
      <c r="CEL8" s="68"/>
      <c r="CEM8" s="68"/>
      <c r="CEN8" s="68"/>
      <c r="CEO8" s="68"/>
      <c r="CEP8" s="68"/>
      <c r="CEQ8" s="68"/>
      <c r="CER8" s="68"/>
      <c r="CES8" s="68"/>
      <c r="CET8" s="68"/>
      <c r="CEU8" s="68"/>
      <c r="CEV8" s="68"/>
      <c r="CEW8" s="68"/>
      <c r="CEX8" s="68"/>
      <c r="CEY8" s="68"/>
      <c r="CEZ8" s="68"/>
      <c r="CFA8" s="68"/>
      <c r="CFB8" s="68"/>
      <c r="CFC8" s="68"/>
      <c r="CFD8" s="68"/>
      <c r="CFE8" s="68"/>
      <c r="CFF8" s="68"/>
      <c r="CFG8" s="68"/>
      <c r="CFH8" s="68"/>
      <c r="CFI8" s="68"/>
      <c r="CFJ8" s="68"/>
      <c r="CFK8" s="68"/>
      <c r="CFL8" s="68"/>
      <c r="CFM8" s="68"/>
      <c r="CFN8" s="68"/>
      <c r="CFO8" s="68"/>
      <c r="CFP8" s="68"/>
      <c r="CFQ8" s="68"/>
      <c r="CFR8" s="68"/>
      <c r="CFS8" s="68"/>
      <c r="CFT8" s="68"/>
      <c r="CFU8" s="68"/>
      <c r="CFV8" s="68"/>
      <c r="CFW8" s="68"/>
      <c r="CFX8" s="68"/>
      <c r="CFY8" s="68"/>
      <c r="CFZ8" s="68"/>
      <c r="CGA8" s="68"/>
      <c r="CGB8" s="68"/>
      <c r="CGC8" s="68"/>
      <c r="CGD8" s="68"/>
      <c r="CGE8" s="68"/>
      <c r="CGF8" s="68"/>
      <c r="CGG8" s="68"/>
      <c r="CGH8" s="68"/>
      <c r="CGI8" s="68"/>
      <c r="CGJ8" s="68"/>
      <c r="CGK8" s="68"/>
      <c r="CGL8" s="68"/>
      <c r="CGM8" s="68"/>
      <c r="CGN8" s="68"/>
      <c r="CGO8" s="68"/>
      <c r="CGP8" s="68"/>
      <c r="CGQ8" s="68"/>
      <c r="CGR8" s="68"/>
      <c r="CGS8" s="68"/>
      <c r="CGT8" s="68"/>
      <c r="CGU8" s="68"/>
      <c r="CGV8" s="68"/>
      <c r="CGW8" s="68"/>
      <c r="CGX8" s="68"/>
      <c r="CGY8" s="68"/>
      <c r="CGZ8" s="68"/>
      <c r="CHA8" s="68"/>
      <c r="CHB8" s="68"/>
      <c r="CHC8" s="68"/>
      <c r="CHD8" s="68"/>
      <c r="CHE8" s="68"/>
      <c r="CHF8" s="68"/>
      <c r="CHG8" s="68"/>
      <c r="CHH8" s="68"/>
      <c r="CHI8" s="68"/>
      <c r="CHJ8" s="68"/>
      <c r="CHK8" s="68"/>
      <c r="CHL8" s="68"/>
      <c r="CHM8" s="68"/>
      <c r="CHN8" s="68"/>
      <c r="CHO8" s="68"/>
      <c r="CHP8" s="68"/>
      <c r="CHQ8" s="68"/>
      <c r="CHR8" s="68"/>
      <c r="CHS8" s="68"/>
      <c r="CHT8" s="68"/>
      <c r="CHU8" s="68"/>
      <c r="CHV8" s="68"/>
      <c r="CHW8" s="68"/>
      <c r="CHX8" s="68"/>
      <c r="CHY8" s="68"/>
      <c r="CHZ8" s="68"/>
      <c r="CIA8" s="68"/>
      <c r="CIB8" s="68"/>
      <c r="CIC8" s="68"/>
      <c r="CID8" s="68"/>
      <c r="CIE8" s="68"/>
      <c r="CIF8" s="68"/>
      <c r="CIG8" s="68"/>
      <c r="CIH8" s="68"/>
      <c r="CII8" s="68"/>
      <c r="CIJ8" s="68"/>
      <c r="CIK8" s="68"/>
      <c r="CIL8" s="68"/>
      <c r="CIM8" s="68"/>
      <c r="CIN8" s="68"/>
      <c r="CIO8" s="68"/>
      <c r="CIP8" s="68"/>
      <c r="CIQ8" s="68"/>
      <c r="CIR8" s="68"/>
      <c r="CIS8" s="68"/>
      <c r="CIT8" s="68"/>
      <c r="CIU8" s="68"/>
      <c r="CIV8" s="68"/>
      <c r="CIW8" s="68"/>
      <c r="CIX8" s="68"/>
      <c r="CIY8" s="68"/>
      <c r="CIZ8" s="68"/>
      <c r="CJA8" s="68"/>
      <c r="CJB8" s="68"/>
      <c r="CJC8" s="68"/>
      <c r="CJD8" s="68"/>
      <c r="CJE8" s="68"/>
      <c r="CJF8" s="68"/>
      <c r="CJG8" s="68"/>
      <c r="CJH8" s="68"/>
      <c r="CJI8" s="68"/>
      <c r="CJJ8" s="68"/>
      <c r="CJK8" s="68"/>
      <c r="CJL8" s="68"/>
      <c r="CJM8" s="68"/>
      <c r="CJN8" s="68"/>
      <c r="CJO8" s="68"/>
      <c r="CJP8" s="68"/>
      <c r="CJQ8" s="68"/>
      <c r="CJR8" s="68"/>
      <c r="CJS8" s="68"/>
      <c r="CJT8" s="68"/>
      <c r="CJU8" s="68"/>
      <c r="CJV8" s="68"/>
      <c r="CJW8" s="68"/>
      <c r="CJX8" s="68"/>
      <c r="CJY8" s="68"/>
      <c r="CJZ8" s="68"/>
      <c r="CKA8" s="68"/>
      <c r="CKB8" s="68"/>
      <c r="CKC8" s="68"/>
      <c r="CKD8" s="68"/>
      <c r="CKE8" s="68"/>
      <c r="CKF8" s="68"/>
      <c r="CKG8" s="68"/>
      <c r="CKH8" s="68"/>
      <c r="CKI8" s="68"/>
      <c r="CKJ8" s="68"/>
      <c r="CKK8" s="68"/>
      <c r="CKL8" s="68"/>
      <c r="CKM8" s="68"/>
      <c r="CKN8" s="68"/>
      <c r="CKO8" s="68"/>
      <c r="CKP8" s="68"/>
      <c r="CKQ8" s="68"/>
      <c r="CKR8" s="68"/>
      <c r="CKS8" s="68"/>
      <c r="CKT8" s="68"/>
      <c r="CKU8" s="68"/>
      <c r="CKV8" s="68"/>
      <c r="CKW8" s="68"/>
      <c r="CKX8" s="68"/>
      <c r="CKY8" s="68"/>
      <c r="CKZ8" s="68"/>
      <c r="CLA8" s="68"/>
      <c r="CLB8" s="68"/>
      <c r="CLC8" s="68"/>
      <c r="CLD8" s="68"/>
      <c r="CLE8" s="68"/>
      <c r="CLF8" s="68"/>
      <c r="CLG8" s="68"/>
      <c r="CLH8" s="68"/>
      <c r="CLI8" s="68"/>
      <c r="CLJ8" s="68"/>
      <c r="CLK8" s="68"/>
      <c r="CLL8" s="68"/>
      <c r="CLM8" s="68"/>
      <c r="CLN8" s="68"/>
      <c r="CLO8" s="68"/>
      <c r="CLP8" s="68"/>
      <c r="CLQ8" s="68"/>
      <c r="CLR8" s="68"/>
      <c r="CLS8" s="68"/>
      <c r="CLT8" s="68"/>
      <c r="CLU8" s="68"/>
      <c r="CLV8" s="68"/>
      <c r="CLW8" s="68"/>
      <c r="CLX8" s="68"/>
      <c r="CLY8" s="68"/>
      <c r="CLZ8" s="68"/>
      <c r="CMA8" s="68"/>
      <c r="CMB8" s="68"/>
      <c r="CMC8" s="68"/>
      <c r="CMD8" s="68"/>
      <c r="CME8" s="68"/>
      <c r="CMF8" s="68"/>
      <c r="CMG8" s="68"/>
      <c r="CMH8" s="68"/>
      <c r="CMI8" s="68"/>
      <c r="CMJ8" s="68"/>
      <c r="CMK8" s="68"/>
      <c r="CML8" s="68"/>
      <c r="CMM8" s="68"/>
      <c r="CMN8" s="68"/>
      <c r="CMO8" s="68"/>
      <c r="CMP8" s="68"/>
      <c r="CMQ8" s="68"/>
      <c r="CMR8" s="68"/>
      <c r="CMS8" s="68"/>
      <c r="CMT8" s="68"/>
      <c r="CMU8" s="68"/>
      <c r="CMV8" s="68"/>
      <c r="CMW8" s="68"/>
      <c r="CMX8" s="68"/>
      <c r="CMY8" s="68"/>
      <c r="CMZ8" s="68"/>
      <c r="CNA8" s="68"/>
      <c r="CNB8" s="68"/>
      <c r="CNC8" s="68"/>
      <c r="CND8" s="68"/>
      <c r="CNE8" s="68"/>
      <c r="CNF8" s="68"/>
      <c r="CNG8" s="68"/>
      <c r="CNH8" s="68"/>
      <c r="CNI8" s="68"/>
      <c r="CNJ8" s="68"/>
      <c r="CNK8" s="68"/>
      <c r="CNL8" s="68"/>
      <c r="CNM8" s="68"/>
      <c r="CNN8" s="68"/>
      <c r="CNO8" s="68"/>
      <c r="CNP8" s="68"/>
      <c r="CNQ8" s="68"/>
      <c r="CNR8" s="68"/>
      <c r="CNS8" s="68"/>
      <c r="CNT8" s="68"/>
      <c r="CNU8" s="68"/>
      <c r="CNV8" s="68"/>
      <c r="CNW8" s="68"/>
      <c r="CNX8" s="68"/>
      <c r="CNY8" s="68"/>
      <c r="CNZ8" s="68"/>
      <c r="COA8" s="68"/>
      <c r="COB8" s="68"/>
      <c r="COC8" s="68"/>
      <c r="COD8" s="68"/>
      <c r="COE8" s="68"/>
      <c r="COF8" s="68"/>
      <c r="COG8" s="68"/>
      <c r="COH8" s="68"/>
      <c r="COI8" s="68"/>
      <c r="COJ8" s="68"/>
      <c r="COK8" s="68"/>
      <c r="COL8" s="68"/>
      <c r="COM8" s="68"/>
      <c r="CON8" s="68"/>
      <c r="COO8" s="68"/>
      <c r="COP8" s="68"/>
      <c r="COQ8" s="68"/>
      <c r="COR8" s="68"/>
      <c r="COS8" s="68"/>
      <c r="COT8" s="68"/>
      <c r="COU8" s="68"/>
      <c r="COV8" s="68"/>
      <c r="COW8" s="68"/>
      <c r="COX8" s="68"/>
      <c r="COY8" s="68"/>
      <c r="COZ8" s="68"/>
      <c r="CPA8" s="68"/>
      <c r="CPB8" s="68"/>
      <c r="CPC8" s="68"/>
      <c r="CPD8" s="68"/>
      <c r="CPE8" s="68"/>
      <c r="CPF8" s="68"/>
      <c r="CPG8" s="68"/>
      <c r="CPH8" s="68"/>
      <c r="CPI8" s="68"/>
      <c r="CPJ8" s="68"/>
      <c r="CPK8" s="68"/>
      <c r="CPL8" s="68"/>
      <c r="CPM8" s="68"/>
      <c r="CPN8" s="68"/>
      <c r="CPO8" s="68"/>
      <c r="CPP8" s="68"/>
      <c r="CPQ8" s="68"/>
      <c r="CPR8" s="68"/>
      <c r="CPS8" s="68"/>
      <c r="CPT8" s="68"/>
      <c r="CPU8" s="68"/>
      <c r="CPV8" s="68"/>
      <c r="CPW8" s="68"/>
      <c r="CPX8" s="68"/>
      <c r="CPY8" s="68"/>
      <c r="CPZ8" s="68"/>
      <c r="CQA8" s="68"/>
      <c r="CQB8" s="68"/>
      <c r="CQC8" s="68"/>
      <c r="CQD8" s="68"/>
      <c r="CQE8" s="68"/>
      <c r="CQF8" s="68"/>
      <c r="CQG8" s="68"/>
      <c r="CQH8" s="68"/>
      <c r="CQI8" s="68"/>
      <c r="CQJ8" s="68"/>
      <c r="CQK8" s="68"/>
      <c r="CQL8" s="68"/>
      <c r="CQM8" s="68"/>
      <c r="CQN8" s="68"/>
      <c r="CQO8" s="68"/>
      <c r="CQP8" s="68"/>
      <c r="CQQ8" s="68"/>
      <c r="CQR8" s="68"/>
      <c r="CQS8" s="68"/>
      <c r="CQT8" s="68"/>
      <c r="CQU8" s="68"/>
      <c r="CQV8" s="68"/>
      <c r="CQW8" s="68"/>
      <c r="CQX8" s="68"/>
      <c r="CQY8" s="68"/>
      <c r="CQZ8" s="68"/>
      <c r="CRA8" s="68"/>
      <c r="CRB8" s="68"/>
      <c r="CRC8" s="68"/>
      <c r="CRD8" s="68"/>
      <c r="CRE8" s="68"/>
      <c r="CRF8" s="68"/>
      <c r="CRG8" s="68"/>
      <c r="CRH8" s="68"/>
      <c r="CRI8" s="68"/>
      <c r="CRJ8" s="68"/>
      <c r="CRK8" s="68"/>
      <c r="CRL8" s="68"/>
      <c r="CRM8" s="68"/>
      <c r="CRN8" s="68"/>
      <c r="CRO8" s="68"/>
      <c r="CRP8" s="68"/>
      <c r="CRQ8" s="68"/>
      <c r="CRR8" s="68"/>
      <c r="CRS8" s="68"/>
      <c r="CRT8" s="68"/>
      <c r="CRU8" s="68"/>
      <c r="CRV8" s="68"/>
      <c r="CRW8" s="68"/>
      <c r="CRX8" s="68"/>
      <c r="CRY8" s="68"/>
      <c r="CRZ8" s="68"/>
      <c r="CSA8" s="68"/>
      <c r="CSB8" s="68"/>
      <c r="CSC8" s="68"/>
      <c r="CSD8" s="68"/>
      <c r="CSE8" s="68"/>
      <c r="CSF8" s="68"/>
      <c r="CSG8" s="68"/>
      <c r="CSH8" s="68"/>
      <c r="CSI8" s="68"/>
      <c r="CSJ8" s="68"/>
      <c r="CSK8" s="68"/>
      <c r="CSL8" s="68"/>
      <c r="CSM8" s="68"/>
      <c r="CSN8" s="68"/>
      <c r="CSO8" s="68"/>
      <c r="CSP8" s="68"/>
      <c r="CSQ8" s="68"/>
      <c r="CSR8" s="68"/>
      <c r="CSS8" s="68"/>
      <c r="CST8" s="68"/>
      <c r="CSU8" s="68"/>
      <c r="CSV8" s="68"/>
      <c r="CSW8" s="68"/>
      <c r="CSX8" s="68"/>
      <c r="CSY8" s="68"/>
      <c r="CSZ8" s="68"/>
      <c r="CTA8" s="68"/>
      <c r="CTB8" s="68"/>
      <c r="CTC8" s="68"/>
      <c r="CTD8" s="68"/>
      <c r="CTE8" s="68"/>
      <c r="CTF8" s="68"/>
      <c r="CTG8" s="68"/>
      <c r="CTH8" s="68"/>
      <c r="CTI8" s="68"/>
      <c r="CTJ8" s="68"/>
      <c r="CTK8" s="68"/>
      <c r="CTL8" s="68"/>
      <c r="CTM8" s="68"/>
      <c r="CTN8" s="68"/>
      <c r="CTO8" s="68"/>
      <c r="CTP8" s="68"/>
      <c r="CTQ8" s="68"/>
      <c r="CTR8" s="68"/>
      <c r="CTS8" s="68"/>
      <c r="CTT8" s="68"/>
      <c r="CTU8" s="68"/>
      <c r="CTV8" s="68"/>
      <c r="CTW8" s="68"/>
      <c r="CTX8" s="68"/>
      <c r="CTY8" s="68"/>
      <c r="CTZ8" s="68"/>
      <c r="CUA8" s="68"/>
      <c r="CUB8" s="68"/>
      <c r="CUC8" s="68"/>
      <c r="CUD8" s="68"/>
      <c r="CUE8" s="68"/>
      <c r="CUF8" s="68"/>
      <c r="CUG8" s="68"/>
      <c r="CUH8" s="68"/>
      <c r="CUI8" s="68"/>
      <c r="CUJ8" s="68"/>
      <c r="CUK8" s="68"/>
      <c r="CUL8" s="68"/>
      <c r="CUM8" s="68"/>
      <c r="CUN8" s="68"/>
      <c r="CUO8" s="68"/>
      <c r="CUP8" s="68"/>
      <c r="CUQ8" s="68"/>
      <c r="CUR8" s="68"/>
      <c r="CUS8" s="68"/>
      <c r="CUT8" s="68"/>
      <c r="CUU8" s="68"/>
      <c r="CUV8" s="68"/>
      <c r="CUW8" s="68"/>
      <c r="CUX8" s="68"/>
      <c r="CUY8" s="68"/>
      <c r="CUZ8" s="68"/>
      <c r="CVA8" s="68"/>
      <c r="CVB8" s="68"/>
      <c r="CVC8" s="68"/>
      <c r="CVD8" s="68"/>
      <c r="CVE8" s="68"/>
      <c r="CVF8" s="68"/>
      <c r="CVG8" s="68"/>
      <c r="CVH8" s="68"/>
      <c r="CVI8" s="68"/>
      <c r="CVJ8" s="68"/>
      <c r="CVK8" s="68"/>
      <c r="CVL8" s="68"/>
      <c r="CVM8" s="68"/>
      <c r="CVN8" s="68"/>
      <c r="CVO8" s="68"/>
      <c r="CVP8" s="68"/>
      <c r="CVQ8" s="68"/>
      <c r="CVR8" s="68"/>
      <c r="CVS8" s="68"/>
      <c r="CVT8" s="68"/>
      <c r="CVU8" s="68"/>
      <c r="CVV8" s="68"/>
      <c r="CVW8" s="68"/>
      <c r="CVX8" s="68"/>
      <c r="CVY8" s="68"/>
      <c r="CVZ8" s="68"/>
      <c r="CWA8" s="68"/>
      <c r="CWB8" s="68"/>
      <c r="CWC8" s="68"/>
      <c r="CWD8" s="68"/>
      <c r="CWE8" s="68"/>
      <c r="CWF8" s="68"/>
      <c r="CWG8" s="68"/>
      <c r="CWH8" s="68"/>
      <c r="CWI8" s="68"/>
      <c r="CWJ8" s="68"/>
      <c r="CWK8" s="68"/>
      <c r="CWL8" s="68"/>
      <c r="CWM8" s="68"/>
      <c r="CWN8" s="68"/>
      <c r="CWO8" s="68"/>
      <c r="CWP8" s="68"/>
      <c r="CWQ8" s="68"/>
      <c r="CWR8" s="68"/>
      <c r="CWS8" s="68"/>
      <c r="CWT8" s="68"/>
      <c r="CWU8" s="68"/>
      <c r="CWV8" s="68"/>
      <c r="CWW8" s="68"/>
      <c r="CWX8" s="68"/>
      <c r="CWY8" s="68"/>
      <c r="CWZ8" s="68"/>
      <c r="CXA8" s="68"/>
      <c r="CXB8" s="68"/>
      <c r="CXC8" s="68"/>
      <c r="CXD8" s="68"/>
      <c r="CXE8" s="68"/>
      <c r="CXF8" s="68"/>
      <c r="CXG8" s="68"/>
      <c r="CXH8" s="68"/>
      <c r="CXI8" s="68"/>
      <c r="CXJ8" s="68"/>
      <c r="CXK8" s="68"/>
      <c r="CXL8" s="68"/>
      <c r="CXM8" s="68"/>
      <c r="CXN8" s="68"/>
      <c r="CXO8" s="68"/>
      <c r="CXP8" s="68"/>
      <c r="CXQ8" s="68"/>
      <c r="CXR8" s="68"/>
      <c r="CXS8" s="68"/>
      <c r="CXT8" s="68"/>
      <c r="CXU8" s="68"/>
      <c r="CXV8" s="68"/>
      <c r="CXW8" s="68"/>
      <c r="CXX8" s="68"/>
      <c r="CXY8" s="68"/>
      <c r="CXZ8" s="68"/>
      <c r="CYA8" s="68"/>
      <c r="CYB8" s="68"/>
      <c r="CYC8" s="68"/>
      <c r="CYD8" s="68"/>
      <c r="CYE8" s="68"/>
      <c r="CYF8" s="68"/>
      <c r="CYG8" s="68"/>
      <c r="CYH8" s="68"/>
      <c r="CYI8" s="68"/>
      <c r="CYJ8" s="68"/>
      <c r="CYK8" s="68"/>
      <c r="CYL8" s="68"/>
      <c r="CYM8" s="68"/>
      <c r="CYN8" s="68"/>
      <c r="CYO8" s="68"/>
      <c r="CYP8" s="68"/>
      <c r="CYQ8" s="68"/>
      <c r="CYR8" s="68"/>
      <c r="CYS8" s="68"/>
      <c r="CYT8" s="68"/>
      <c r="CYU8" s="68"/>
      <c r="CYV8" s="68"/>
      <c r="CYW8" s="68"/>
      <c r="CYX8" s="68"/>
      <c r="CYY8" s="68"/>
      <c r="CYZ8" s="68"/>
      <c r="CZA8" s="68"/>
      <c r="CZB8" s="68"/>
      <c r="CZC8" s="68"/>
      <c r="CZD8" s="68"/>
      <c r="CZE8" s="68"/>
      <c r="CZF8" s="68"/>
      <c r="CZG8" s="68"/>
      <c r="CZH8" s="68"/>
      <c r="CZI8" s="68"/>
      <c r="CZJ8" s="68"/>
      <c r="CZK8" s="68"/>
      <c r="CZL8" s="68"/>
      <c r="CZM8" s="68"/>
      <c r="CZN8" s="68"/>
      <c r="CZO8" s="68"/>
      <c r="CZP8" s="68"/>
      <c r="CZQ8" s="68"/>
      <c r="CZR8" s="68"/>
      <c r="CZS8" s="68"/>
      <c r="CZT8" s="68"/>
      <c r="CZU8" s="68"/>
      <c r="CZV8" s="68"/>
      <c r="CZW8" s="68"/>
      <c r="CZX8" s="68"/>
      <c r="CZY8" s="68"/>
      <c r="CZZ8" s="68"/>
      <c r="DAA8" s="68"/>
      <c r="DAB8" s="68"/>
      <c r="DAC8" s="68"/>
      <c r="DAD8" s="68"/>
      <c r="DAE8" s="68"/>
      <c r="DAF8" s="68"/>
      <c r="DAG8" s="68"/>
      <c r="DAH8" s="68"/>
      <c r="DAI8" s="68"/>
      <c r="DAJ8" s="68"/>
      <c r="DAK8" s="68"/>
      <c r="DAL8" s="68"/>
      <c r="DAM8" s="68"/>
      <c r="DAN8" s="68"/>
      <c r="DAO8" s="68"/>
      <c r="DAP8" s="68"/>
      <c r="DAQ8" s="68"/>
      <c r="DAR8" s="68"/>
      <c r="DAS8" s="68"/>
      <c r="DAT8" s="68"/>
      <c r="DAU8" s="68"/>
      <c r="DAV8" s="68"/>
      <c r="DAW8" s="68"/>
      <c r="DAX8" s="68"/>
      <c r="DAY8" s="68"/>
      <c r="DAZ8" s="68"/>
      <c r="DBA8" s="68"/>
      <c r="DBB8" s="68"/>
      <c r="DBC8" s="68"/>
      <c r="DBD8" s="68"/>
      <c r="DBE8" s="68"/>
      <c r="DBF8" s="68"/>
      <c r="DBG8" s="68"/>
      <c r="DBH8" s="68"/>
      <c r="DBI8" s="68"/>
      <c r="DBJ8" s="68"/>
      <c r="DBK8" s="68"/>
      <c r="DBL8" s="68"/>
      <c r="DBM8" s="68"/>
      <c r="DBN8" s="68"/>
      <c r="DBO8" s="68"/>
      <c r="DBP8" s="68"/>
      <c r="DBQ8" s="68"/>
      <c r="DBR8" s="68"/>
      <c r="DBS8" s="68"/>
      <c r="DBT8" s="68"/>
      <c r="DBU8" s="68"/>
      <c r="DBV8" s="68"/>
      <c r="DBW8" s="68"/>
      <c r="DBX8" s="68"/>
      <c r="DBY8" s="68"/>
      <c r="DBZ8" s="68"/>
      <c r="DCA8" s="68"/>
      <c r="DCB8" s="68"/>
      <c r="DCC8" s="68"/>
      <c r="DCD8" s="68"/>
      <c r="DCE8" s="68"/>
      <c r="DCF8" s="68"/>
      <c r="DCG8" s="68"/>
      <c r="DCH8" s="68"/>
      <c r="DCI8" s="68"/>
      <c r="DCJ8" s="68"/>
      <c r="DCK8" s="68"/>
      <c r="DCL8" s="68"/>
      <c r="DCM8" s="68"/>
      <c r="DCN8" s="68"/>
      <c r="DCO8" s="68"/>
      <c r="DCP8" s="68"/>
      <c r="DCQ8" s="68"/>
      <c r="DCR8" s="68"/>
      <c r="DCS8" s="68"/>
      <c r="DCT8" s="68"/>
      <c r="DCU8" s="68"/>
      <c r="DCV8" s="68"/>
      <c r="DCW8" s="68"/>
      <c r="DCX8" s="68"/>
      <c r="DCY8" s="68"/>
      <c r="DCZ8" s="68"/>
      <c r="DDA8" s="68"/>
      <c r="DDB8" s="68"/>
      <c r="DDC8" s="68"/>
      <c r="DDD8" s="68"/>
      <c r="DDE8" s="68"/>
      <c r="DDF8" s="68"/>
      <c r="DDG8" s="68"/>
      <c r="DDH8" s="68"/>
      <c r="DDI8" s="68"/>
      <c r="DDJ8" s="68"/>
      <c r="DDK8" s="68"/>
      <c r="DDL8" s="68"/>
      <c r="DDM8" s="68"/>
      <c r="DDN8" s="68"/>
      <c r="DDO8" s="68"/>
      <c r="DDP8" s="68"/>
      <c r="DDQ8" s="68"/>
      <c r="DDR8" s="68"/>
      <c r="DDS8" s="68"/>
      <c r="DDT8" s="68"/>
      <c r="DDU8" s="68"/>
      <c r="DDV8" s="68"/>
      <c r="DDW8" s="68"/>
      <c r="DDX8" s="68"/>
      <c r="DDY8" s="68"/>
      <c r="DDZ8" s="68"/>
      <c r="DEA8" s="68"/>
      <c r="DEB8" s="68"/>
      <c r="DEC8" s="68"/>
      <c r="DED8" s="68"/>
      <c r="DEE8" s="68"/>
      <c r="DEF8" s="68"/>
      <c r="DEG8" s="68"/>
      <c r="DEH8" s="68"/>
      <c r="DEI8" s="68"/>
      <c r="DEJ8" s="68"/>
      <c r="DEK8" s="68"/>
      <c r="DEL8" s="68"/>
      <c r="DEM8" s="68"/>
      <c r="DEN8" s="68"/>
      <c r="DEO8" s="68"/>
      <c r="DEP8" s="68"/>
      <c r="DEQ8" s="68"/>
      <c r="DER8" s="68"/>
      <c r="DES8" s="68"/>
      <c r="DET8" s="68"/>
      <c r="DEU8" s="68"/>
      <c r="DEV8" s="68"/>
      <c r="DEW8" s="68"/>
      <c r="DEX8" s="68"/>
      <c r="DEY8" s="68"/>
      <c r="DEZ8" s="68"/>
      <c r="DFA8" s="68"/>
      <c r="DFB8" s="68"/>
      <c r="DFC8" s="68"/>
      <c r="DFD8" s="68"/>
      <c r="DFE8" s="68"/>
      <c r="DFF8" s="68"/>
      <c r="DFG8" s="68"/>
      <c r="DFH8" s="68"/>
      <c r="DFI8" s="68"/>
      <c r="DFJ8" s="68"/>
      <c r="DFK8" s="68"/>
      <c r="DFL8" s="68"/>
      <c r="DFM8" s="68"/>
      <c r="DFN8" s="68"/>
      <c r="DFO8" s="68"/>
      <c r="DFP8" s="68"/>
      <c r="DFQ8" s="68"/>
      <c r="DFR8" s="68"/>
      <c r="DFS8" s="68"/>
      <c r="DFT8" s="68"/>
      <c r="DFU8" s="68"/>
      <c r="DFV8" s="68"/>
      <c r="DFW8" s="68"/>
      <c r="DFX8" s="68"/>
      <c r="DFY8" s="68"/>
      <c r="DFZ8" s="68"/>
      <c r="DGA8" s="68"/>
      <c r="DGB8" s="68"/>
      <c r="DGC8" s="68"/>
      <c r="DGD8" s="68"/>
      <c r="DGE8" s="68"/>
      <c r="DGF8" s="68"/>
      <c r="DGG8" s="68"/>
      <c r="DGH8" s="68"/>
      <c r="DGI8" s="68"/>
      <c r="DGJ8" s="68"/>
      <c r="DGK8" s="68"/>
      <c r="DGL8" s="68"/>
      <c r="DGM8" s="68"/>
      <c r="DGN8" s="68"/>
      <c r="DGO8" s="68"/>
      <c r="DGP8" s="68"/>
      <c r="DGQ8" s="68"/>
      <c r="DGR8" s="68"/>
      <c r="DGS8" s="68"/>
      <c r="DGT8" s="68"/>
      <c r="DGU8" s="68"/>
      <c r="DGV8" s="68"/>
      <c r="DGW8" s="68"/>
      <c r="DGX8" s="68"/>
      <c r="DGY8" s="68"/>
      <c r="DGZ8" s="68"/>
      <c r="DHA8" s="68"/>
      <c r="DHB8" s="68"/>
      <c r="DHC8" s="68"/>
      <c r="DHD8" s="68"/>
      <c r="DHE8" s="68"/>
      <c r="DHF8" s="68"/>
      <c r="DHG8" s="68"/>
      <c r="DHH8" s="68"/>
      <c r="DHI8" s="68"/>
      <c r="DHJ8" s="68"/>
      <c r="DHK8" s="68"/>
      <c r="DHL8" s="68"/>
      <c r="DHM8" s="68"/>
      <c r="DHN8" s="68"/>
      <c r="DHO8" s="68"/>
      <c r="DHP8" s="68"/>
      <c r="DHQ8" s="68"/>
      <c r="DHR8" s="68"/>
      <c r="DHS8" s="68"/>
      <c r="DHT8" s="68"/>
      <c r="DHU8" s="68"/>
      <c r="DHV8" s="68"/>
      <c r="DHW8" s="68"/>
      <c r="DHX8" s="68"/>
      <c r="DHY8" s="68"/>
      <c r="DHZ8" s="68"/>
      <c r="DIA8" s="68"/>
      <c r="DIB8" s="68"/>
      <c r="DIC8" s="68"/>
      <c r="DID8" s="68"/>
      <c r="DIE8" s="68"/>
      <c r="DIF8" s="68"/>
      <c r="DIG8" s="68"/>
      <c r="DIH8" s="68"/>
      <c r="DII8" s="68"/>
      <c r="DIJ8" s="68"/>
      <c r="DIK8" s="68"/>
      <c r="DIL8" s="68"/>
      <c r="DIM8" s="68"/>
      <c r="DIN8" s="68"/>
      <c r="DIO8" s="68"/>
      <c r="DIP8" s="68"/>
      <c r="DIQ8" s="68"/>
      <c r="DIR8" s="68"/>
      <c r="DIS8" s="68"/>
      <c r="DIT8" s="68"/>
      <c r="DIU8" s="68"/>
      <c r="DIV8" s="68"/>
      <c r="DIW8" s="68"/>
      <c r="DIX8" s="68"/>
      <c r="DIY8" s="68"/>
      <c r="DIZ8" s="68"/>
      <c r="DJA8" s="68"/>
      <c r="DJB8" s="68"/>
      <c r="DJC8" s="68"/>
      <c r="DJD8" s="68"/>
      <c r="DJE8" s="68"/>
      <c r="DJF8" s="68"/>
      <c r="DJG8" s="68"/>
      <c r="DJH8" s="68"/>
      <c r="DJI8" s="68"/>
      <c r="DJJ8" s="68"/>
      <c r="DJK8" s="68"/>
      <c r="DJL8" s="68"/>
      <c r="DJM8" s="68"/>
      <c r="DJN8" s="68"/>
      <c r="DJO8" s="68"/>
      <c r="DJP8" s="68"/>
      <c r="DJQ8" s="68"/>
      <c r="DJR8" s="68"/>
      <c r="DJS8" s="68"/>
      <c r="DJT8" s="68"/>
      <c r="DJU8" s="68"/>
      <c r="DJV8" s="68"/>
      <c r="DJW8" s="68"/>
      <c r="DJX8" s="68"/>
      <c r="DJY8" s="68"/>
      <c r="DJZ8" s="68"/>
      <c r="DKA8" s="68"/>
      <c r="DKB8" s="68"/>
      <c r="DKC8" s="68"/>
      <c r="DKD8" s="68"/>
      <c r="DKE8" s="68"/>
      <c r="DKF8" s="68"/>
      <c r="DKG8" s="68"/>
      <c r="DKH8" s="68"/>
      <c r="DKI8" s="68"/>
      <c r="DKJ8" s="68"/>
      <c r="DKK8" s="68"/>
      <c r="DKL8" s="68"/>
      <c r="DKM8" s="68"/>
      <c r="DKN8" s="68"/>
      <c r="DKO8" s="68"/>
      <c r="DKP8" s="68"/>
      <c r="DKQ8" s="68"/>
      <c r="DKR8" s="68"/>
      <c r="DKS8" s="68"/>
      <c r="DKT8" s="68"/>
      <c r="DKU8" s="68"/>
      <c r="DKV8" s="68"/>
      <c r="DKW8" s="68"/>
      <c r="DKX8" s="68"/>
      <c r="DKY8" s="68"/>
      <c r="DKZ8" s="68"/>
      <c r="DLA8" s="68"/>
      <c r="DLB8" s="68"/>
      <c r="DLC8" s="68"/>
      <c r="DLD8" s="68"/>
      <c r="DLE8" s="68"/>
      <c r="DLF8" s="68"/>
      <c r="DLG8" s="68"/>
      <c r="DLH8" s="68"/>
      <c r="DLI8" s="68"/>
      <c r="DLJ8" s="68"/>
      <c r="DLK8" s="68"/>
      <c r="DLL8" s="68"/>
      <c r="DLM8" s="68"/>
      <c r="DLN8" s="68"/>
      <c r="DLO8" s="68"/>
      <c r="DLP8" s="68"/>
      <c r="DLQ8" s="68"/>
      <c r="DLR8" s="68"/>
      <c r="DLS8" s="68"/>
      <c r="DLT8" s="68"/>
      <c r="DLU8" s="68"/>
      <c r="DLV8" s="68"/>
      <c r="DLW8" s="68"/>
      <c r="DLX8" s="68"/>
      <c r="DLY8" s="68"/>
      <c r="DLZ8" s="68"/>
      <c r="DMA8" s="68"/>
      <c r="DMB8" s="68"/>
      <c r="DMC8" s="68"/>
      <c r="DMD8" s="68"/>
      <c r="DME8" s="68"/>
      <c r="DMF8" s="68"/>
      <c r="DMG8" s="68"/>
      <c r="DMH8" s="68"/>
      <c r="DMI8" s="68"/>
      <c r="DMJ8" s="68"/>
      <c r="DMK8" s="68"/>
      <c r="DML8" s="68"/>
      <c r="DMM8" s="68"/>
      <c r="DMN8" s="68"/>
      <c r="DMO8" s="68"/>
      <c r="DMP8" s="68"/>
      <c r="DMQ8" s="68"/>
      <c r="DMR8" s="68"/>
      <c r="DMS8" s="68"/>
      <c r="DMT8" s="68"/>
      <c r="DMU8" s="68"/>
      <c r="DMV8" s="68"/>
      <c r="DMW8" s="68"/>
      <c r="DMX8" s="68"/>
      <c r="DMY8" s="68"/>
      <c r="DMZ8" s="68"/>
      <c r="DNA8" s="68"/>
      <c r="DNB8" s="68"/>
      <c r="DNC8" s="68"/>
      <c r="DND8" s="68"/>
      <c r="DNE8" s="68"/>
      <c r="DNF8" s="68"/>
      <c r="DNG8" s="68"/>
      <c r="DNH8" s="68"/>
      <c r="DNI8" s="68"/>
      <c r="DNJ8" s="68"/>
      <c r="DNK8" s="68"/>
      <c r="DNL8" s="68"/>
      <c r="DNM8" s="68"/>
      <c r="DNN8" s="68"/>
      <c r="DNO8" s="68"/>
      <c r="DNP8" s="68"/>
      <c r="DNQ8" s="68"/>
      <c r="DNR8" s="68"/>
      <c r="DNS8" s="68"/>
      <c r="DNT8" s="68"/>
      <c r="DNU8" s="68"/>
      <c r="DNV8" s="68"/>
      <c r="DNW8" s="68"/>
      <c r="DNX8" s="68"/>
      <c r="DNY8" s="68"/>
      <c r="DNZ8" s="68"/>
      <c r="DOA8" s="68"/>
      <c r="DOB8" s="68"/>
      <c r="DOC8" s="68"/>
      <c r="DOD8" s="68"/>
      <c r="DOE8" s="68"/>
      <c r="DOF8" s="68"/>
      <c r="DOG8" s="68"/>
      <c r="DOH8" s="68"/>
      <c r="DOI8" s="68"/>
      <c r="DOJ8" s="68"/>
      <c r="DOK8" s="68"/>
      <c r="DOL8" s="68"/>
      <c r="DOM8" s="68"/>
      <c r="DON8" s="68"/>
      <c r="DOO8" s="68"/>
      <c r="DOP8" s="68"/>
      <c r="DOQ8" s="68"/>
      <c r="DOR8" s="68"/>
      <c r="DOS8" s="68"/>
      <c r="DOT8" s="68"/>
      <c r="DOU8" s="68"/>
      <c r="DOV8" s="68"/>
      <c r="DOW8" s="68"/>
      <c r="DOX8" s="68"/>
      <c r="DOY8" s="68"/>
      <c r="DOZ8" s="68"/>
      <c r="DPA8" s="68"/>
      <c r="DPB8" s="68"/>
      <c r="DPC8" s="68"/>
      <c r="DPD8" s="68"/>
      <c r="DPE8" s="68"/>
      <c r="DPF8" s="68"/>
      <c r="DPG8" s="68"/>
      <c r="DPH8" s="68"/>
      <c r="DPI8" s="68"/>
      <c r="DPJ8" s="68"/>
      <c r="DPK8" s="68"/>
      <c r="DPL8" s="68"/>
      <c r="DPM8" s="68"/>
      <c r="DPN8" s="68"/>
      <c r="DPO8" s="68"/>
      <c r="DPP8" s="68"/>
      <c r="DPQ8" s="68"/>
      <c r="DPR8" s="68"/>
      <c r="DPS8" s="68"/>
      <c r="DPT8" s="68"/>
      <c r="DPU8" s="68"/>
      <c r="DPV8" s="68"/>
      <c r="DPW8" s="68"/>
      <c r="DPX8" s="68"/>
      <c r="DPY8" s="68"/>
      <c r="DPZ8" s="68"/>
      <c r="DQA8" s="68"/>
      <c r="DQB8" s="68"/>
      <c r="DQC8" s="68"/>
      <c r="DQD8" s="68"/>
      <c r="DQE8" s="68"/>
      <c r="DQF8" s="68"/>
      <c r="DQG8" s="68"/>
      <c r="DQH8" s="68"/>
      <c r="DQI8" s="68"/>
      <c r="DQJ8" s="68"/>
      <c r="DQK8" s="68"/>
      <c r="DQL8" s="68"/>
      <c r="DQM8" s="68"/>
      <c r="DQN8" s="68"/>
      <c r="DQO8" s="68"/>
      <c r="DQP8" s="68"/>
      <c r="DQQ8" s="68"/>
      <c r="DQR8" s="68"/>
      <c r="DQS8" s="68"/>
      <c r="DQT8" s="68"/>
      <c r="DQU8" s="68"/>
      <c r="DQV8" s="68"/>
      <c r="DQW8" s="68"/>
      <c r="DQX8" s="68"/>
      <c r="DQY8" s="68"/>
      <c r="DQZ8" s="68"/>
      <c r="DRA8" s="68"/>
      <c r="DRB8" s="68"/>
      <c r="DRC8" s="68"/>
      <c r="DRD8" s="68"/>
      <c r="DRE8" s="68"/>
      <c r="DRF8" s="68"/>
      <c r="DRG8" s="68"/>
      <c r="DRH8" s="68"/>
      <c r="DRI8" s="68"/>
      <c r="DRJ8" s="68"/>
      <c r="DRK8" s="68"/>
      <c r="DRL8" s="68"/>
      <c r="DRM8" s="68"/>
      <c r="DRN8" s="68"/>
      <c r="DRO8" s="68"/>
      <c r="DRP8" s="68"/>
      <c r="DRQ8" s="68"/>
      <c r="DRR8" s="68"/>
      <c r="DRS8" s="68"/>
      <c r="DRT8" s="68"/>
      <c r="DRU8" s="68"/>
      <c r="DRV8" s="68"/>
      <c r="DRW8" s="68"/>
      <c r="DRX8" s="68"/>
      <c r="DRY8" s="68"/>
      <c r="DRZ8" s="68"/>
      <c r="DSA8" s="68"/>
      <c r="DSB8" s="68"/>
      <c r="DSC8" s="68"/>
      <c r="DSD8" s="68"/>
      <c r="DSE8" s="68"/>
      <c r="DSF8" s="68"/>
      <c r="DSG8" s="68"/>
      <c r="DSH8" s="68"/>
      <c r="DSI8" s="68"/>
      <c r="DSJ8" s="68"/>
      <c r="DSK8" s="68"/>
      <c r="DSL8" s="68"/>
      <c r="DSM8" s="68"/>
      <c r="DSN8" s="68"/>
      <c r="DSO8" s="68"/>
      <c r="DSP8" s="68"/>
      <c r="DSQ8" s="68"/>
      <c r="DSR8" s="68"/>
      <c r="DSS8" s="68"/>
      <c r="DST8" s="68"/>
      <c r="DSU8" s="68"/>
      <c r="DSV8" s="68"/>
      <c r="DSW8" s="68"/>
      <c r="DSX8" s="68"/>
      <c r="DSY8" s="68"/>
      <c r="DSZ8" s="68"/>
      <c r="DTA8" s="68"/>
      <c r="DTB8" s="68"/>
      <c r="DTC8" s="68"/>
      <c r="DTD8" s="68"/>
      <c r="DTE8" s="68"/>
      <c r="DTF8" s="68"/>
      <c r="DTG8" s="68"/>
      <c r="DTH8" s="68"/>
      <c r="DTI8" s="68"/>
      <c r="DTJ8" s="68"/>
      <c r="DTK8" s="68"/>
      <c r="DTL8" s="68"/>
      <c r="DTM8" s="68"/>
      <c r="DTN8" s="68"/>
      <c r="DTO8" s="68"/>
      <c r="DTP8" s="68"/>
      <c r="DTQ8" s="68"/>
      <c r="DTR8" s="68"/>
      <c r="DTS8" s="68"/>
      <c r="DTT8" s="68"/>
      <c r="DTU8" s="68"/>
      <c r="DTV8" s="68"/>
      <c r="DTW8" s="68"/>
      <c r="DTX8" s="68"/>
      <c r="DTY8" s="68"/>
      <c r="DTZ8" s="68"/>
      <c r="DUA8" s="68"/>
      <c r="DUB8" s="68"/>
      <c r="DUC8" s="68"/>
      <c r="DUD8" s="68"/>
      <c r="DUE8" s="68"/>
      <c r="DUF8" s="68"/>
      <c r="DUG8" s="68"/>
      <c r="DUH8" s="68"/>
      <c r="DUI8" s="68"/>
      <c r="DUJ8" s="68"/>
      <c r="DUK8" s="68"/>
      <c r="DUL8" s="68"/>
      <c r="DUM8" s="68"/>
      <c r="DUN8" s="68"/>
      <c r="DUO8" s="68"/>
      <c r="DUP8" s="68"/>
      <c r="DUQ8" s="68"/>
      <c r="DUR8" s="68"/>
      <c r="DUS8" s="68"/>
      <c r="DUT8" s="68"/>
      <c r="DUU8" s="68"/>
      <c r="DUV8" s="68"/>
      <c r="DUW8" s="68"/>
      <c r="DUX8" s="68"/>
      <c r="DUY8" s="68"/>
      <c r="DUZ8" s="68"/>
      <c r="DVA8" s="68"/>
      <c r="DVB8" s="68"/>
      <c r="DVC8" s="68"/>
      <c r="DVD8" s="68"/>
      <c r="DVE8" s="68"/>
      <c r="DVF8" s="68"/>
      <c r="DVG8" s="68"/>
      <c r="DVH8" s="68"/>
      <c r="DVI8" s="68"/>
      <c r="DVJ8" s="68"/>
      <c r="DVK8" s="68"/>
      <c r="DVL8" s="68"/>
      <c r="DVM8" s="68"/>
      <c r="DVN8" s="68"/>
      <c r="DVO8" s="68"/>
      <c r="DVP8" s="68"/>
      <c r="DVQ8" s="68"/>
      <c r="DVR8" s="68"/>
      <c r="DVS8" s="68"/>
      <c r="DVT8" s="68"/>
      <c r="DVU8" s="68"/>
      <c r="DVV8" s="68"/>
      <c r="DVW8" s="68"/>
      <c r="DVX8" s="68"/>
      <c r="DVY8" s="68"/>
      <c r="DVZ8" s="68"/>
      <c r="DWA8" s="68"/>
      <c r="DWB8" s="68"/>
      <c r="DWC8" s="68"/>
      <c r="DWD8" s="68"/>
      <c r="DWE8" s="68"/>
      <c r="DWF8" s="68"/>
      <c r="DWG8" s="68"/>
      <c r="DWH8" s="68"/>
      <c r="DWI8" s="68"/>
      <c r="DWJ8" s="68"/>
      <c r="DWK8" s="68"/>
      <c r="DWL8" s="68"/>
      <c r="DWM8" s="68"/>
      <c r="DWN8" s="68"/>
      <c r="DWO8" s="68"/>
      <c r="DWP8" s="68"/>
      <c r="DWQ8" s="68"/>
      <c r="DWR8" s="68"/>
      <c r="DWS8" s="68"/>
      <c r="DWT8" s="68"/>
      <c r="DWU8" s="68"/>
      <c r="DWV8" s="68"/>
      <c r="DWW8" s="68"/>
      <c r="DWX8" s="68"/>
      <c r="DWY8" s="68"/>
      <c r="DWZ8" s="68"/>
      <c r="DXA8" s="68"/>
      <c r="DXB8" s="68"/>
      <c r="DXC8" s="68"/>
      <c r="DXD8" s="68"/>
      <c r="DXE8" s="68"/>
      <c r="DXF8" s="68"/>
      <c r="DXG8" s="68"/>
      <c r="DXH8" s="68"/>
      <c r="DXI8" s="68"/>
      <c r="DXJ8" s="68"/>
      <c r="DXK8" s="68"/>
      <c r="DXL8" s="68"/>
      <c r="DXM8" s="68"/>
      <c r="DXN8" s="68"/>
      <c r="DXO8" s="68"/>
      <c r="DXP8" s="68"/>
      <c r="DXQ8" s="68"/>
      <c r="DXR8" s="68"/>
      <c r="DXS8" s="68"/>
      <c r="DXT8" s="68"/>
      <c r="DXU8" s="68"/>
      <c r="DXV8" s="68"/>
      <c r="DXW8" s="68"/>
      <c r="DXX8" s="68"/>
      <c r="DXY8" s="68"/>
      <c r="DXZ8" s="68"/>
      <c r="DYA8" s="68"/>
      <c r="DYB8" s="68"/>
      <c r="DYC8" s="68"/>
      <c r="DYD8" s="68"/>
      <c r="DYE8" s="68"/>
      <c r="DYF8" s="68"/>
      <c r="DYG8" s="68"/>
      <c r="DYH8" s="68"/>
      <c r="DYI8" s="68"/>
      <c r="DYJ8" s="68"/>
      <c r="DYK8" s="68"/>
      <c r="DYL8" s="68"/>
      <c r="DYM8" s="68"/>
      <c r="DYN8" s="68"/>
      <c r="DYO8" s="68"/>
      <c r="DYP8" s="68"/>
      <c r="DYQ8" s="68"/>
      <c r="DYR8" s="68"/>
      <c r="DYS8" s="68"/>
      <c r="DYT8" s="68"/>
      <c r="DYU8" s="68"/>
      <c r="DYV8" s="68"/>
      <c r="DYW8" s="68"/>
      <c r="DYX8" s="68"/>
      <c r="DYY8" s="68"/>
      <c r="DYZ8" s="68"/>
      <c r="DZA8" s="68"/>
      <c r="DZB8" s="68"/>
      <c r="DZC8" s="68"/>
      <c r="DZD8" s="68"/>
      <c r="DZE8" s="68"/>
      <c r="DZF8" s="68"/>
      <c r="DZG8" s="68"/>
      <c r="DZH8" s="68"/>
      <c r="DZI8" s="68"/>
      <c r="DZJ8" s="68"/>
      <c r="DZK8" s="68"/>
      <c r="DZL8" s="68"/>
      <c r="DZM8" s="68"/>
      <c r="DZN8" s="68"/>
      <c r="DZO8" s="68"/>
      <c r="DZP8" s="68"/>
      <c r="DZQ8" s="68"/>
      <c r="DZR8" s="68"/>
      <c r="DZS8" s="68"/>
      <c r="DZT8" s="68"/>
      <c r="DZU8" s="68"/>
      <c r="DZV8" s="68"/>
      <c r="DZW8" s="68"/>
      <c r="DZX8" s="68"/>
      <c r="DZY8" s="68"/>
      <c r="DZZ8" s="68"/>
      <c r="EAA8" s="68"/>
      <c r="EAB8" s="68"/>
      <c r="EAC8" s="68"/>
      <c r="EAD8" s="68"/>
      <c r="EAE8" s="68"/>
      <c r="EAF8" s="68"/>
      <c r="EAG8" s="68"/>
      <c r="EAH8" s="68"/>
      <c r="EAI8" s="68"/>
      <c r="EAJ8" s="68"/>
      <c r="EAK8" s="68"/>
      <c r="EAL8" s="68"/>
      <c r="EAM8" s="68"/>
      <c r="EAN8" s="68"/>
      <c r="EAO8" s="68"/>
      <c r="EAP8" s="68"/>
      <c r="EAQ8" s="68"/>
      <c r="EAR8" s="68"/>
      <c r="EAS8" s="68"/>
      <c r="EAT8" s="68"/>
      <c r="EAU8" s="68"/>
      <c r="EAV8" s="68"/>
      <c r="EAW8" s="68"/>
      <c r="EAX8" s="68"/>
      <c r="EAY8" s="68"/>
      <c r="EAZ8" s="68"/>
      <c r="EBA8" s="68"/>
      <c r="EBB8" s="68"/>
      <c r="EBC8" s="68"/>
      <c r="EBD8" s="68"/>
      <c r="EBE8" s="68"/>
      <c r="EBF8" s="68"/>
      <c r="EBG8" s="68"/>
      <c r="EBH8" s="68"/>
      <c r="EBI8" s="68"/>
      <c r="EBJ8" s="68"/>
      <c r="EBK8" s="68"/>
      <c r="EBL8" s="68"/>
      <c r="EBM8" s="68"/>
      <c r="EBN8" s="68"/>
      <c r="EBO8" s="68"/>
      <c r="EBP8" s="68"/>
      <c r="EBQ8" s="68"/>
      <c r="EBR8" s="68"/>
      <c r="EBS8" s="68"/>
      <c r="EBT8" s="68"/>
      <c r="EBU8" s="68"/>
      <c r="EBV8" s="68"/>
      <c r="EBW8" s="68"/>
      <c r="EBX8" s="68"/>
      <c r="EBY8" s="68"/>
      <c r="EBZ8" s="68"/>
      <c r="ECA8" s="68"/>
      <c r="ECB8" s="68"/>
      <c r="ECC8" s="68"/>
      <c r="ECD8" s="68"/>
      <c r="ECE8" s="68"/>
      <c r="ECF8" s="68"/>
      <c r="ECG8" s="68"/>
      <c r="ECH8" s="68"/>
      <c r="ECI8" s="68"/>
      <c r="ECJ8" s="68"/>
      <c r="ECK8" s="68"/>
      <c r="ECL8" s="68"/>
      <c r="ECM8" s="68"/>
      <c r="ECN8" s="68"/>
      <c r="ECO8" s="68"/>
      <c r="ECP8" s="68"/>
      <c r="ECQ8" s="68"/>
      <c r="ECR8" s="68"/>
      <c r="ECS8" s="68"/>
      <c r="ECT8" s="68"/>
      <c r="ECU8" s="68"/>
      <c r="ECV8" s="68"/>
      <c r="ECW8" s="68"/>
      <c r="ECX8" s="68"/>
      <c r="ECY8" s="68"/>
      <c r="ECZ8" s="68"/>
      <c r="EDA8" s="68"/>
      <c r="EDB8" s="68"/>
      <c r="EDC8" s="68"/>
      <c r="EDD8" s="68"/>
      <c r="EDE8" s="68"/>
      <c r="EDF8" s="68"/>
      <c r="EDG8" s="68"/>
      <c r="EDH8" s="68"/>
      <c r="EDI8" s="68"/>
      <c r="EDJ8" s="68"/>
      <c r="EDK8" s="68"/>
      <c r="EDL8" s="68"/>
      <c r="EDM8" s="68"/>
      <c r="EDN8" s="68"/>
      <c r="EDO8" s="68"/>
      <c r="EDP8" s="68"/>
      <c r="EDQ8" s="68"/>
      <c r="EDR8" s="68"/>
      <c r="EDS8" s="68"/>
      <c r="EDT8" s="68"/>
      <c r="EDU8" s="68"/>
      <c r="EDV8" s="68"/>
      <c r="EDW8" s="68"/>
      <c r="EDX8" s="68"/>
      <c r="EDY8" s="68"/>
      <c r="EDZ8" s="68"/>
      <c r="EEA8" s="68"/>
      <c r="EEB8" s="68"/>
      <c r="EEC8" s="68"/>
      <c r="EED8" s="68"/>
      <c r="EEE8" s="68"/>
      <c r="EEF8" s="68"/>
      <c r="EEG8" s="68"/>
      <c r="EEH8" s="68"/>
      <c r="EEI8" s="68"/>
      <c r="EEJ8" s="68"/>
      <c r="EEK8" s="68"/>
      <c r="EEL8" s="68"/>
      <c r="EEM8" s="68"/>
      <c r="EEN8" s="68"/>
      <c r="EEO8" s="68"/>
      <c r="EEP8" s="68"/>
      <c r="EEQ8" s="68"/>
      <c r="EER8" s="68"/>
      <c r="EES8" s="68"/>
      <c r="EET8" s="68"/>
      <c r="EEU8" s="68"/>
      <c r="EEV8" s="68"/>
      <c r="EEW8" s="68"/>
      <c r="EEX8" s="68"/>
      <c r="EEY8" s="68"/>
      <c r="EEZ8" s="68"/>
      <c r="EFA8" s="68"/>
      <c r="EFB8" s="68"/>
      <c r="EFC8" s="68"/>
      <c r="EFD8" s="68"/>
      <c r="EFE8" s="68"/>
      <c r="EFF8" s="68"/>
      <c r="EFG8" s="68"/>
      <c r="EFH8" s="68"/>
      <c r="EFI8" s="68"/>
      <c r="EFJ8" s="68"/>
      <c r="EFK8" s="68"/>
      <c r="EFL8" s="68"/>
      <c r="EFM8" s="68"/>
      <c r="EFN8" s="68"/>
      <c r="EFO8" s="68"/>
      <c r="EFP8" s="68"/>
      <c r="EFQ8" s="68"/>
      <c r="EFR8" s="68"/>
      <c r="EFS8" s="68"/>
      <c r="EFT8" s="68"/>
      <c r="EFU8" s="68"/>
      <c r="EFV8" s="68"/>
      <c r="EFW8" s="68"/>
      <c r="EFX8" s="68"/>
      <c r="EFY8" s="68"/>
      <c r="EFZ8" s="68"/>
      <c r="EGA8" s="68"/>
      <c r="EGB8" s="68"/>
      <c r="EGC8" s="68"/>
      <c r="EGD8" s="68"/>
      <c r="EGE8" s="68"/>
      <c r="EGF8" s="68"/>
      <c r="EGG8" s="68"/>
      <c r="EGH8" s="68"/>
      <c r="EGI8" s="68"/>
      <c r="EGJ8" s="68"/>
      <c r="EGK8" s="68"/>
      <c r="EGL8" s="68"/>
      <c r="EGM8" s="68"/>
      <c r="EGN8" s="68"/>
      <c r="EGO8" s="68"/>
      <c r="EGP8" s="68"/>
      <c r="EGQ8" s="68"/>
      <c r="EGR8" s="68"/>
      <c r="EGS8" s="68"/>
      <c r="EGT8" s="68"/>
      <c r="EGU8" s="68"/>
      <c r="EGV8" s="68"/>
      <c r="EGW8" s="68"/>
      <c r="EGX8" s="68"/>
      <c r="EGY8" s="68"/>
      <c r="EGZ8" s="68"/>
      <c r="EHA8" s="68"/>
      <c r="EHB8" s="68"/>
      <c r="EHC8" s="68"/>
      <c r="EHD8" s="68"/>
      <c r="EHE8" s="68"/>
      <c r="EHF8" s="68"/>
      <c r="EHG8" s="68"/>
      <c r="EHH8" s="68"/>
      <c r="EHI8" s="68"/>
      <c r="EHJ8" s="68"/>
      <c r="EHK8" s="68"/>
      <c r="EHL8" s="68"/>
      <c r="EHM8" s="68"/>
      <c r="EHN8" s="68"/>
      <c r="EHO8" s="68"/>
      <c r="EHP8" s="68"/>
      <c r="EHQ8" s="68"/>
      <c r="EHR8" s="68"/>
      <c r="EHS8" s="68"/>
      <c r="EHT8" s="68"/>
      <c r="EHU8" s="68"/>
      <c r="EHV8" s="68"/>
      <c r="EHW8" s="68"/>
      <c r="EHX8" s="68"/>
      <c r="EHY8" s="68"/>
      <c r="EHZ8" s="68"/>
      <c r="EIA8" s="68"/>
      <c r="EIB8" s="68"/>
      <c r="EIC8" s="68"/>
      <c r="EID8" s="68"/>
      <c r="EIE8" s="68"/>
      <c r="EIF8" s="68"/>
      <c r="EIG8" s="68"/>
      <c r="EIH8" s="68"/>
      <c r="EII8" s="68"/>
      <c r="EIJ8" s="68"/>
      <c r="EIK8" s="68"/>
      <c r="EIL8" s="68"/>
      <c r="EIM8" s="68"/>
      <c r="EIN8" s="68"/>
      <c r="EIO8" s="68"/>
      <c r="EIP8" s="68"/>
      <c r="EIQ8" s="68"/>
      <c r="EIR8" s="68"/>
      <c r="EIS8" s="68"/>
      <c r="EIT8" s="68"/>
      <c r="EIU8" s="68"/>
      <c r="EIV8" s="68"/>
      <c r="EIW8" s="68"/>
      <c r="EIX8" s="68"/>
      <c r="EIY8" s="68"/>
      <c r="EIZ8" s="68"/>
      <c r="EJA8" s="68"/>
      <c r="EJB8" s="68"/>
      <c r="EJC8" s="68"/>
      <c r="EJD8" s="68"/>
      <c r="EJE8" s="68"/>
      <c r="EJF8" s="68"/>
      <c r="EJG8" s="68"/>
      <c r="EJH8" s="68"/>
      <c r="EJI8" s="68"/>
      <c r="EJJ8" s="68"/>
      <c r="EJK8" s="68"/>
      <c r="EJL8" s="68"/>
      <c r="EJM8" s="68"/>
      <c r="EJN8" s="68"/>
      <c r="EJO8" s="68"/>
      <c r="EJP8" s="68"/>
      <c r="EJQ8" s="68"/>
      <c r="EJR8" s="68"/>
      <c r="EJS8" s="68"/>
      <c r="EJT8" s="68"/>
      <c r="EJU8" s="68"/>
      <c r="EJV8" s="68"/>
      <c r="EJW8" s="68"/>
      <c r="EJX8" s="68"/>
      <c r="EJY8" s="68"/>
      <c r="EJZ8" s="68"/>
      <c r="EKA8" s="68"/>
      <c r="EKB8" s="68"/>
      <c r="EKC8" s="68"/>
      <c r="EKD8" s="68"/>
      <c r="EKE8" s="68"/>
      <c r="EKF8" s="68"/>
      <c r="EKG8" s="68"/>
      <c r="EKH8" s="68"/>
      <c r="EKI8" s="68"/>
      <c r="EKJ8" s="68"/>
      <c r="EKK8" s="68"/>
      <c r="EKL8" s="68"/>
      <c r="EKM8" s="68"/>
      <c r="EKN8" s="68"/>
      <c r="EKO8" s="68"/>
      <c r="EKP8" s="68"/>
      <c r="EKQ8" s="68"/>
      <c r="EKR8" s="68"/>
      <c r="EKS8" s="68"/>
      <c r="EKT8" s="68"/>
      <c r="EKU8" s="68"/>
      <c r="EKV8" s="68"/>
      <c r="EKW8" s="68"/>
      <c r="EKX8" s="68"/>
      <c r="EKY8" s="68"/>
      <c r="EKZ8" s="68"/>
      <c r="ELA8" s="68"/>
      <c r="ELB8" s="68"/>
      <c r="ELC8" s="68"/>
      <c r="ELD8" s="68"/>
      <c r="ELE8" s="68"/>
      <c r="ELF8" s="68"/>
      <c r="ELG8" s="68"/>
      <c r="ELH8" s="68"/>
      <c r="ELI8" s="68"/>
      <c r="ELJ8" s="68"/>
      <c r="ELK8" s="68"/>
      <c r="ELL8" s="68"/>
      <c r="ELM8" s="68"/>
      <c r="ELN8" s="68"/>
      <c r="ELO8" s="68"/>
      <c r="ELP8" s="68"/>
      <c r="ELQ8" s="68"/>
      <c r="ELR8" s="68"/>
      <c r="ELS8" s="68"/>
      <c r="ELT8" s="68"/>
      <c r="ELU8" s="68"/>
      <c r="ELV8" s="68"/>
      <c r="ELW8" s="68"/>
      <c r="ELX8" s="68"/>
      <c r="ELY8" s="68"/>
      <c r="ELZ8" s="68"/>
      <c r="EMA8" s="68"/>
      <c r="EMB8" s="68"/>
      <c r="EMC8" s="68"/>
      <c r="EMD8" s="68"/>
      <c r="EME8" s="68"/>
      <c r="EMF8" s="68"/>
      <c r="EMG8" s="68"/>
      <c r="EMH8" s="68"/>
      <c r="EMI8" s="68"/>
      <c r="EMJ8" s="68"/>
      <c r="EMK8" s="68"/>
      <c r="EML8" s="68"/>
      <c r="EMM8" s="68"/>
      <c r="EMN8" s="68"/>
      <c r="EMO8" s="68"/>
      <c r="EMP8" s="68"/>
      <c r="EMQ8" s="68"/>
      <c r="EMR8" s="68"/>
      <c r="EMS8" s="68"/>
      <c r="EMT8" s="68"/>
      <c r="EMU8" s="68"/>
      <c r="EMV8" s="68"/>
      <c r="EMW8" s="68"/>
      <c r="EMX8" s="68"/>
      <c r="EMY8" s="68"/>
      <c r="EMZ8" s="68"/>
      <c r="ENA8" s="68"/>
      <c r="ENB8" s="68"/>
      <c r="ENC8" s="68"/>
      <c r="END8" s="68"/>
      <c r="ENE8" s="68"/>
      <c r="ENF8" s="68"/>
      <c r="ENG8" s="68"/>
      <c r="ENH8" s="68"/>
      <c r="ENI8" s="68"/>
      <c r="ENJ8" s="68"/>
      <c r="ENK8" s="68"/>
      <c r="ENL8" s="68"/>
      <c r="ENM8" s="68"/>
      <c r="ENN8" s="68"/>
      <c r="ENO8" s="68"/>
      <c r="ENP8" s="68"/>
      <c r="ENQ8" s="68"/>
      <c r="ENR8" s="68"/>
      <c r="ENS8" s="68"/>
      <c r="ENT8" s="68"/>
      <c r="ENU8" s="68"/>
      <c r="ENV8" s="68"/>
      <c r="ENW8" s="68"/>
      <c r="ENX8" s="68"/>
      <c r="ENY8" s="68"/>
      <c r="ENZ8" s="68"/>
      <c r="EOA8" s="68"/>
      <c r="EOB8" s="68"/>
      <c r="EOC8" s="68"/>
      <c r="EOD8" s="68"/>
      <c r="EOE8" s="68"/>
      <c r="EOF8" s="68"/>
      <c r="EOG8" s="68"/>
      <c r="EOH8" s="68"/>
      <c r="EOI8" s="68"/>
      <c r="EOJ8" s="68"/>
      <c r="EOK8" s="68"/>
      <c r="EOL8" s="68"/>
      <c r="EOM8" s="68"/>
      <c r="EON8" s="68"/>
      <c r="EOO8" s="68"/>
      <c r="EOP8" s="68"/>
      <c r="EOQ8" s="68"/>
      <c r="EOR8" s="68"/>
      <c r="EOS8" s="68"/>
      <c r="EOT8" s="68"/>
      <c r="EOU8" s="68"/>
      <c r="EOV8" s="68"/>
      <c r="EOW8" s="68"/>
      <c r="EOX8" s="68"/>
      <c r="EOY8" s="68"/>
      <c r="EOZ8" s="68"/>
      <c r="EPA8" s="68"/>
      <c r="EPB8" s="68"/>
      <c r="EPC8" s="68"/>
      <c r="EPD8" s="68"/>
      <c r="EPE8" s="68"/>
      <c r="EPF8" s="68"/>
      <c r="EPG8" s="68"/>
      <c r="EPH8" s="68"/>
      <c r="EPI8" s="68"/>
      <c r="EPJ8" s="68"/>
      <c r="EPK8" s="68"/>
      <c r="EPL8" s="68"/>
      <c r="EPM8" s="68"/>
      <c r="EPN8" s="68"/>
      <c r="EPO8" s="68"/>
      <c r="EPP8" s="68"/>
      <c r="EPQ8" s="68"/>
      <c r="EPR8" s="68"/>
      <c r="EPS8" s="68"/>
      <c r="EPT8" s="68"/>
      <c r="EPU8" s="68"/>
      <c r="EPV8" s="68"/>
      <c r="EPW8" s="68"/>
      <c r="EPX8" s="68"/>
      <c r="EPY8" s="68"/>
      <c r="EPZ8" s="68"/>
      <c r="EQA8" s="68"/>
      <c r="EQB8" s="68"/>
      <c r="EQC8" s="68"/>
      <c r="EQD8" s="68"/>
      <c r="EQE8" s="68"/>
      <c r="EQF8" s="68"/>
      <c r="EQG8" s="68"/>
      <c r="EQH8" s="68"/>
      <c r="EQI8" s="68"/>
      <c r="EQJ8" s="68"/>
      <c r="EQK8" s="68"/>
      <c r="EQL8" s="68"/>
      <c r="EQM8" s="68"/>
      <c r="EQN8" s="68"/>
      <c r="EQO8" s="68"/>
      <c r="EQP8" s="68"/>
      <c r="EQQ8" s="68"/>
      <c r="EQR8" s="68"/>
      <c r="EQS8" s="68"/>
      <c r="EQT8" s="68"/>
      <c r="EQU8" s="68"/>
      <c r="EQV8" s="68"/>
      <c r="EQW8" s="68"/>
      <c r="EQX8" s="68"/>
      <c r="EQY8" s="68"/>
      <c r="EQZ8" s="68"/>
      <c r="ERA8" s="68"/>
      <c r="ERB8" s="68"/>
      <c r="ERC8" s="68"/>
      <c r="ERD8" s="68"/>
      <c r="ERE8" s="68"/>
      <c r="ERF8" s="68"/>
      <c r="ERG8" s="68"/>
      <c r="ERH8" s="68"/>
      <c r="ERI8" s="68"/>
      <c r="ERJ8" s="68"/>
      <c r="ERK8" s="68"/>
      <c r="ERL8" s="68"/>
      <c r="ERM8" s="68"/>
      <c r="ERN8" s="68"/>
      <c r="ERO8" s="68"/>
      <c r="ERP8" s="68"/>
      <c r="ERQ8" s="68"/>
      <c r="ERR8" s="68"/>
      <c r="ERS8" s="68"/>
      <c r="ERT8" s="68"/>
      <c r="ERU8" s="68"/>
      <c r="ERV8" s="68"/>
      <c r="ERW8" s="68"/>
      <c r="ERX8" s="68"/>
      <c r="ERY8" s="68"/>
      <c r="ERZ8" s="68"/>
      <c r="ESA8" s="68"/>
      <c r="ESB8" s="68"/>
      <c r="ESC8" s="68"/>
      <c r="ESD8" s="68"/>
      <c r="ESE8" s="68"/>
      <c r="ESF8" s="68"/>
      <c r="ESG8" s="68"/>
      <c r="ESH8" s="68"/>
      <c r="ESI8" s="68"/>
      <c r="ESJ8" s="68"/>
      <c r="ESK8" s="68"/>
      <c r="ESL8" s="68"/>
      <c r="ESM8" s="68"/>
      <c r="ESN8" s="68"/>
      <c r="ESO8" s="68"/>
      <c r="ESP8" s="68"/>
      <c r="ESQ8" s="68"/>
      <c r="ESR8" s="68"/>
      <c r="ESS8" s="68"/>
      <c r="EST8" s="68"/>
      <c r="ESU8" s="68"/>
      <c r="ESV8" s="68"/>
      <c r="ESW8" s="68"/>
      <c r="ESX8" s="68"/>
      <c r="ESY8" s="68"/>
      <c r="ESZ8" s="68"/>
      <c r="ETA8" s="68"/>
      <c r="ETB8" s="68"/>
      <c r="ETC8" s="68"/>
      <c r="ETD8" s="68"/>
      <c r="ETE8" s="68"/>
      <c r="ETF8" s="68"/>
      <c r="ETG8" s="68"/>
      <c r="ETH8" s="68"/>
      <c r="ETI8" s="68"/>
      <c r="ETJ8" s="68"/>
      <c r="ETK8" s="68"/>
      <c r="ETL8" s="68"/>
      <c r="ETM8" s="68"/>
      <c r="ETN8" s="68"/>
      <c r="ETO8" s="68"/>
      <c r="ETP8" s="68"/>
      <c r="ETQ8" s="68"/>
      <c r="ETR8" s="68"/>
      <c r="ETS8" s="68"/>
      <c r="ETT8" s="68"/>
      <c r="ETU8" s="68"/>
      <c r="ETV8" s="68"/>
      <c r="ETW8" s="68"/>
      <c r="ETX8" s="68"/>
      <c r="ETY8" s="68"/>
      <c r="ETZ8" s="68"/>
      <c r="EUA8" s="68"/>
      <c r="EUB8" s="68"/>
      <c r="EUC8" s="68"/>
      <c r="EUD8" s="68"/>
      <c r="EUE8" s="68"/>
      <c r="EUF8" s="68"/>
      <c r="EUG8" s="68"/>
      <c r="EUH8" s="68"/>
      <c r="EUI8" s="68"/>
      <c r="EUJ8" s="68"/>
      <c r="EUK8" s="68"/>
      <c r="EUL8" s="68"/>
      <c r="EUM8" s="68"/>
      <c r="EUN8" s="68"/>
      <c r="EUO8" s="68"/>
      <c r="EUP8" s="68"/>
      <c r="EUQ8" s="68"/>
      <c r="EUR8" s="68"/>
      <c r="EUS8" s="68"/>
      <c r="EUT8" s="68"/>
      <c r="EUU8" s="68"/>
      <c r="EUV8" s="68"/>
      <c r="EUW8" s="68"/>
      <c r="EUX8" s="68"/>
      <c r="EUY8" s="68"/>
      <c r="EUZ8" s="68"/>
      <c r="EVA8" s="68"/>
      <c r="EVB8" s="68"/>
      <c r="EVC8" s="68"/>
      <c r="EVD8" s="68"/>
      <c r="EVE8" s="68"/>
      <c r="EVF8" s="68"/>
      <c r="EVG8" s="68"/>
      <c r="EVH8" s="68"/>
      <c r="EVI8" s="68"/>
      <c r="EVJ8" s="68"/>
      <c r="EVK8" s="68"/>
      <c r="EVL8" s="68"/>
      <c r="EVM8" s="68"/>
      <c r="EVN8" s="68"/>
      <c r="EVO8" s="68"/>
      <c r="EVP8" s="68"/>
      <c r="EVQ8" s="68"/>
      <c r="EVR8" s="68"/>
      <c r="EVS8" s="68"/>
      <c r="EVT8" s="68"/>
      <c r="EVU8" s="68"/>
      <c r="EVV8" s="68"/>
      <c r="EVW8" s="68"/>
      <c r="EVX8" s="68"/>
      <c r="EVY8" s="68"/>
      <c r="EVZ8" s="68"/>
      <c r="EWA8" s="68"/>
      <c r="EWB8" s="68"/>
      <c r="EWC8" s="68"/>
      <c r="EWD8" s="68"/>
      <c r="EWE8" s="68"/>
      <c r="EWF8" s="68"/>
      <c r="EWG8" s="68"/>
      <c r="EWH8" s="68"/>
      <c r="EWI8" s="68"/>
      <c r="EWJ8" s="68"/>
      <c r="EWK8" s="68"/>
      <c r="EWL8" s="68"/>
      <c r="EWM8" s="68"/>
      <c r="EWN8" s="68"/>
      <c r="EWO8" s="68"/>
      <c r="EWP8" s="68"/>
      <c r="EWQ8" s="68"/>
      <c r="EWR8" s="68"/>
      <c r="EWS8" s="68"/>
      <c r="EWT8" s="68"/>
      <c r="EWU8" s="68"/>
      <c r="EWV8" s="68"/>
      <c r="EWW8" s="68"/>
      <c r="EWX8" s="68"/>
      <c r="EWY8" s="68"/>
      <c r="EWZ8" s="68"/>
      <c r="EXA8" s="68"/>
      <c r="EXB8" s="68"/>
      <c r="EXC8" s="68"/>
      <c r="EXD8" s="68"/>
      <c r="EXE8" s="68"/>
      <c r="EXF8" s="68"/>
      <c r="EXG8" s="68"/>
      <c r="EXH8" s="68"/>
      <c r="EXI8" s="68"/>
      <c r="EXJ8" s="68"/>
      <c r="EXK8" s="68"/>
      <c r="EXL8" s="68"/>
      <c r="EXM8" s="68"/>
      <c r="EXN8" s="68"/>
      <c r="EXO8" s="68"/>
      <c r="EXP8" s="68"/>
      <c r="EXQ8" s="68"/>
      <c r="EXR8" s="68"/>
      <c r="EXS8" s="68"/>
      <c r="EXT8" s="68"/>
      <c r="EXU8" s="68"/>
      <c r="EXV8" s="68"/>
      <c r="EXW8" s="68"/>
      <c r="EXX8" s="68"/>
      <c r="EXY8" s="68"/>
      <c r="EXZ8" s="68"/>
      <c r="EYA8" s="68"/>
      <c r="EYB8" s="68"/>
      <c r="EYC8" s="68"/>
      <c r="EYD8" s="68"/>
      <c r="EYE8" s="68"/>
      <c r="EYF8" s="68"/>
      <c r="EYG8" s="68"/>
      <c r="EYH8" s="68"/>
      <c r="EYI8" s="68"/>
      <c r="EYJ8" s="68"/>
      <c r="EYK8" s="68"/>
      <c r="EYL8" s="68"/>
      <c r="EYM8" s="68"/>
      <c r="EYN8" s="68"/>
      <c r="EYO8" s="68"/>
      <c r="EYP8" s="68"/>
      <c r="EYQ8" s="68"/>
      <c r="EYR8" s="68"/>
      <c r="EYS8" s="68"/>
      <c r="EYT8" s="68"/>
      <c r="EYU8" s="68"/>
      <c r="EYV8" s="68"/>
      <c r="EYW8" s="68"/>
      <c r="EYX8" s="68"/>
      <c r="EYY8" s="68"/>
      <c r="EYZ8" s="68"/>
      <c r="EZA8" s="68"/>
      <c r="EZB8" s="68"/>
      <c r="EZC8" s="68"/>
      <c r="EZD8" s="68"/>
      <c r="EZE8" s="68"/>
      <c r="EZF8" s="68"/>
      <c r="EZG8" s="68"/>
      <c r="EZH8" s="68"/>
      <c r="EZI8" s="68"/>
      <c r="EZJ8" s="68"/>
      <c r="EZK8" s="68"/>
      <c r="EZL8" s="68"/>
      <c r="EZM8" s="68"/>
      <c r="EZN8" s="68"/>
      <c r="EZO8" s="68"/>
      <c r="EZP8" s="68"/>
      <c r="EZQ8" s="68"/>
      <c r="EZR8" s="68"/>
      <c r="EZS8" s="68"/>
      <c r="EZT8" s="68"/>
      <c r="EZU8" s="68"/>
      <c r="EZV8" s="68"/>
      <c r="EZW8" s="68"/>
      <c r="EZX8" s="68"/>
      <c r="EZY8" s="68"/>
      <c r="EZZ8" s="68"/>
      <c r="FAA8" s="68"/>
      <c r="FAB8" s="68"/>
      <c r="FAC8" s="68"/>
      <c r="FAD8" s="68"/>
      <c r="FAE8" s="68"/>
      <c r="FAF8" s="68"/>
      <c r="FAG8" s="68"/>
      <c r="FAH8" s="68"/>
      <c r="FAI8" s="68"/>
      <c r="FAJ8" s="68"/>
      <c r="FAK8" s="68"/>
      <c r="FAL8" s="68"/>
      <c r="FAM8" s="68"/>
      <c r="FAN8" s="68"/>
      <c r="FAO8" s="68"/>
      <c r="FAP8" s="68"/>
      <c r="FAQ8" s="68"/>
      <c r="FAR8" s="68"/>
      <c r="FAS8" s="68"/>
      <c r="FAT8" s="68"/>
      <c r="FAU8" s="68"/>
      <c r="FAV8" s="68"/>
      <c r="FAW8" s="68"/>
      <c r="FAX8" s="68"/>
      <c r="FAY8" s="68"/>
      <c r="FAZ8" s="68"/>
      <c r="FBA8" s="68"/>
      <c r="FBB8" s="68"/>
      <c r="FBC8" s="68"/>
      <c r="FBD8" s="68"/>
      <c r="FBE8" s="68"/>
      <c r="FBF8" s="68"/>
      <c r="FBG8" s="68"/>
      <c r="FBH8" s="68"/>
      <c r="FBI8" s="68"/>
      <c r="FBJ8" s="68"/>
      <c r="FBK8" s="68"/>
      <c r="FBL8" s="68"/>
      <c r="FBM8" s="68"/>
      <c r="FBN8" s="68"/>
      <c r="FBO8" s="68"/>
      <c r="FBP8" s="68"/>
      <c r="FBQ8" s="68"/>
      <c r="FBR8" s="68"/>
      <c r="FBS8" s="68"/>
      <c r="FBT8" s="68"/>
      <c r="FBU8" s="68"/>
      <c r="FBV8" s="68"/>
      <c r="FBW8" s="68"/>
      <c r="FBX8" s="68"/>
      <c r="FBY8" s="68"/>
      <c r="FBZ8" s="68"/>
      <c r="FCA8" s="68"/>
      <c r="FCB8" s="68"/>
      <c r="FCC8" s="68"/>
      <c r="FCD8" s="68"/>
      <c r="FCE8" s="68"/>
      <c r="FCF8" s="68"/>
      <c r="FCG8" s="68"/>
      <c r="FCH8" s="68"/>
      <c r="FCI8" s="68"/>
      <c r="FCJ8" s="68"/>
      <c r="FCK8" s="68"/>
      <c r="FCL8" s="68"/>
      <c r="FCM8" s="68"/>
      <c r="FCN8" s="68"/>
      <c r="FCO8" s="68"/>
      <c r="FCP8" s="68"/>
      <c r="FCQ8" s="68"/>
      <c r="FCR8" s="68"/>
      <c r="FCS8" s="68"/>
      <c r="FCT8" s="68"/>
      <c r="FCU8" s="68"/>
      <c r="FCV8" s="68"/>
      <c r="FCW8" s="68"/>
      <c r="FCX8" s="68"/>
      <c r="FCY8" s="68"/>
      <c r="FCZ8" s="68"/>
      <c r="FDA8" s="68"/>
      <c r="FDB8" s="68"/>
      <c r="FDC8" s="68"/>
      <c r="FDD8" s="68"/>
      <c r="FDE8" s="68"/>
      <c r="FDF8" s="68"/>
      <c r="FDG8" s="68"/>
      <c r="FDH8" s="68"/>
      <c r="FDI8" s="68"/>
      <c r="FDJ8" s="68"/>
      <c r="FDK8" s="68"/>
      <c r="FDL8" s="68"/>
      <c r="FDM8" s="68"/>
      <c r="FDN8" s="68"/>
      <c r="FDO8" s="68"/>
      <c r="FDP8" s="68"/>
      <c r="FDQ8" s="68"/>
      <c r="FDR8" s="68"/>
      <c r="FDS8" s="68"/>
      <c r="FDT8" s="68"/>
      <c r="FDU8" s="68"/>
      <c r="FDV8" s="68"/>
      <c r="FDW8" s="68"/>
      <c r="FDX8" s="68"/>
      <c r="FDY8" s="68"/>
      <c r="FDZ8" s="68"/>
      <c r="FEA8" s="68"/>
      <c r="FEB8" s="68"/>
      <c r="FEC8" s="68"/>
      <c r="FED8" s="68"/>
      <c r="FEE8" s="68"/>
      <c r="FEF8" s="68"/>
      <c r="FEG8" s="68"/>
      <c r="FEH8" s="68"/>
      <c r="FEI8" s="68"/>
      <c r="FEJ8" s="68"/>
      <c r="FEK8" s="68"/>
      <c r="FEL8" s="68"/>
      <c r="FEM8" s="68"/>
      <c r="FEN8" s="68"/>
      <c r="FEO8" s="68"/>
      <c r="FEP8" s="68"/>
      <c r="FEQ8" s="68"/>
      <c r="FER8" s="68"/>
      <c r="FES8" s="68"/>
      <c r="FET8" s="68"/>
      <c r="FEU8" s="68"/>
      <c r="FEV8" s="68"/>
      <c r="FEW8" s="68"/>
      <c r="FEX8" s="68"/>
      <c r="FEY8" s="68"/>
      <c r="FEZ8" s="68"/>
      <c r="FFA8" s="68"/>
      <c r="FFB8" s="68"/>
      <c r="FFC8" s="68"/>
      <c r="FFD8" s="68"/>
      <c r="FFE8" s="68"/>
      <c r="FFF8" s="68"/>
      <c r="FFG8" s="68"/>
      <c r="FFH8" s="68"/>
      <c r="FFI8" s="68"/>
      <c r="FFJ8" s="68"/>
      <c r="FFK8" s="68"/>
      <c r="FFL8" s="68"/>
      <c r="FFM8" s="68"/>
      <c r="FFN8" s="68"/>
      <c r="FFO8" s="68"/>
      <c r="FFP8" s="68"/>
      <c r="FFQ8" s="68"/>
      <c r="FFR8" s="68"/>
      <c r="FFS8" s="68"/>
      <c r="FFT8" s="68"/>
      <c r="FFU8" s="68"/>
      <c r="FFV8" s="68"/>
      <c r="FFW8" s="68"/>
      <c r="FFX8" s="68"/>
      <c r="FFY8" s="68"/>
      <c r="FFZ8" s="68"/>
      <c r="FGA8" s="68"/>
      <c r="FGB8" s="68"/>
      <c r="FGC8" s="68"/>
      <c r="FGD8" s="68"/>
      <c r="FGE8" s="68"/>
      <c r="FGF8" s="68"/>
      <c r="FGG8" s="68"/>
      <c r="FGH8" s="68"/>
      <c r="FGI8" s="68"/>
      <c r="FGJ8" s="68"/>
      <c r="FGK8" s="68"/>
      <c r="FGL8" s="68"/>
      <c r="FGM8" s="68"/>
      <c r="FGN8" s="68"/>
      <c r="FGO8" s="68"/>
      <c r="FGP8" s="68"/>
      <c r="FGQ8" s="68"/>
      <c r="FGR8" s="68"/>
      <c r="FGS8" s="68"/>
      <c r="FGT8" s="68"/>
      <c r="FGU8" s="68"/>
      <c r="FGV8" s="68"/>
      <c r="FGW8" s="68"/>
      <c r="FGX8" s="68"/>
      <c r="FGY8" s="68"/>
      <c r="FGZ8" s="68"/>
      <c r="FHA8" s="68"/>
      <c r="FHB8" s="68"/>
      <c r="FHC8" s="68"/>
      <c r="FHD8" s="68"/>
      <c r="FHE8" s="68"/>
      <c r="FHF8" s="68"/>
      <c r="FHG8" s="68"/>
      <c r="FHH8" s="68"/>
      <c r="FHI8" s="68"/>
      <c r="FHJ8" s="68"/>
      <c r="FHK8" s="68"/>
      <c r="FHL8" s="68"/>
      <c r="FHM8" s="68"/>
      <c r="FHN8" s="68"/>
      <c r="FHO8" s="68"/>
      <c r="FHP8" s="68"/>
      <c r="FHQ8" s="68"/>
      <c r="FHR8" s="68"/>
      <c r="FHS8" s="68"/>
      <c r="FHT8" s="68"/>
      <c r="FHU8" s="68"/>
      <c r="FHV8" s="68"/>
      <c r="FHW8" s="68"/>
      <c r="FHX8" s="68"/>
      <c r="FHY8" s="68"/>
      <c r="FHZ8" s="68"/>
      <c r="FIA8" s="68"/>
      <c r="FIB8" s="68"/>
      <c r="FIC8" s="68"/>
      <c r="FID8" s="68"/>
      <c r="FIE8" s="68"/>
      <c r="FIF8" s="68"/>
      <c r="FIG8" s="68"/>
      <c r="FIH8" s="68"/>
      <c r="FII8" s="68"/>
      <c r="FIJ8" s="68"/>
      <c r="FIK8" s="68"/>
      <c r="FIL8" s="68"/>
      <c r="FIM8" s="68"/>
      <c r="FIN8" s="68"/>
      <c r="FIO8" s="68"/>
      <c r="FIP8" s="68"/>
      <c r="FIQ8" s="68"/>
      <c r="FIR8" s="68"/>
      <c r="FIS8" s="68"/>
      <c r="FIT8" s="68"/>
      <c r="FIU8" s="68"/>
      <c r="FIV8" s="68"/>
      <c r="FIW8" s="68"/>
      <c r="FIX8" s="68"/>
      <c r="FIY8" s="68"/>
      <c r="FIZ8" s="68"/>
      <c r="FJA8" s="68"/>
      <c r="FJB8" s="68"/>
      <c r="FJC8" s="68"/>
      <c r="FJD8" s="68"/>
      <c r="FJE8" s="68"/>
      <c r="FJF8" s="68"/>
      <c r="FJG8" s="68"/>
      <c r="FJH8" s="68"/>
      <c r="FJI8" s="68"/>
      <c r="FJJ8" s="68"/>
      <c r="FJK8" s="68"/>
      <c r="FJL8" s="68"/>
      <c r="FJM8" s="68"/>
      <c r="FJN8" s="68"/>
      <c r="FJO8" s="68"/>
      <c r="FJP8" s="68"/>
      <c r="FJQ8" s="68"/>
      <c r="FJR8" s="68"/>
      <c r="FJS8" s="68"/>
      <c r="FJT8" s="68"/>
      <c r="FJU8" s="68"/>
      <c r="FJV8" s="68"/>
      <c r="FJW8" s="68"/>
      <c r="FJX8" s="68"/>
      <c r="FJY8" s="68"/>
      <c r="FJZ8" s="68"/>
      <c r="FKA8" s="68"/>
      <c r="FKB8" s="68"/>
      <c r="FKC8" s="68"/>
      <c r="FKD8" s="68"/>
      <c r="FKE8" s="68"/>
      <c r="FKF8" s="68"/>
      <c r="FKG8" s="68"/>
      <c r="FKH8" s="68"/>
      <c r="FKI8" s="68"/>
      <c r="FKJ8" s="68"/>
      <c r="FKK8" s="68"/>
      <c r="FKL8" s="68"/>
      <c r="FKM8" s="68"/>
      <c r="FKN8" s="68"/>
      <c r="FKO8" s="68"/>
      <c r="FKP8" s="68"/>
      <c r="FKQ8" s="68"/>
      <c r="FKR8" s="68"/>
      <c r="FKS8" s="68"/>
      <c r="FKT8" s="68"/>
      <c r="FKU8" s="68"/>
      <c r="FKV8" s="68"/>
      <c r="FKW8" s="68"/>
      <c r="FKX8" s="68"/>
      <c r="FKY8" s="68"/>
      <c r="FKZ8" s="68"/>
      <c r="FLA8" s="68"/>
      <c r="FLB8" s="68"/>
      <c r="FLC8" s="68"/>
      <c r="FLD8" s="68"/>
      <c r="FLE8" s="68"/>
      <c r="FLF8" s="68"/>
      <c r="FLG8" s="68"/>
      <c r="FLH8" s="68"/>
      <c r="FLI8" s="68"/>
      <c r="FLJ8" s="68"/>
      <c r="FLK8" s="68"/>
      <c r="FLL8" s="68"/>
      <c r="FLM8" s="68"/>
      <c r="FLN8" s="68"/>
      <c r="FLO8" s="68"/>
      <c r="FLP8" s="68"/>
      <c r="FLQ8" s="68"/>
      <c r="FLR8" s="68"/>
      <c r="FLS8" s="68"/>
      <c r="FLT8" s="68"/>
      <c r="FLU8" s="68"/>
      <c r="FLV8" s="68"/>
      <c r="FLW8" s="68"/>
      <c r="FLX8" s="68"/>
      <c r="FLY8" s="68"/>
      <c r="FLZ8" s="68"/>
      <c r="FMA8" s="68"/>
      <c r="FMB8" s="68"/>
      <c r="FMC8" s="68"/>
      <c r="FMD8" s="68"/>
      <c r="FME8" s="68"/>
      <c r="FMF8" s="68"/>
      <c r="FMG8" s="68"/>
      <c r="FMH8" s="68"/>
      <c r="FMI8" s="68"/>
      <c r="FMJ8" s="68"/>
      <c r="FMK8" s="68"/>
      <c r="FML8" s="68"/>
      <c r="FMM8" s="68"/>
      <c r="FMN8" s="68"/>
      <c r="FMO8" s="68"/>
      <c r="FMP8" s="68"/>
      <c r="FMQ8" s="68"/>
      <c r="FMR8" s="68"/>
      <c r="FMS8" s="68"/>
      <c r="FMT8" s="68"/>
      <c r="FMU8" s="68"/>
      <c r="FMV8" s="68"/>
      <c r="FMW8" s="68"/>
      <c r="FMX8" s="68"/>
      <c r="FMY8" s="68"/>
      <c r="FMZ8" s="68"/>
      <c r="FNA8" s="68"/>
      <c r="FNB8" s="68"/>
      <c r="FNC8" s="68"/>
      <c r="FND8" s="68"/>
      <c r="FNE8" s="68"/>
      <c r="FNF8" s="68"/>
      <c r="FNG8" s="68"/>
      <c r="FNH8" s="68"/>
      <c r="FNI8" s="68"/>
      <c r="FNJ8" s="68"/>
      <c r="FNK8" s="68"/>
      <c r="FNL8" s="68"/>
      <c r="FNM8" s="68"/>
      <c r="FNN8" s="68"/>
      <c r="FNO8" s="68"/>
      <c r="FNP8" s="68"/>
      <c r="FNQ8" s="68"/>
      <c r="FNR8" s="68"/>
      <c r="FNS8" s="68"/>
      <c r="FNT8" s="68"/>
      <c r="FNU8" s="68"/>
      <c r="FNV8" s="68"/>
      <c r="FNW8" s="68"/>
      <c r="FNX8" s="68"/>
      <c r="FNY8" s="68"/>
      <c r="FNZ8" s="68"/>
      <c r="FOA8" s="68"/>
      <c r="FOB8" s="68"/>
      <c r="FOC8" s="68"/>
      <c r="FOD8" s="68"/>
      <c r="FOE8" s="68"/>
      <c r="FOF8" s="68"/>
      <c r="FOG8" s="68"/>
      <c r="FOH8" s="68"/>
      <c r="FOI8" s="68"/>
      <c r="FOJ8" s="68"/>
      <c r="FOK8" s="68"/>
      <c r="FOL8" s="68"/>
      <c r="FOM8" s="68"/>
      <c r="FON8" s="68"/>
      <c r="FOO8" s="68"/>
      <c r="FOP8" s="68"/>
      <c r="FOQ8" s="68"/>
      <c r="FOR8" s="68"/>
      <c r="FOS8" s="68"/>
      <c r="FOT8" s="68"/>
      <c r="FOU8" s="68"/>
      <c r="FOV8" s="68"/>
      <c r="FOW8" s="68"/>
      <c r="FOX8" s="68"/>
      <c r="FOY8" s="68"/>
      <c r="FOZ8" s="68"/>
      <c r="FPA8" s="68"/>
      <c r="FPB8" s="68"/>
      <c r="FPC8" s="68"/>
      <c r="FPD8" s="68"/>
      <c r="FPE8" s="68"/>
      <c r="FPF8" s="68"/>
      <c r="FPG8" s="68"/>
      <c r="FPH8" s="68"/>
      <c r="FPI8" s="68"/>
      <c r="FPJ8" s="68"/>
      <c r="FPK8" s="68"/>
      <c r="FPL8" s="68"/>
      <c r="FPM8" s="68"/>
      <c r="FPN8" s="68"/>
      <c r="FPO8" s="68"/>
      <c r="FPP8" s="68"/>
      <c r="FPQ8" s="68"/>
      <c r="FPR8" s="68"/>
      <c r="FPS8" s="68"/>
      <c r="FPT8" s="68"/>
      <c r="FPU8" s="68"/>
      <c r="FPV8" s="68"/>
      <c r="FPW8" s="68"/>
      <c r="FPX8" s="68"/>
      <c r="FPY8" s="68"/>
      <c r="FPZ8" s="68"/>
      <c r="FQA8" s="68"/>
      <c r="FQB8" s="68"/>
      <c r="FQC8" s="68"/>
      <c r="FQD8" s="68"/>
      <c r="FQE8" s="68"/>
      <c r="FQF8" s="68"/>
      <c r="FQG8" s="68"/>
      <c r="FQH8" s="68"/>
      <c r="FQI8" s="68"/>
      <c r="FQJ8" s="68"/>
      <c r="FQK8" s="68"/>
      <c r="FQL8" s="68"/>
      <c r="FQM8" s="68"/>
      <c r="FQN8" s="68"/>
      <c r="FQO8" s="68"/>
      <c r="FQP8" s="68"/>
      <c r="FQQ8" s="68"/>
      <c r="FQR8" s="68"/>
      <c r="FQS8" s="68"/>
      <c r="FQT8" s="68"/>
      <c r="FQU8" s="68"/>
      <c r="FQV8" s="68"/>
      <c r="FQW8" s="68"/>
      <c r="FQX8" s="68"/>
      <c r="FQY8" s="68"/>
      <c r="FQZ8" s="68"/>
      <c r="FRA8" s="68"/>
      <c r="FRB8" s="68"/>
      <c r="FRC8" s="68"/>
      <c r="FRD8" s="68"/>
      <c r="FRE8" s="68"/>
      <c r="FRF8" s="68"/>
      <c r="FRG8" s="68"/>
      <c r="FRH8" s="68"/>
      <c r="FRI8" s="68"/>
      <c r="FRJ8" s="68"/>
      <c r="FRK8" s="68"/>
      <c r="FRL8" s="68"/>
      <c r="FRM8" s="68"/>
      <c r="FRN8" s="68"/>
      <c r="FRO8" s="68"/>
      <c r="FRP8" s="68"/>
      <c r="FRQ8" s="68"/>
      <c r="FRR8" s="68"/>
      <c r="FRS8" s="68"/>
      <c r="FRT8" s="68"/>
      <c r="FRU8" s="68"/>
      <c r="FRV8" s="68"/>
      <c r="FRW8" s="68"/>
      <c r="FRX8" s="68"/>
      <c r="FRY8" s="68"/>
      <c r="FRZ8" s="68"/>
      <c r="FSA8" s="68"/>
      <c r="FSB8" s="68"/>
      <c r="FSC8" s="68"/>
      <c r="FSD8" s="68"/>
      <c r="FSE8" s="68"/>
      <c r="FSF8" s="68"/>
      <c r="FSG8" s="68"/>
      <c r="FSH8" s="68"/>
      <c r="FSI8" s="68"/>
      <c r="FSJ8" s="68"/>
      <c r="FSK8" s="68"/>
      <c r="FSL8" s="68"/>
      <c r="FSM8" s="68"/>
      <c r="FSN8" s="68"/>
      <c r="FSO8" s="68"/>
      <c r="FSP8" s="68"/>
      <c r="FSQ8" s="68"/>
      <c r="FSR8" s="68"/>
      <c r="FSS8" s="68"/>
      <c r="FST8" s="68"/>
      <c r="FSU8" s="68"/>
      <c r="FSV8" s="68"/>
      <c r="FSW8" s="68"/>
      <c r="FSX8" s="68"/>
      <c r="FSY8" s="68"/>
      <c r="FSZ8" s="68"/>
      <c r="FTA8" s="68"/>
      <c r="FTB8" s="68"/>
      <c r="FTC8" s="68"/>
      <c r="FTD8" s="68"/>
      <c r="FTE8" s="68"/>
      <c r="FTF8" s="68"/>
      <c r="FTG8" s="68"/>
      <c r="FTH8" s="68"/>
      <c r="FTI8" s="68"/>
      <c r="FTJ8" s="68"/>
      <c r="FTK8" s="68"/>
      <c r="FTL8" s="68"/>
      <c r="FTM8" s="68"/>
      <c r="FTN8" s="68"/>
      <c r="FTO8" s="68"/>
      <c r="FTP8" s="68"/>
      <c r="FTQ8" s="68"/>
      <c r="FTR8" s="68"/>
      <c r="FTS8" s="68"/>
      <c r="FTT8" s="68"/>
      <c r="FTU8" s="68"/>
      <c r="FTV8" s="68"/>
      <c r="FTW8" s="68"/>
      <c r="FTX8" s="68"/>
      <c r="FTY8" s="68"/>
      <c r="FTZ8" s="68"/>
      <c r="FUA8" s="68"/>
      <c r="FUB8" s="68"/>
      <c r="FUC8" s="68"/>
      <c r="FUD8" s="68"/>
      <c r="FUE8" s="68"/>
      <c r="FUF8" s="68"/>
      <c r="FUG8" s="68"/>
      <c r="FUH8" s="68"/>
      <c r="FUI8" s="68"/>
      <c r="FUJ8" s="68"/>
      <c r="FUK8" s="68"/>
      <c r="FUL8" s="68"/>
      <c r="FUM8" s="68"/>
      <c r="FUN8" s="68"/>
      <c r="FUO8" s="68"/>
      <c r="FUP8" s="68"/>
      <c r="FUQ8" s="68"/>
      <c r="FUR8" s="68"/>
      <c r="FUS8" s="68"/>
      <c r="FUT8" s="68"/>
      <c r="FUU8" s="68"/>
      <c r="FUV8" s="68"/>
      <c r="FUW8" s="68"/>
      <c r="FUX8" s="68"/>
      <c r="FUY8" s="68"/>
      <c r="FUZ8" s="68"/>
      <c r="FVA8" s="68"/>
      <c r="FVB8" s="68"/>
      <c r="FVC8" s="68"/>
      <c r="FVD8" s="68"/>
      <c r="FVE8" s="68"/>
      <c r="FVF8" s="68"/>
      <c r="FVG8" s="68"/>
      <c r="FVH8" s="68"/>
      <c r="FVI8" s="68"/>
      <c r="FVJ8" s="68"/>
      <c r="FVK8" s="68"/>
      <c r="FVL8" s="68"/>
      <c r="FVM8" s="68"/>
      <c r="FVN8" s="68"/>
      <c r="FVO8" s="68"/>
      <c r="FVP8" s="68"/>
      <c r="FVQ8" s="68"/>
      <c r="FVR8" s="68"/>
      <c r="FVS8" s="68"/>
      <c r="FVT8" s="68"/>
      <c r="FVU8" s="68"/>
      <c r="FVV8" s="68"/>
      <c r="FVW8" s="68"/>
      <c r="FVX8" s="68"/>
      <c r="FVY8" s="68"/>
      <c r="FVZ8" s="68"/>
      <c r="FWA8" s="68"/>
      <c r="FWB8" s="68"/>
      <c r="FWC8" s="68"/>
      <c r="FWD8" s="68"/>
      <c r="FWE8" s="68"/>
      <c r="FWF8" s="68"/>
      <c r="FWG8" s="68"/>
      <c r="FWH8" s="68"/>
      <c r="FWI8" s="68"/>
      <c r="FWJ8" s="68"/>
      <c r="FWK8" s="68"/>
      <c r="FWL8" s="68"/>
      <c r="FWM8" s="68"/>
      <c r="FWN8" s="68"/>
      <c r="FWO8" s="68"/>
      <c r="FWP8" s="68"/>
      <c r="FWQ8" s="68"/>
      <c r="FWR8" s="68"/>
      <c r="FWS8" s="68"/>
      <c r="FWT8" s="68"/>
      <c r="FWU8" s="68"/>
      <c r="FWV8" s="68"/>
      <c r="FWW8" s="68"/>
      <c r="FWX8" s="68"/>
      <c r="FWY8" s="68"/>
      <c r="FWZ8" s="68"/>
      <c r="FXA8" s="68"/>
      <c r="FXB8" s="68"/>
      <c r="FXC8" s="68"/>
      <c r="FXD8" s="68"/>
      <c r="FXE8" s="68"/>
      <c r="FXF8" s="68"/>
      <c r="FXG8" s="68"/>
      <c r="FXH8" s="68"/>
      <c r="FXI8" s="68"/>
      <c r="FXJ8" s="68"/>
      <c r="FXK8" s="68"/>
      <c r="FXL8" s="68"/>
      <c r="FXM8" s="68"/>
      <c r="FXN8" s="68"/>
      <c r="FXO8" s="68"/>
      <c r="FXP8" s="68"/>
      <c r="FXQ8" s="68"/>
      <c r="FXR8" s="68"/>
      <c r="FXS8" s="68"/>
      <c r="FXT8" s="68"/>
      <c r="FXU8" s="68"/>
      <c r="FXV8" s="68"/>
      <c r="FXW8" s="68"/>
      <c r="FXX8" s="68"/>
      <c r="FXY8" s="68"/>
      <c r="FXZ8" s="68"/>
      <c r="FYA8" s="68"/>
      <c r="FYB8" s="68"/>
      <c r="FYC8" s="68"/>
      <c r="FYD8" s="68"/>
      <c r="FYE8" s="68"/>
      <c r="FYF8" s="68"/>
      <c r="FYG8" s="68"/>
      <c r="FYH8" s="68"/>
      <c r="FYI8" s="68"/>
      <c r="FYJ8" s="68"/>
      <c r="FYK8" s="68"/>
      <c r="FYL8" s="68"/>
      <c r="FYM8" s="68"/>
      <c r="FYN8" s="68"/>
      <c r="FYO8" s="68"/>
      <c r="FYP8" s="68"/>
      <c r="FYQ8" s="68"/>
      <c r="FYR8" s="68"/>
      <c r="FYS8" s="68"/>
      <c r="FYT8" s="68"/>
      <c r="FYU8" s="68"/>
      <c r="FYV8" s="68"/>
      <c r="FYW8" s="68"/>
      <c r="FYX8" s="68"/>
      <c r="FYY8" s="68"/>
      <c r="FYZ8" s="68"/>
      <c r="FZA8" s="68"/>
      <c r="FZB8" s="68"/>
      <c r="FZC8" s="68"/>
      <c r="FZD8" s="68"/>
      <c r="FZE8" s="68"/>
      <c r="FZF8" s="68"/>
      <c r="FZG8" s="68"/>
      <c r="FZH8" s="68"/>
      <c r="FZI8" s="68"/>
      <c r="FZJ8" s="68"/>
      <c r="FZK8" s="68"/>
      <c r="FZL8" s="68"/>
      <c r="FZM8" s="68"/>
      <c r="FZN8" s="68"/>
      <c r="FZO8" s="68"/>
      <c r="FZP8" s="68"/>
      <c r="FZQ8" s="68"/>
      <c r="FZR8" s="68"/>
      <c r="FZS8" s="68"/>
      <c r="FZT8" s="68"/>
      <c r="FZU8" s="68"/>
      <c r="FZV8" s="68"/>
      <c r="FZW8" s="68"/>
      <c r="FZX8" s="68"/>
      <c r="FZY8" s="68"/>
      <c r="FZZ8" s="68"/>
      <c r="GAA8" s="68"/>
      <c r="GAB8" s="68"/>
      <c r="GAC8" s="68"/>
      <c r="GAD8" s="68"/>
      <c r="GAE8" s="68"/>
      <c r="GAF8" s="68"/>
      <c r="GAG8" s="68"/>
      <c r="GAH8" s="68"/>
      <c r="GAI8" s="68"/>
      <c r="GAJ8" s="68"/>
      <c r="GAK8" s="68"/>
      <c r="GAL8" s="68"/>
      <c r="GAM8" s="68"/>
      <c r="GAN8" s="68"/>
      <c r="GAO8" s="68"/>
      <c r="GAP8" s="68"/>
      <c r="GAQ8" s="68"/>
      <c r="GAR8" s="68"/>
      <c r="GAS8" s="68"/>
      <c r="GAT8" s="68"/>
      <c r="GAU8" s="68"/>
      <c r="GAV8" s="68"/>
      <c r="GAW8" s="68"/>
      <c r="GAX8" s="68"/>
      <c r="GAY8" s="68"/>
      <c r="GAZ8" s="68"/>
      <c r="GBA8" s="68"/>
      <c r="GBB8" s="68"/>
      <c r="GBC8" s="68"/>
      <c r="GBD8" s="68"/>
      <c r="GBE8" s="68"/>
      <c r="GBF8" s="68"/>
      <c r="GBG8" s="68"/>
      <c r="GBH8" s="68"/>
      <c r="GBI8" s="68"/>
      <c r="GBJ8" s="68"/>
      <c r="GBK8" s="68"/>
      <c r="GBL8" s="68"/>
      <c r="GBM8" s="68"/>
      <c r="GBN8" s="68"/>
      <c r="GBO8" s="68"/>
      <c r="GBP8" s="68"/>
      <c r="GBQ8" s="68"/>
      <c r="GBR8" s="68"/>
      <c r="GBS8" s="68"/>
      <c r="GBT8" s="68"/>
      <c r="GBU8" s="68"/>
      <c r="GBV8" s="68"/>
      <c r="GBW8" s="68"/>
      <c r="GBX8" s="68"/>
      <c r="GBY8" s="68"/>
      <c r="GBZ8" s="68"/>
      <c r="GCA8" s="68"/>
      <c r="GCB8" s="68"/>
      <c r="GCC8" s="68"/>
      <c r="GCD8" s="68"/>
      <c r="GCE8" s="68"/>
      <c r="GCF8" s="68"/>
      <c r="GCG8" s="68"/>
      <c r="GCH8" s="68"/>
      <c r="GCI8" s="68"/>
      <c r="GCJ8" s="68"/>
      <c r="GCK8" s="68"/>
      <c r="GCL8" s="68"/>
      <c r="GCM8" s="68"/>
      <c r="GCN8" s="68"/>
      <c r="GCO8" s="68"/>
      <c r="GCP8" s="68"/>
      <c r="GCQ8" s="68"/>
      <c r="GCR8" s="68"/>
      <c r="GCS8" s="68"/>
      <c r="GCT8" s="68"/>
      <c r="GCU8" s="68"/>
      <c r="GCV8" s="68"/>
      <c r="GCW8" s="68"/>
      <c r="GCX8" s="68"/>
      <c r="GCY8" s="68"/>
      <c r="GCZ8" s="68"/>
      <c r="GDA8" s="68"/>
      <c r="GDB8" s="68"/>
      <c r="GDC8" s="68"/>
      <c r="GDD8" s="68"/>
      <c r="GDE8" s="68"/>
      <c r="GDF8" s="68"/>
      <c r="GDG8" s="68"/>
      <c r="GDH8" s="68"/>
      <c r="GDI8" s="68"/>
      <c r="GDJ8" s="68"/>
      <c r="GDK8" s="68"/>
      <c r="GDL8" s="68"/>
      <c r="GDM8" s="68"/>
      <c r="GDN8" s="68"/>
      <c r="GDO8" s="68"/>
      <c r="GDP8" s="68"/>
      <c r="GDQ8" s="68"/>
      <c r="GDR8" s="68"/>
      <c r="GDS8" s="68"/>
      <c r="GDT8" s="68"/>
      <c r="GDU8" s="68"/>
      <c r="GDV8" s="68"/>
      <c r="GDW8" s="68"/>
      <c r="GDX8" s="68"/>
      <c r="GDY8" s="68"/>
      <c r="GDZ8" s="68"/>
      <c r="GEA8" s="68"/>
      <c r="GEB8" s="68"/>
      <c r="GEC8" s="68"/>
      <c r="GED8" s="68"/>
      <c r="GEE8" s="68"/>
      <c r="GEF8" s="68"/>
      <c r="GEG8" s="68"/>
      <c r="GEH8" s="68"/>
      <c r="GEI8" s="68"/>
      <c r="GEJ8" s="68"/>
      <c r="GEK8" s="68"/>
      <c r="GEL8" s="68"/>
      <c r="GEM8" s="68"/>
      <c r="GEN8" s="68"/>
      <c r="GEO8" s="68"/>
      <c r="GEP8" s="68"/>
      <c r="GEQ8" s="68"/>
      <c r="GER8" s="68"/>
      <c r="GES8" s="68"/>
      <c r="GET8" s="68"/>
      <c r="GEU8" s="68"/>
      <c r="GEV8" s="68"/>
      <c r="GEW8" s="68"/>
      <c r="GEX8" s="68"/>
      <c r="GEY8" s="68"/>
      <c r="GEZ8" s="68"/>
      <c r="GFA8" s="68"/>
      <c r="GFB8" s="68"/>
      <c r="GFC8" s="68"/>
      <c r="GFD8" s="68"/>
      <c r="GFE8" s="68"/>
      <c r="GFF8" s="68"/>
      <c r="GFG8" s="68"/>
      <c r="GFH8" s="68"/>
      <c r="GFI8" s="68"/>
      <c r="GFJ8" s="68"/>
      <c r="GFK8" s="68"/>
      <c r="GFL8" s="68"/>
      <c r="GFM8" s="68"/>
      <c r="GFN8" s="68"/>
      <c r="GFO8" s="68"/>
      <c r="GFP8" s="68"/>
      <c r="GFQ8" s="68"/>
      <c r="GFR8" s="68"/>
      <c r="GFS8" s="68"/>
      <c r="GFT8" s="68"/>
      <c r="GFU8" s="68"/>
      <c r="GFV8" s="68"/>
      <c r="GFW8" s="68"/>
      <c r="GFX8" s="68"/>
      <c r="GFY8" s="68"/>
      <c r="GFZ8" s="68"/>
      <c r="GGA8" s="68"/>
      <c r="GGB8" s="68"/>
      <c r="GGC8" s="68"/>
      <c r="GGD8" s="68"/>
      <c r="GGE8" s="68"/>
      <c r="GGF8" s="68"/>
      <c r="GGG8" s="68"/>
      <c r="GGH8" s="68"/>
      <c r="GGI8" s="68"/>
      <c r="GGJ8" s="68"/>
      <c r="GGK8" s="68"/>
      <c r="GGL8" s="68"/>
      <c r="GGM8" s="68"/>
      <c r="GGN8" s="68"/>
      <c r="GGO8" s="68"/>
      <c r="GGP8" s="68"/>
      <c r="GGQ8" s="68"/>
      <c r="GGR8" s="68"/>
      <c r="GGS8" s="68"/>
      <c r="GGT8" s="68"/>
      <c r="GGU8" s="68"/>
      <c r="GGV8" s="68"/>
      <c r="GGW8" s="68"/>
      <c r="GGX8" s="68"/>
      <c r="GGY8" s="68"/>
      <c r="GGZ8" s="68"/>
      <c r="GHA8" s="68"/>
      <c r="GHB8" s="68"/>
      <c r="GHC8" s="68"/>
      <c r="GHD8" s="68"/>
      <c r="GHE8" s="68"/>
      <c r="GHF8" s="68"/>
      <c r="GHG8" s="68"/>
      <c r="GHH8" s="68"/>
      <c r="GHI8" s="68"/>
      <c r="GHJ8" s="68"/>
      <c r="GHK8" s="68"/>
      <c r="GHL8" s="68"/>
      <c r="GHM8" s="68"/>
      <c r="GHN8" s="68"/>
      <c r="GHO8" s="68"/>
      <c r="GHP8" s="68"/>
      <c r="GHQ8" s="68"/>
      <c r="GHR8" s="68"/>
      <c r="GHS8" s="68"/>
      <c r="GHT8" s="68"/>
      <c r="GHU8" s="68"/>
      <c r="GHV8" s="68"/>
      <c r="GHW8" s="68"/>
      <c r="GHX8" s="68"/>
      <c r="GHY8" s="68"/>
      <c r="GHZ8" s="68"/>
      <c r="GIA8" s="68"/>
      <c r="GIB8" s="68"/>
      <c r="GIC8" s="68"/>
      <c r="GID8" s="68"/>
      <c r="GIE8" s="68"/>
      <c r="GIF8" s="68"/>
      <c r="GIG8" s="68"/>
      <c r="GIH8" s="68"/>
      <c r="GII8" s="68"/>
      <c r="GIJ8" s="68"/>
      <c r="GIK8" s="68"/>
      <c r="GIL8" s="68"/>
      <c r="GIM8" s="68"/>
      <c r="GIN8" s="68"/>
      <c r="GIO8" s="68"/>
      <c r="GIP8" s="68"/>
      <c r="GIQ8" s="68"/>
      <c r="GIR8" s="68"/>
      <c r="GIS8" s="68"/>
      <c r="GIT8" s="68"/>
      <c r="GIU8" s="68"/>
      <c r="GIV8" s="68"/>
      <c r="GIW8" s="68"/>
      <c r="GIX8" s="68"/>
      <c r="GIY8" s="68"/>
      <c r="GIZ8" s="68"/>
      <c r="GJA8" s="68"/>
      <c r="GJB8" s="68"/>
      <c r="GJC8" s="68"/>
      <c r="GJD8" s="68"/>
      <c r="GJE8" s="68"/>
      <c r="GJF8" s="68"/>
      <c r="GJG8" s="68"/>
      <c r="GJH8" s="68"/>
      <c r="GJI8" s="68"/>
      <c r="GJJ8" s="68"/>
      <c r="GJK8" s="68"/>
      <c r="GJL8" s="68"/>
      <c r="GJM8" s="68"/>
      <c r="GJN8" s="68"/>
      <c r="GJO8" s="68"/>
      <c r="GJP8" s="68"/>
      <c r="GJQ8" s="68"/>
      <c r="GJR8" s="68"/>
      <c r="GJS8" s="68"/>
      <c r="GJT8" s="68"/>
      <c r="GJU8" s="68"/>
      <c r="GJV8" s="68"/>
      <c r="GJW8" s="68"/>
      <c r="GJX8" s="68"/>
      <c r="GJY8" s="68"/>
      <c r="GJZ8" s="68"/>
      <c r="GKA8" s="68"/>
      <c r="GKB8" s="68"/>
      <c r="GKC8" s="68"/>
      <c r="GKD8" s="68"/>
      <c r="GKE8" s="68"/>
      <c r="GKF8" s="68"/>
      <c r="GKG8" s="68"/>
      <c r="GKH8" s="68"/>
      <c r="GKI8" s="68"/>
      <c r="GKJ8" s="68"/>
      <c r="GKK8" s="68"/>
      <c r="GKL8" s="68"/>
      <c r="GKM8" s="68"/>
      <c r="GKN8" s="68"/>
      <c r="GKO8" s="68"/>
      <c r="GKP8" s="68"/>
      <c r="GKQ8" s="68"/>
      <c r="GKR8" s="68"/>
      <c r="GKS8" s="68"/>
      <c r="GKT8" s="68"/>
      <c r="GKU8" s="68"/>
      <c r="GKV8" s="68"/>
      <c r="GKW8" s="68"/>
      <c r="GKX8" s="68"/>
      <c r="GKY8" s="68"/>
      <c r="GKZ8" s="68"/>
      <c r="GLA8" s="68"/>
      <c r="GLB8" s="68"/>
      <c r="GLC8" s="68"/>
      <c r="GLD8" s="68"/>
      <c r="GLE8" s="68"/>
      <c r="GLF8" s="68"/>
      <c r="GLG8" s="68"/>
      <c r="GLH8" s="68"/>
      <c r="GLI8" s="68"/>
      <c r="GLJ8" s="68"/>
      <c r="GLK8" s="68"/>
      <c r="GLL8" s="68"/>
      <c r="GLM8" s="68"/>
      <c r="GLN8" s="68"/>
      <c r="GLO8" s="68"/>
      <c r="GLP8" s="68"/>
      <c r="GLQ8" s="68"/>
      <c r="GLR8" s="68"/>
      <c r="GLS8" s="68"/>
      <c r="GLT8" s="68"/>
      <c r="GLU8" s="68"/>
      <c r="GLV8" s="68"/>
      <c r="GLW8" s="68"/>
      <c r="GLX8" s="68"/>
      <c r="GLY8" s="68"/>
      <c r="GLZ8" s="68"/>
      <c r="GMA8" s="68"/>
      <c r="GMB8" s="68"/>
      <c r="GMC8" s="68"/>
      <c r="GMD8" s="68"/>
      <c r="GME8" s="68"/>
      <c r="GMF8" s="68"/>
      <c r="GMG8" s="68"/>
      <c r="GMH8" s="68"/>
      <c r="GMI8" s="68"/>
      <c r="GMJ8" s="68"/>
      <c r="GMK8" s="68"/>
      <c r="GML8" s="68"/>
      <c r="GMM8" s="68"/>
      <c r="GMN8" s="68"/>
      <c r="GMO8" s="68"/>
      <c r="GMP8" s="68"/>
      <c r="GMQ8" s="68"/>
      <c r="GMR8" s="68"/>
      <c r="GMS8" s="68"/>
      <c r="GMT8" s="68"/>
      <c r="GMU8" s="68"/>
      <c r="GMV8" s="68"/>
      <c r="GMW8" s="68"/>
      <c r="GMX8" s="68"/>
      <c r="GMY8" s="68"/>
      <c r="GMZ8" s="68"/>
      <c r="GNA8" s="68"/>
      <c r="GNB8" s="68"/>
      <c r="GNC8" s="68"/>
      <c r="GND8" s="68"/>
      <c r="GNE8" s="68"/>
      <c r="GNF8" s="68"/>
      <c r="GNG8" s="68"/>
      <c r="GNH8" s="68"/>
      <c r="GNI8" s="68"/>
      <c r="GNJ8" s="68"/>
      <c r="GNK8" s="68"/>
      <c r="GNL8" s="68"/>
      <c r="GNM8" s="68"/>
      <c r="GNN8" s="68"/>
      <c r="GNO8" s="68"/>
      <c r="GNP8" s="68"/>
      <c r="GNQ8" s="68"/>
      <c r="GNR8" s="68"/>
      <c r="GNS8" s="68"/>
      <c r="GNT8" s="68"/>
      <c r="GNU8" s="68"/>
      <c r="GNV8" s="68"/>
      <c r="GNW8" s="68"/>
      <c r="GNX8" s="68"/>
      <c r="GNY8" s="68"/>
      <c r="GNZ8" s="68"/>
      <c r="GOA8" s="68"/>
      <c r="GOB8" s="68"/>
      <c r="GOC8" s="68"/>
      <c r="GOD8" s="68"/>
      <c r="GOE8" s="68"/>
      <c r="GOF8" s="68"/>
      <c r="GOG8" s="68"/>
      <c r="GOH8" s="68"/>
      <c r="GOI8" s="68"/>
      <c r="GOJ8" s="68"/>
      <c r="GOK8" s="68"/>
      <c r="GOL8" s="68"/>
      <c r="GOM8" s="68"/>
      <c r="GON8" s="68"/>
      <c r="GOO8" s="68"/>
      <c r="GOP8" s="68"/>
      <c r="GOQ8" s="68"/>
      <c r="GOR8" s="68"/>
      <c r="GOS8" s="68"/>
      <c r="GOT8" s="68"/>
      <c r="GOU8" s="68"/>
      <c r="GOV8" s="68"/>
      <c r="GOW8" s="68"/>
      <c r="GOX8" s="68"/>
      <c r="GOY8" s="68"/>
      <c r="GOZ8" s="68"/>
      <c r="GPA8" s="68"/>
      <c r="GPB8" s="68"/>
      <c r="GPC8" s="68"/>
      <c r="GPD8" s="68"/>
      <c r="GPE8" s="68"/>
      <c r="GPF8" s="68"/>
      <c r="GPG8" s="68"/>
      <c r="GPH8" s="68"/>
      <c r="GPI8" s="68"/>
      <c r="GPJ8" s="68"/>
      <c r="GPK8" s="68"/>
      <c r="GPL8" s="68"/>
      <c r="GPM8" s="68"/>
      <c r="GPN8" s="68"/>
      <c r="GPO8" s="68"/>
      <c r="GPP8" s="68"/>
      <c r="GPQ8" s="68"/>
      <c r="GPR8" s="68"/>
      <c r="GPS8" s="68"/>
      <c r="GPT8" s="68"/>
      <c r="GPU8" s="68"/>
      <c r="GPV8" s="68"/>
      <c r="GPW8" s="68"/>
      <c r="GPX8" s="68"/>
      <c r="GPY8" s="68"/>
      <c r="GPZ8" s="68"/>
      <c r="GQA8" s="68"/>
      <c r="GQB8" s="68"/>
      <c r="GQC8" s="68"/>
      <c r="GQD8" s="68"/>
      <c r="GQE8" s="68"/>
      <c r="GQF8" s="68"/>
      <c r="GQG8" s="68"/>
      <c r="GQH8" s="68"/>
      <c r="GQI8" s="68"/>
      <c r="GQJ8" s="68"/>
      <c r="GQK8" s="68"/>
      <c r="GQL8" s="68"/>
      <c r="GQM8" s="68"/>
      <c r="GQN8" s="68"/>
      <c r="GQO8" s="68"/>
      <c r="GQP8" s="68"/>
      <c r="GQQ8" s="68"/>
      <c r="GQR8" s="68"/>
      <c r="GQS8" s="68"/>
      <c r="GQT8" s="68"/>
      <c r="GQU8" s="68"/>
      <c r="GQV8" s="68"/>
      <c r="GQW8" s="68"/>
      <c r="GQX8" s="68"/>
      <c r="GQY8" s="68"/>
      <c r="GQZ8" s="68"/>
      <c r="GRA8" s="68"/>
      <c r="GRB8" s="68"/>
      <c r="GRC8" s="68"/>
      <c r="GRD8" s="68"/>
      <c r="GRE8" s="68"/>
      <c r="GRF8" s="68"/>
      <c r="GRG8" s="68"/>
      <c r="GRH8" s="68"/>
      <c r="GRI8" s="68"/>
      <c r="GRJ8" s="68"/>
      <c r="GRK8" s="68"/>
      <c r="GRL8" s="68"/>
      <c r="GRM8" s="68"/>
      <c r="GRN8" s="68"/>
      <c r="GRO8" s="68"/>
      <c r="GRP8" s="68"/>
      <c r="GRQ8" s="68"/>
      <c r="GRR8" s="68"/>
      <c r="GRS8" s="68"/>
      <c r="GRT8" s="68"/>
      <c r="GRU8" s="68"/>
      <c r="GRV8" s="68"/>
      <c r="GRW8" s="68"/>
      <c r="GRX8" s="68"/>
      <c r="GRY8" s="68"/>
      <c r="GRZ8" s="68"/>
      <c r="GSA8" s="68"/>
      <c r="GSB8" s="68"/>
      <c r="GSC8" s="68"/>
      <c r="GSD8" s="68"/>
      <c r="GSE8" s="68"/>
      <c r="GSF8" s="68"/>
      <c r="GSG8" s="68"/>
      <c r="GSH8" s="68"/>
      <c r="GSI8" s="68"/>
      <c r="GSJ8" s="68"/>
      <c r="GSK8" s="68"/>
      <c r="GSL8" s="68"/>
      <c r="GSM8" s="68"/>
      <c r="GSN8" s="68"/>
      <c r="GSO8" s="68"/>
      <c r="GSP8" s="68"/>
      <c r="GSQ8" s="68"/>
      <c r="GSR8" s="68"/>
      <c r="GSS8" s="68"/>
      <c r="GST8" s="68"/>
      <c r="GSU8" s="68"/>
      <c r="GSV8" s="68"/>
      <c r="GSW8" s="68"/>
      <c r="GSX8" s="68"/>
      <c r="GSY8" s="68"/>
      <c r="GSZ8" s="68"/>
      <c r="GTA8" s="68"/>
      <c r="GTB8" s="68"/>
      <c r="GTC8" s="68"/>
      <c r="GTD8" s="68"/>
      <c r="GTE8" s="68"/>
      <c r="GTF8" s="68"/>
      <c r="GTG8" s="68"/>
      <c r="GTH8" s="68"/>
      <c r="GTI8" s="68"/>
      <c r="GTJ8" s="68"/>
      <c r="GTK8" s="68"/>
      <c r="GTL8" s="68"/>
      <c r="GTM8" s="68"/>
      <c r="GTN8" s="68"/>
      <c r="GTO8" s="68"/>
      <c r="GTP8" s="68"/>
      <c r="GTQ8" s="68"/>
      <c r="GTR8" s="68"/>
      <c r="GTS8" s="68"/>
      <c r="GTT8" s="68"/>
      <c r="GTU8" s="68"/>
      <c r="GTV8" s="68"/>
      <c r="GTW8" s="68"/>
      <c r="GTX8" s="68"/>
      <c r="GTY8" s="68"/>
      <c r="GTZ8" s="68"/>
      <c r="GUA8" s="68"/>
      <c r="GUB8" s="68"/>
      <c r="GUC8" s="68"/>
      <c r="GUD8" s="68"/>
      <c r="GUE8" s="68"/>
      <c r="GUF8" s="68"/>
      <c r="GUG8" s="68"/>
      <c r="GUH8" s="68"/>
      <c r="GUI8" s="68"/>
      <c r="GUJ8" s="68"/>
      <c r="GUK8" s="68"/>
      <c r="GUL8" s="68"/>
      <c r="GUM8" s="68"/>
      <c r="GUN8" s="68"/>
      <c r="GUO8" s="68"/>
      <c r="GUP8" s="68"/>
      <c r="GUQ8" s="68"/>
      <c r="GUR8" s="68"/>
      <c r="GUS8" s="68"/>
      <c r="GUT8" s="68"/>
      <c r="GUU8" s="68"/>
      <c r="GUV8" s="68"/>
      <c r="GUW8" s="68"/>
      <c r="GUX8" s="68"/>
      <c r="GUY8" s="68"/>
      <c r="GUZ8" s="68"/>
      <c r="GVA8" s="68"/>
      <c r="GVB8" s="68"/>
      <c r="GVC8" s="68"/>
      <c r="GVD8" s="68"/>
      <c r="GVE8" s="68"/>
      <c r="GVF8" s="68"/>
      <c r="GVG8" s="68"/>
      <c r="GVH8" s="68"/>
      <c r="GVI8" s="68"/>
      <c r="GVJ8" s="68"/>
      <c r="GVK8" s="68"/>
      <c r="GVL8" s="68"/>
      <c r="GVM8" s="68"/>
      <c r="GVN8" s="68"/>
      <c r="GVO8" s="68"/>
      <c r="GVP8" s="68"/>
      <c r="GVQ8" s="68"/>
      <c r="GVR8" s="68"/>
      <c r="GVS8" s="68"/>
      <c r="GVT8" s="68"/>
      <c r="GVU8" s="68"/>
      <c r="GVV8" s="68"/>
      <c r="GVW8" s="68"/>
      <c r="GVX8" s="68"/>
      <c r="GVY8" s="68"/>
      <c r="GVZ8" s="68"/>
      <c r="GWA8" s="68"/>
      <c r="GWB8" s="68"/>
      <c r="GWC8" s="68"/>
      <c r="GWD8" s="68"/>
      <c r="GWE8" s="68"/>
      <c r="GWF8" s="68"/>
      <c r="GWG8" s="68"/>
      <c r="GWH8" s="68"/>
      <c r="GWI8" s="68"/>
      <c r="GWJ8" s="68"/>
      <c r="GWK8" s="68"/>
      <c r="GWL8" s="68"/>
      <c r="GWM8" s="68"/>
      <c r="GWN8" s="68"/>
      <c r="GWO8" s="68"/>
      <c r="GWP8" s="68"/>
      <c r="GWQ8" s="68"/>
      <c r="GWR8" s="68"/>
      <c r="GWS8" s="68"/>
      <c r="GWT8" s="68"/>
      <c r="GWU8" s="68"/>
      <c r="GWV8" s="68"/>
      <c r="GWW8" s="68"/>
      <c r="GWX8" s="68"/>
      <c r="GWY8" s="68"/>
      <c r="GWZ8" s="68"/>
      <c r="GXA8" s="68"/>
      <c r="GXB8" s="68"/>
      <c r="GXC8" s="68"/>
      <c r="GXD8" s="68"/>
      <c r="GXE8" s="68"/>
      <c r="GXF8" s="68"/>
      <c r="GXG8" s="68"/>
      <c r="GXH8" s="68"/>
      <c r="GXI8" s="68"/>
      <c r="GXJ8" s="68"/>
      <c r="GXK8" s="68"/>
      <c r="GXL8" s="68"/>
      <c r="GXM8" s="68"/>
      <c r="GXN8" s="68"/>
      <c r="GXO8" s="68"/>
      <c r="GXP8" s="68"/>
      <c r="GXQ8" s="68"/>
      <c r="GXR8" s="68"/>
      <c r="GXS8" s="68"/>
      <c r="GXT8" s="68"/>
      <c r="GXU8" s="68"/>
      <c r="GXV8" s="68"/>
      <c r="GXW8" s="68"/>
      <c r="GXX8" s="68"/>
      <c r="GXY8" s="68"/>
      <c r="GXZ8" s="68"/>
      <c r="GYA8" s="68"/>
      <c r="GYB8" s="68"/>
      <c r="GYC8" s="68"/>
      <c r="GYD8" s="68"/>
      <c r="GYE8" s="68"/>
      <c r="GYF8" s="68"/>
      <c r="GYG8" s="68"/>
      <c r="GYH8" s="68"/>
      <c r="GYI8" s="68"/>
      <c r="GYJ8" s="68"/>
      <c r="GYK8" s="68"/>
      <c r="GYL8" s="68"/>
      <c r="GYM8" s="68"/>
      <c r="GYN8" s="68"/>
      <c r="GYO8" s="68"/>
      <c r="GYP8" s="68"/>
      <c r="GYQ8" s="68"/>
      <c r="GYR8" s="68"/>
      <c r="GYS8" s="68"/>
      <c r="GYT8" s="68"/>
      <c r="GYU8" s="68"/>
      <c r="GYV8" s="68"/>
      <c r="GYW8" s="68"/>
      <c r="GYX8" s="68"/>
      <c r="GYY8" s="68"/>
      <c r="GYZ8" s="68"/>
      <c r="GZA8" s="68"/>
      <c r="GZB8" s="68"/>
      <c r="GZC8" s="68"/>
      <c r="GZD8" s="68"/>
      <c r="GZE8" s="68"/>
      <c r="GZF8" s="68"/>
      <c r="GZG8" s="68"/>
      <c r="GZH8" s="68"/>
      <c r="GZI8" s="68"/>
      <c r="GZJ8" s="68"/>
      <c r="GZK8" s="68"/>
      <c r="GZL8" s="68"/>
      <c r="GZM8" s="68"/>
      <c r="GZN8" s="68"/>
      <c r="GZO8" s="68"/>
      <c r="GZP8" s="68"/>
      <c r="GZQ8" s="68"/>
      <c r="GZR8" s="68"/>
      <c r="GZS8" s="68"/>
      <c r="GZT8" s="68"/>
      <c r="GZU8" s="68"/>
      <c r="GZV8" s="68"/>
      <c r="GZW8" s="68"/>
      <c r="GZX8" s="68"/>
      <c r="GZY8" s="68"/>
      <c r="GZZ8" s="68"/>
      <c r="HAA8" s="68"/>
      <c r="HAB8" s="68"/>
      <c r="HAC8" s="68"/>
      <c r="HAD8" s="68"/>
      <c r="HAE8" s="68"/>
      <c r="HAF8" s="68"/>
      <c r="HAG8" s="68"/>
      <c r="HAH8" s="68"/>
      <c r="HAI8" s="68"/>
      <c r="HAJ8" s="68"/>
      <c r="HAK8" s="68"/>
      <c r="HAL8" s="68"/>
      <c r="HAM8" s="68"/>
      <c r="HAN8" s="68"/>
      <c r="HAO8" s="68"/>
      <c r="HAP8" s="68"/>
      <c r="HAQ8" s="68"/>
      <c r="HAR8" s="68"/>
      <c r="HAS8" s="68"/>
      <c r="HAT8" s="68"/>
      <c r="HAU8" s="68"/>
      <c r="HAV8" s="68"/>
      <c r="HAW8" s="68"/>
      <c r="HAX8" s="68"/>
      <c r="HAY8" s="68"/>
      <c r="HAZ8" s="68"/>
      <c r="HBA8" s="68"/>
      <c r="HBB8" s="68"/>
      <c r="HBC8" s="68"/>
      <c r="HBD8" s="68"/>
      <c r="HBE8" s="68"/>
      <c r="HBF8" s="68"/>
      <c r="HBG8" s="68"/>
      <c r="HBH8" s="68"/>
      <c r="HBI8" s="68"/>
      <c r="HBJ8" s="68"/>
      <c r="HBK8" s="68"/>
      <c r="HBL8" s="68"/>
      <c r="HBM8" s="68"/>
      <c r="HBN8" s="68"/>
      <c r="HBO8" s="68"/>
      <c r="HBP8" s="68"/>
      <c r="HBQ8" s="68"/>
      <c r="HBR8" s="68"/>
      <c r="HBS8" s="68"/>
      <c r="HBT8" s="68"/>
      <c r="HBU8" s="68"/>
      <c r="HBV8" s="68"/>
      <c r="HBW8" s="68"/>
      <c r="HBX8" s="68"/>
      <c r="HBY8" s="68"/>
      <c r="HBZ8" s="68"/>
      <c r="HCA8" s="68"/>
      <c r="HCB8" s="68"/>
      <c r="HCC8" s="68"/>
      <c r="HCD8" s="68"/>
      <c r="HCE8" s="68"/>
      <c r="HCF8" s="68"/>
      <c r="HCG8" s="68"/>
      <c r="HCH8" s="68"/>
      <c r="HCI8" s="68"/>
      <c r="HCJ8" s="68"/>
      <c r="HCK8" s="68"/>
      <c r="HCL8" s="68"/>
      <c r="HCM8" s="68"/>
      <c r="HCN8" s="68"/>
      <c r="HCO8" s="68"/>
      <c r="HCP8" s="68"/>
      <c r="HCQ8" s="68"/>
      <c r="HCR8" s="68"/>
      <c r="HCS8" s="68"/>
      <c r="HCT8" s="68"/>
      <c r="HCU8" s="68"/>
      <c r="HCV8" s="68"/>
      <c r="HCW8" s="68"/>
      <c r="HCX8" s="68"/>
      <c r="HCY8" s="68"/>
      <c r="HCZ8" s="68"/>
      <c r="HDA8" s="68"/>
      <c r="HDB8" s="68"/>
      <c r="HDC8" s="68"/>
      <c r="HDD8" s="68"/>
      <c r="HDE8" s="68"/>
      <c r="HDF8" s="68"/>
      <c r="HDG8" s="68"/>
      <c r="HDH8" s="68"/>
      <c r="HDI8" s="68"/>
      <c r="HDJ8" s="68"/>
      <c r="HDK8" s="68"/>
      <c r="HDL8" s="68"/>
      <c r="HDM8" s="68"/>
      <c r="HDN8" s="68"/>
      <c r="HDO8" s="68"/>
      <c r="HDP8" s="68"/>
      <c r="HDQ8" s="68"/>
      <c r="HDR8" s="68"/>
      <c r="HDS8" s="68"/>
      <c r="HDT8" s="68"/>
      <c r="HDU8" s="68"/>
      <c r="HDV8" s="68"/>
      <c r="HDW8" s="68"/>
      <c r="HDX8" s="68"/>
      <c r="HDY8" s="68"/>
      <c r="HDZ8" s="68"/>
      <c r="HEA8" s="68"/>
      <c r="HEB8" s="68"/>
      <c r="HEC8" s="68"/>
      <c r="HED8" s="68"/>
      <c r="HEE8" s="68"/>
      <c r="HEF8" s="68"/>
      <c r="HEG8" s="68"/>
      <c r="HEH8" s="68"/>
      <c r="HEI8" s="68"/>
      <c r="HEJ8" s="68"/>
      <c r="HEK8" s="68"/>
      <c r="HEL8" s="68"/>
      <c r="HEM8" s="68"/>
      <c r="HEN8" s="68"/>
      <c r="HEO8" s="68"/>
      <c r="HEP8" s="68"/>
      <c r="HEQ8" s="68"/>
      <c r="HER8" s="68"/>
      <c r="HES8" s="68"/>
      <c r="HET8" s="68"/>
      <c r="HEU8" s="68"/>
      <c r="HEV8" s="68"/>
      <c r="HEW8" s="68"/>
      <c r="HEX8" s="68"/>
      <c r="HEY8" s="68"/>
      <c r="HEZ8" s="68"/>
      <c r="HFA8" s="68"/>
      <c r="HFB8" s="68"/>
      <c r="HFC8" s="68"/>
      <c r="HFD8" s="68"/>
      <c r="HFE8" s="68"/>
      <c r="HFF8" s="68"/>
      <c r="HFG8" s="68"/>
      <c r="HFH8" s="68"/>
      <c r="HFI8" s="68"/>
      <c r="HFJ8" s="68"/>
      <c r="HFK8" s="68"/>
      <c r="HFL8" s="68"/>
      <c r="HFM8" s="68"/>
      <c r="HFN8" s="68"/>
      <c r="HFO8" s="68"/>
      <c r="HFP8" s="68"/>
      <c r="HFQ8" s="68"/>
      <c r="HFR8" s="68"/>
      <c r="HFS8" s="68"/>
      <c r="HFT8" s="68"/>
      <c r="HFU8" s="68"/>
      <c r="HFV8" s="68"/>
      <c r="HFW8" s="68"/>
      <c r="HFX8" s="68"/>
      <c r="HFY8" s="68"/>
      <c r="HFZ8" s="68"/>
      <c r="HGA8" s="68"/>
      <c r="HGB8" s="68"/>
      <c r="HGC8" s="68"/>
      <c r="HGD8" s="68"/>
      <c r="HGE8" s="68"/>
      <c r="HGF8" s="68"/>
      <c r="HGG8" s="68"/>
      <c r="HGH8" s="68"/>
      <c r="HGI8" s="68"/>
      <c r="HGJ8" s="68"/>
      <c r="HGK8" s="68"/>
      <c r="HGL8" s="68"/>
      <c r="HGM8" s="68"/>
      <c r="HGN8" s="68"/>
      <c r="HGO8" s="68"/>
      <c r="HGP8" s="68"/>
      <c r="HGQ8" s="68"/>
      <c r="HGR8" s="68"/>
      <c r="HGS8" s="68"/>
      <c r="HGT8" s="68"/>
      <c r="HGU8" s="68"/>
      <c r="HGV8" s="68"/>
      <c r="HGW8" s="68"/>
      <c r="HGX8" s="68"/>
      <c r="HGY8" s="68"/>
      <c r="HGZ8" s="68"/>
      <c r="HHA8" s="68"/>
      <c r="HHB8" s="68"/>
      <c r="HHC8" s="68"/>
      <c r="HHD8" s="68"/>
      <c r="HHE8" s="68"/>
      <c r="HHF8" s="68"/>
      <c r="HHG8" s="68"/>
      <c r="HHH8" s="68"/>
      <c r="HHI8" s="68"/>
      <c r="HHJ8" s="68"/>
      <c r="HHK8" s="68"/>
      <c r="HHL8" s="68"/>
      <c r="HHM8" s="68"/>
      <c r="HHN8" s="68"/>
      <c r="HHO8" s="68"/>
      <c r="HHP8" s="68"/>
      <c r="HHQ8" s="68"/>
      <c r="HHR8" s="68"/>
      <c r="HHS8" s="68"/>
      <c r="HHT8" s="68"/>
      <c r="HHU8" s="68"/>
      <c r="HHV8" s="68"/>
      <c r="HHW8" s="68"/>
      <c r="HHX8" s="68"/>
      <c r="HHY8" s="68"/>
      <c r="HHZ8" s="68"/>
      <c r="HIA8" s="68"/>
      <c r="HIB8" s="68"/>
      <c r="HIC8" s="68"/>
      <c r="HID8" s="68"/>
      <c r="HIE8" s="68"/>
      <c r="HIF8" s="68"/>
      <c r="HIG8" s="68"/>
      <c r="HIH8" s="68"/>
      <c r="HII8" s="68"/>
      <c r="HIJ8" s="68"/>
      <c r="HIK8" s="68"/>
      <c r="HIL8" s="68"/>
      <c r="HIM8" s="68"/>
      <c r="HIN8" s="68"/>
      <c r="HIO8" s="68"/>
      <c r="HIP8" s="68"/>
      <c r="HIQ8" s="68"/>
      <c r="HIR8" s="68"/>
      <c r="HIS8" s="68"/>
      <c r="HIT8" s="68"/>
      <c r="HIU8" s="68"/>
      <c r="HIV8" s="68"/>
      <c r="HIW8" s="68"/>
      <c r="HIX8" s="68"/>
      <c r="HIY8" s="68"/>
      <c r="HIZ8" s="68"/>
      <c r="HJA8" s="68"/>
      <c r="HJB8" s="68"/>
      <c r="HJC8" s="68"/>
      <c r="HJD8" s="68"/>
      <c r="HJE8" s="68"/>
      <c r="HJF8" s="68"/>
      <c r="HJG8" s="68"/>
      <c r="HJH8" s="68"/>
      <c r="HJI8" s="68"/>
      <c r="HJJ8" s="68"/>
      <c r="HJK8" s="68"/>
      <c r="HJL8" s="68"/>
      <c r="HJM8" s="68"/>
      <c r="HJN8" s="68"/>
      <c r="HJO8" s="68"/>
      <c r="HJP8" s="68"/>
      <c r="HJQ8" s="68"/>
      <c r="HJR8" s="68"/>
      <c r="HJS8" s="68"/>
      <c r="HJT8" s="68"/>
      <c r="HJU8" s="68"/>
      <c r="HJV8" s="68"/>
      <c r="HJW8" s="68"/>
      <c r="HJX8" s="68"/>
      <c r="HJY8" s="68"/>
      <c r="HJZ8" s="68"/>
      <c r="HKA8" s="68"/>
      <c r="HKB8" s="68"/>
      <c r="HKC8" s="68"/>
      <c r="HKD8" s="68"/>
      <c r="HKE8" s="68"/>
      <c r="HKF8" s="68"/>
      <c r="HKG8" s="68"/>
      <c r="HKH8" s="68"/>
      <c r="HKI8" s="68"/>
      <c r="HKJ8" s="68"/>
      <c r="HKK8" s="68"/>
      <c r="HKL8" s="68"/>
      <c r="HKM8" s="68"/>
      <c r="HKN8" s="68"/>
      <c r="HKO8" s="68"/>
      <c r="HKP8" s="68"/>
      <c r="HKQ8" s="68"/>
      <c r="HKR8" s="68"/>
      <c r="HKS8" s="68"/>
      <c r="HKT8" s="68"/>
      <c r="HKU8" s="68"/>
      <c r="HKV8" s="68"/>
      <c r="HKW8" s="68"/>
      <c r="HKX8" s="68"/>
      <c r="HKY8" s="68"/>
      <c r="HKZ8" s="68"/>
      <c r="HLA8" s="68"/>
      <c r="HLB8" s="68"/>
      <c r="HLC8" s="68"/>
      <c r="HLD8" s="68"/>
      <c r="HLE8" s="68"/>
      <c r="HLF8" s="68"/>
      <c r="HLG8" s="68"/>
      <c r="HLH8" s="68"/>
      <c r="HLI8" s="68"/>
      <c r="HLJ8" s="68"/>
      <c r="HLK8" s="68"/>
      <c r="HLL8" s="68"/>
      <c r="HLM8" s="68"/>
      <c r="HLN8" s="68"/>
      <c r="HLO8" s="68"/>
      <c r="HLP8" s="68"/>
      <c r="HLQ8" s="68"/>
      <c r="HLR8" s="68"/>
      <c r="HLS8" s="68"/>
      <c r="HLT8" s="68"/>
      <c r="HLU8" s="68"/>
      <c r="HLV8" s="68"/>
      <c r="HLW8" s="68"/>
      <c r="HLX8" s="68"/>
      <c r="HLY8" s="68"/>
      <c r="HLZ8" s="68"/>
      <c r="HMA8" s="68"/>
      <c r="HMB8" s="68"/>
      <c r="HMC8" s="68"/>
      <c r="HMD8" s="68"/>
      <c r="HME8" s="68"/>
      <c r="HMF8" s="68"/>
      <c r="HMG8" s="68"/>
      <c r="HMH8" s="68"/>
      <c r="HMI8" s="68"/>
      <c r="HMJ8" s="68"/>
      <c r="HMK8" s="68"/>
      <c r="HML8" s="68"/>
      <c r="HMM8" s="68"/>
      <c r="HMN8" s="68"/>
      <c r="HMO8" s="68"/>
      <c r="HMP8" s="68"/>
      <c r="HMQ8" s="68"/>
      <c r="HMR8" s="68"/>
      <c r="HMS8" s="68"/>
      <c r="HMT8" s="68"/>
      <c r="HMU8" s="68"/>
      <c r="HMV8" s="68"/>
      <c r="HMW8" s="68"/>
      <c r="HMX8" s="68"/>
      <c r="HMY8" s="68"/>
      <c r="HMZ8" s="68"/>
      <c r="HNA8" s="68"/>
      <c r="HNB8" s="68"/>
      <c r="HNC8" s="68"/>
      <c r="HND8" s="68"/>
      <c r="HNE8" s="68"/>
      <c r="HNF8" s="68"/>
      <c r="HNG8" s="68"/>
      <c r="HNH8" s="68"/>
      <c r="HNI8" s="68"/>
      <c r="HNJ8" s="68"/>
      <c r="HNK8" s="68"/>
      <c r="HNL8" s="68"/>
      <c r="HNM8" s="68"/>
      <c r="HNN8" s="68"/>
      <c r="HNO8" s="68"/>
      <c r="HNP8" s="68"/>
      <c r="HNQ8" s="68"/>
      <c r="HNR8" s="68"/>
      <c r="HNS8" s="68"/>
      <c r="HNT8" s="68"/>
      <c r="HNU8" s="68"/>
      <c r="HNV8" s="68"/>
      <c r="HNW8" s="68"/>
      <c r="HNX8" s="68"/>
      <c r="HNY8" s="68"/>
      <c r="HNZ8" s="68"/>
      <c r="HOA8" s="68"/>
      <c r="HOB8" s="68"/>
      <c r="HOC8" s="68"/>
      <c r="HOD8" s="68"/>
      <c r="HOE8" s="68"/>
      <c r="HOF8" s="68"/>
      <c r="HOG8" s="68"/>
      <c r="HOH8" s="68"/>
      <c r="HOI8" s="68"/>
      <c r="HOJ8" s="68"/>
      <c r="HOK8" s="68"/>
      <c r="HOL8" s="68"/>
      <c r="HOM8" s="68"/>
      <c r="HON8" s="68"/>
      <c r="HOO8" s="68"/>
      <c r="HOP8" s="68"/>
      <c r="HOQ8" s="68"/>
      <c r="HOR8" s="68"/>
      <c r="HOS8" s="68"/>
      <c r="HOT8" s="68"/>
      <c r="HOU8" s="68"/>
      <c r="HOV8" s="68"/>
      <c r="HOW8" s="68"/>
      <c r="HOX8" s="68"/>
      <c r="HOY8" s="68"/>
      <c r="HOZ8" s="68"/>
      <c r="HPA8" s="68"/>
      <c r="HPB8" s="68"/>
      <c r="HPC8" s="68"/>
      <c r="HPD8" s="68"/>
      <c r="HPE8" s="68"/>
      <c r="HPF8" s="68"/>
      <c r="HPG8" s="68"/>
      <c r="HPH8" s="68"/>
      <c r="HPI8" s="68"/>
      <c r="HPJ8" s="68"/>
      <c r="HPK8" s="68"/>
      <c r="HPL8" s="68"/>
      <c r="HPM8" s="68"/>
      <c r="HPN8" s="68"/>
      <c r="HPO8" s="68"/>
      <c r="HPP8" s="68"/>
      <c r="HPQ8" s="68"/>
      <c r="HPR8" s="68"/>
      <c r="HPS8" s="68"/>
      <c r="HPT8" s="68"/>
      <c r="HPU8" s="68"/>
      <c r="HPV8" s="68"/>
      <c r="HPW8" s="68"/>
      <c r="HPX8" s="68"/>
      <c r="HPY8" s="68"/>
      <c r="HPZ8" s="68"/>
      <c r="HQA8" s="68"/>
      <c r="HQB8" s="68"/>
      <c r="HQC8" s="68"/>
      <c r="HQD8" s="68"/>
      <c r="HQE8" s="68"/>
      <c r="HQF8" s="68"/>
      <c r="HQG8" s="68"/>
      <c r="HQH8" s="68"/>
      <c r="HQI8" s="68"/>
      <c r="HQJ8" s="68"/>
      <c r="HQK8" s="68"/>
      <c r="HQL8" s="68"/>
      <c r="HQM8" s="68"/>
      <c r="HQN8" s="68"/>
      <c r="HQO8" s="68"/>
      <c r="HQP8" s="68"/>
      <c r="HQQ8" s="68"/>
      <c r="HQR8" s="68"/>
      <c r="HQS8" s="68"/>
      <c r="HQT8" s="68"/>
      <c r="HQU8" s="68"/>
      <c r="HQV8" s="68"/>
      <c r="HQW8" s="68"/>
      <c r="HQX8" s="68"/>
      <c r="HQY8" s="68"/>
      <c r="HQZ8" s="68"/>
      <c r="HRA8" s="68"/>
      <c r="HRB8" s="68"/>
      <c r="HRC8" s="68"/>
      <c r="HRD8" s="68"/>
      <c r="HRE8" s="68"/>
      <c r="HRF8" s="68"/>
      <c r="HRG8" s="68"/>
      <c r="HRH8" s="68"/>
      <c r="HRI8" s="68"/>
      <c r="HRJ8" s="68"/>
      <c r="HRK8" s="68"/>
      <c r="HRL8" s="68"/>
      <c r="HRM8" s="68"/>
      <c r="HRN8" s="68"/>
      <c r="HRO8" s="68"/>
      <c r="HRP8" s="68"/>
      <c r="HRQ8" s="68"/>
      <c r="HRR8" s="68"/>
      <c r="HRS8" s="68"/>
      <c r="HRT8" s="68"/>
      <c r="HRU8" s="68"/>
      <c r="HRV8" s="68"/>
      <c r="HRW8" s="68"/>
      <c r="HRX8" s="68"/>
      <c r="HRY8" s="68"/>
      <c r="HRZ8" s="68"/>
      <c r="HSA8" s="68"/>
      <c r="HSB8" s="68"/>
      <c r="HSC8" s="68"/>
      <c r="HSD8" s="68"/>
      <c r="HSE8" s="68"/>
      <c r="HSF8" s="68"/>
      <c r="HSG8" s="68"/>
      <c r="HSH8" s="68"/>
      <c r="HSI8" s="68"/>
      <c r="HSJ8" s="68"/>
      <c r="HSK8" s="68"/>
      <c r="HSL8" s="68"/>
      <c r="HSM8" s="68"/>
      <c r="HSN8" s="68"/>
      <c r="HSO8" s="68"/>
      <c r="HSP8" s="68"/>
      <c r="HSQ8" s="68"/>
      <c r="HSR8" s="68"/>
      <c r="HSS8" s="68"/>
      <c r="HST8" s="68"/>
      <c r="HSU8" s="68"/>
      <c r="HSV8" s="68"/>
      <c r="HSW8" s="68"/>
      <c r="HSX8" s="68"/>
      <c r="HSY8" s="68"/>
      <c r="HSZ8" s="68"/>
      <c r="HTA8" s="68"/>
      <c r="HTB8" s="68"/>
      <c r="HTC8" s="68"/>
      <c r="HTD8" s="68"/>
      <c r="HTE8" s="68"/>
      <c r="HTF8" s="68"/>
      <c r="HTG8" s="68"/>
      <c r="HTH8" s="68"/>
      <c r="HTI8" s="68"/>
      <c r="HTJ8" s="68"/>
      <c r="HTK8" s="68"/>
      <c r="HTL8" s="68"/>
      <c r="HTM8" s="68"/>
      <c r="HTN8" s="68"/>
      <c r="HTO8" s="68"/>
      <c r="HTP8" s="68"/>
      <c r="HTQ8" s="68"/>
      <c r="HTR8" s="68"/>
      <c r="HTS8" s="68"/>
      <c r="HTT8" s="68"/>
      <c r="HTU8" s="68"/>
      <c r="HTV8" s="68"/>
      <c r="HTW8" s="68"/>
      <c r="HTX8" s="68"/>
      <c r="HTY8" s="68"/>
      <c r="HTZ8" s="68"/>
      <c r="HUA8" s="68"/>
      <c r="HUB8" s="68"/>
      <c r="HUC8" s="68"/>
      <c r="HUD8" s="68"/>
      <c r="HUE8" s="68"/>
      <c r="HUF8" s="68"/>
      <c r="HUG8" s="68"/>
      <c r="HUH8" s="68"/>
      <c r="HUI8" s="68"/>
      <c r="HUJ8" s="68"/>
      <c r="HUK8" s="68"/>
      <c r="HUL8" s="68"/>
      <c r="HUM8" s="68"/>
      <c r="HUN8" s="68"/>
      <c r="HUO8" s="68"/>
      <c r="HUP8" s="68"/>
      <c r="HUQ8" s="68"/>
      <c r="HUR8" s="68"/>
      <c r="HUS8" s="68"/>
      <c r="HUT8" s="68"/>
      <c r="HUU8" s="68"/>
      <c r="HUV8" s="68"/>
      <c r="HUW8" s="68"/>
      <c r="HUX8" s="68"/>
      <c r="HUY8" s="68"/>
      <c r="HUZ8" s="68"/>
      <c r="HVA8" s="68"/>
      <c r="HVB8" s="68"/>
      <c r="HVC8" s="68"/>
      <c r="HVD8" s="68"/>
      <c r="HVE8" s="68"/>
      <c r="HVF8" s="68"/>
      <c r="HVG8" s="68"/>
      <c r="HVH8" s="68"/>
      <c r="HVI8" s="68"/>
      <c r="HVJ8" s="68"/>
      <c r="HVK8" s="68"/>
      <c r="HVL8" s="68"/>
      <c r="HVM8" s="68"/>
      <c r="HVN8" s="68"/>
      <c r="HVO8" s="68"/>
      <c r="HVP8" s="68"/>
      <c r="HVQ8" s="68"/>
      <c r="HVR8" s="68"/>
      <c r="HVS8" s="68"/>
      <c r="HVT8" s="68"/>
      <c r="HVU8" s="68"/>
      <c r="HVV8" s="68"/>
      <c r="HVW8" s="68"/>
      <c r="HVX8" s="68"/>
      <c r="HVY8" s="68"/>
      <c r="HVZ8" s="68"/>
      <c r="HWA8" s="68"/>
      <c r="HWB8" s="68"/>
      <c r="HWC8" s="68"/>
      <c r="HWD8" s="68"/>
      <c r="HWE8" s="68"/>
      <c r="HWF8" s="68"/>
      <c r="HWG8" s="68"/>
      <c r="HWH8" s="68"/>
      <c r="HWI8" s="68"/>
      <c r="HWJ8" s="68"/>
      <c r="HWK8" s="68"/>
      <c r="HWL8" s="68"/>
      <c r="HWM8" s="68"/>
      <c r="HWN8" s="68"/>
      <c r="HWO8" s="68"/>
      <c r="HWP8" s="68"/>
      <c r="HWQ8" s="68"/>
      <c r="HWR8" s="68"/>
      <c r="HWS8" s="68"/>
      <c r="HWT8" s="68"/>
      <c r="HWU8" s="68"/>
      <c r="HWV8" s="68"/>
      <c r="HWW8" s="68"/>
      <c r="HWX8" s="68"/>
      <c r="HWY8" s="68"/>
      <c r="HWZ8" s="68"/>
      <c r="HXA8" s="68"/>
      <c r="HXB8" s="68"/>
      <c r="HXC8" s="68"/>
      <c r="HXD8" s="68"/>
      <c r="HXE8" s="68"/>
      <c r="HXF8" s="68"/>
      <c r="HXG8" s="68"/>
      <c r="HXH8" s="68"/>
      <c r="HXI8" s="68"/>
      <c r="HXJ8" s="68"/>
      <c r="HXK8" s="68"/>
      <c r="HXL8" s="68"/>
      <c r="HXM8" s="68"/>
      <c r="HXN8" s="68"/>
      <c r="HXO8" s="68"/>
      <c r="HXP8" s="68"/>
      <c r="HXQ8" s="68"/>
      <c r="HXR8" s="68"/>
      <c r="HXS8" s="68"/>
      <c r="HXT8" s="68"/>
      <c r="HXU8" s="68"/>
      <c r="HXV8" s="68"/>
      <c r="HXW8" s="68"/>
      <c r="HXX8" s="68"/>
      <c r="HXY8" s="68"/>
      <c r="HXZ8" s="68"/>
      <c r="HYA8" s="68"/>
      <c r="HYB8" s="68"/>
      <c r="HYC8" s="68"/>
      <c r="HYD8" s="68"/>
      <c r="HYE8" s="68"/>
      <c r="HYF8" s="68"/>
      <c r="HYG8" s="68"/>
      <c r="HYH8" s="68"/>
      <c r="HYI8" s="68"/>
      <c r="HYJ8" s="68"/>
      <c r="HYK8" s="68"/>
      <c r="HYL8" s="68"/>
      <c r="HYM8" s="68"/>
      <c r="HYN8" s="68"/>
      <c r="HYO8" s="68"/>
      <c r="HYP8" s="68"/>
      <c r="HYQ8" s="68"/>
      <c r="HYR8" s="68"/>
      <c r="HYS8" s="68"/>
      <c r="HYT8" s="68"/>
      <c r="HYU8" s="68"/>
      <c r="HYV8" s="68"/>
      <c r="HYW8" s="68"/>
      <c r="HYX8" s="68"/>
      <c r="HYY8" s="68"/>
      <c r="HYZ8" s="68"/>
      <c r="HZA8" s="68"/>
      <c r="HZB8" s="68"/>
      <c r="HZC8" s="68"/>
      <c r="HZD8" s="68"/>
      <c r="HZE8" s="68"/>
      <c r="HZF8" s="68"/>
      <c r="HZG8" s="68"/>
      <c r="HZH8" s="68"/>
      <c r="HZI8" s="68"/>
      <c r="HZJ8" s="68"/>
      <c r="HZK8" s="68"/>
      <c r="HZL8" s="68"/>
      <c r="HZM8" s="68"/>
      <c r="HZN8" s="68"/>
      <c r="HZO8" s="68"/>
      <c r="HZP8" s="68"/>
      <c r="HZQ8" s="68"/>
      <c r="HZR8" s="68"/>
      <c r="HZS8" s="68"/>
      <c r="HZT8" s="68"/>
      <c r="HZU8" s="68"/>
      <c r="HZV8" s="68"/>
      <c r="HZW8" s="68"/>
      <c r="HZX8" s="68"/>
      <c r="HZY8" s="68"/>
      <c r="HZZ8" s="68"/>
      <c r="IAA8" s="68"/>
      <c r="IAB8" s="68"/>
      <c r="IAC8" s="68"/>
      <c r="IAD8" s="68"/>
      <c r="IAE8" s="68"/>
      <c r="IAF8" s="68"/>
      <c r="IAG8" s="68"/>
      <c r="IAH8" s="68"/>
      <c r="IAI8" s="68"/>
      <c r="IAJ8" s="68"/>
      <c r="IAK8" s="68"/>
      <c r="IAL8" s="68"/>
      <c r="IAM8" s="68"/>
      <c r="IAN8" s="68"/>
      <c r="IAO8" s="68"/>
      <c r="IAP8" s="68"/>
      <c r="IAQ8" s="68"/>
      <c r="IAR8" s="68"/>
      <c r="IAS8" s="68"/>
      <c r="IAT8" s="68"/>
      <c r="IAU8" s="68"/>
      <c r="IAV8" s="68"/>
      <c r="IAW8" s="68"/>
      <c r="IAX8" s="68"/>
      <c r="IAY8" s="68"/>
      <c r="IAZ8" s="68"/>
      <c r="IBA8" s="68"/>
      <c r="IBB8" s="68"/>
      <c r="IBC8" s="68"/>
      <c r="IBD8" s="68"/>
      <c r="IBE8" s="68"/>
      <c r="IBF8" s="68"/>
      <c r="IBG8" s="68"/>
      <c r="IBH8" s="68"/>
      <c r="IBI8" s="68"/>
      <c r="IBJ8" s="68"/>
      <c r="IBK8" s="68"/>
      <c r="IBL8" s="68"/>
      <c r="IBM8" s="68"/>
      <c r="IBN8" s="68"/>
      <c r="IBO8" s="68"/>
      <c r="IBP8" s="68"/>
      <c r="IBQ8" s="68"/>
      <c r="IBR8" s="68"/>
      <c r="IBS8" s="68"/>
      <c r="IBT8" s="68"/>
      <c r="IBU8" s="68"/>
      <c r="IBV8" s="68"/>
      <c r="IBW8" s="68"/>
      <c r="IBX8" s="68"/>
      <c r="IBY8" s="68"/>
      <c r="IBZ8" s="68"/>
      <c r="ICA8" s="68"/>
      <c r="ICB8" s="68"/>
      <c r="ICC8" s="68"/>
      <c r="ICD8" s="68"/>
      <c r="ICE8" s="68"/>
      <c r="ICF8" s="68"/>
      <c r="ICG8" s="68"/>
      <c r="ICH8" s="68"/>
      <c r="ICI8" s="68"/>
      <c r="ICJ8" s="68"/>
      <c r="ICK8" s="68"/>
      <c r="ICL8" s="68"/>
      <c r="ICM8" s="68"/>
      <c r="ICN8" s="68"/>
      <c r="ICO8" s="68"/>
      <c r="ICP8" s="68"/>
      <c r="ICQ8" s="68"/>
      <c r="ICR8" s="68"/>
      <c r="ICS8" s="68"/>
      <c r="ICT8" s="68"/>
      <c r="ICU8" s="68"/>
      <c r="ICV8" s="68"/>
      <c r="ICW8" s="68"/>
      <c r="ICX8" s="68"/>
      <c r="ICY8" s="68"/>
      <c r="ICZ8" s="68"/>
      <c r="IDA8" s="68"/>
      <c r="IDB8" s="68"/>
      <c r="IDC8" s="68"/>
      <c r="IDD8" s="68"/>
      <c r="IDE8" s="68"/>
      <c r="IDF8" s="68"/>
      <c r="IDG8" s="68"/>
      <c r="IDH8" s="68"/>
      <c r="IDI8" s="68"/>
      <c r="IDJ8" s="68"/>
      <c r="IDK8" s="68"/>
      <c r="IDL8" s="68"/>
      <c r="IDM8" s="68"/>
      <c r="IDN8" s="68"/>
      <c r="IDO8" s="68"/>
      <c r="IDP8" s="68"/>
      <c r="IDQ8" s="68"/>
      <c r="IDR8" s="68"/>
      <c r="IDS8" s="68"/>
      <c r="IDT8" s="68"/>
      <c r="IDU8" s="68"/>
      <c r="IDV8" s="68"/>
      <c r="IDW8" s="68"/>
      <c r="IDX8" s="68"/>
      <c r="IDY8" s="68"/>
      <c r="IDZ8" s="68"/>
      <c r="IEA8" s="68"/>
      <c r="IEB8" s="68"/>
      <c r="IEC8" s="68"/>
      <c r="IED8" s="68"/>
      <c r="IEE8" s="68"/>
      <c r="IEF8" s="68"/>
      <c r="IEG8" s="68"/>
      <c r="IEH8" s="68"/>
      <c r="IEI8" s="68"/>
      <c r="IEJ8" s="68"/>
      <c r="IEK8" s="68"/>
      <c r="IEL8" s="68"/>
      <c r="IEM8" s="68"/>
      <c r="IEN8" s="68"/>
      <c r="IEO8" s="68"/>
      <c r="IEP8" s="68"/>
      <c r="IEQ8" s="68"/>
      <c r="IER8" s="68"/>
      <c r="IES8" s="68"/>
      <c r="IET8" s="68"/>
      <c r="IEU8" s="68"/>
      <c r="IEV8" s="68"/>
      <c r="IEW8" s="68"/>
      <c r="IEX8" s="68"/>
      <c r="IEY8" s="68"/>
      <c r="IEZ8" s="68"/>
      <c r="IFA8" s="68"/>
      <c r="IFB8" s="68"/>
      <c r="IFC8" s="68"/>
      <c r="IFD8" s="68"/>
      <c r="IFE8" s="68"/>
      <c r="IFF8" s="68"/>
      <c r="IFG8" s="68"/>
      <c r="IFH8" s="68"/>
      <c r="IFI8" s="68"/>
      <c r="IFJ8" s="68"/>
      <c r="IFK8" s="68"/>
      <c r="IFL8" s="68"/>
      <c r="IFM8" s="68"/>
      <c r="IFN8" s="68"/>
      <c r="IFO8" s="68"/>
      <c r="IFP8" s="68"/>
      <c r="IFQ8" s="68"/>
      <c r="IFR8" s="68"/>
      <c r="IFS8" s="68"/>
      <c r="IFT8" s="68"/>
      <c r="IFU8" s="68"/>
      <c r="IFV8" s="68"/>
      <c r="IFW8" s="68"/>
      <c r="IFX8" s="68"/>
      <c r="IFY8" s="68"/>
      <c r="IFZ8" s="68"/>
      <c r="IGA8" s="68"/>
      <c r="IGB8" s="68"/>
      <c r="IGC8" s="68"/>
      <c r="IGD8" s="68"/>
      <c r="IGE8" s="68"/>
      <c r="IGF8" s="68"/>
      <c r="IGG8" s="68"/>
      <c r="IGH8" s="68"/>
      <c r="IGI8" s="68"/>
      <c r="IGJ8" s="68"/>
      <c r="IGK8" s="68"/>
      <c r="IGL8" s="68"/>
      <c r="IGM8" s="68"/>
      <c r="IGN8" s="68"/>
      <c r="IGO8" s="68"/>
      <c r="IGP8" s="68"/>
      <c r="IGQ8" s="68"/>
      <c r="IGR8" s="68"/>
      <c r="IGS8" s="68"/>
      <c r="IGT8" s="68"/>
      <c r="IGU8" s="68"/>
      <c r="IGV8" s="68"/>
      <c r="IGW8" s="68"/>
      <c r="IGX8" s="68"/>
      <c r="IGY8" s="68"/>
      <c r="IGZ8" s="68"/>
      <c r="IHA8" s="68"/>
      <c r="IHB8" s="68"/>
      <c r="IHC8" s="68"/>
      <c r="IHD8" s="68"/>
      <c r="IHE8" s="68"/>
      <c r="IHF8" s="68"/>
      <c r="IHG8" s="68"/>
      <c r="IHH8" s="68"/>
      <c r="IHI8" s="68"/>
      <c r="IHJ8" s="68"/>
      <c r="IHK8" s="68"/>
      <c r="IHL8" s="68"/>
      <c r="IHM8" s="68"/>
      <c r="IHN8" s="68"/>
      <c r="IHO8" s="68"/>
      <c r="IHP8" s="68"/>
      <c r="IHQ8" s="68"/>
      <c r="IHR8" s="68"/>
      <c r="IHS8" s="68"/>
      <c r="IHT8" s="68"/>
      <c r="IHU8" s="68"/>
      <c r="IHV8" s="68"/>
      <c r="IHW8" s="68"/>
      <c r="IHX8" s="68"/>
      <c r="IHY8" s="68"/>
      <c r="IHZ8" s="68"/>
      <c r="IIA8" s="68"/>
      <c r="IIB8" s="68"/>
      <c r="IIC8" s="68"/>
      <c r="IID8" s="68"/>
      <c r="IIE8" s="68"/>
      <c r="IIF8" s="68"/>
      <c r="IIG8" s="68"/>
      <c r="IIH8" s="68"/>
      <c r="III8" s="68"/>
      <c r="IIJ8" s="68"/>
      <c r="IIK8" s="68"/>
      <c r="IIL8" s="68"/>
      <c r="IIM8" s="68"/>
      <c r="IIN8" s="68"/>
      <c r="IIO8" s="68"/>
      <c r="IIP8" s="68"/>
      <c r="IIQ8" s="68"/>
      <c r="IIR8" s="68"/>
      <c r="IIS8" s="68"/>
      <c r="IIT8" s="68"/>
      <c r="IIU8" s="68"/>
      <c r="IIV8" s="68"/>
      <c r="IIW8" s="68"/>
      <c r="IIX8" s="68"/>
      <c r="IIY8" s="68"/>
      <c r="IIZ8" s="68"/>
      <c r="IJA8" s="68"/>
      <c r="IJB8" s="68"/>
      <c r="IJC8" s="68"/>
      <c r="IJD8" s="68"/>
      <c r="IJE8" s="68"/>
      <c r="IJF8" s="68"/>
      <c r="IJG8" s="68"/>
      <c r="IJH8" s="68"/>
      <c r="IJI8" s="68"/>
      <c r="IJJ8" s="68"/>
      <c r="IJK8" s="68"/>
      <c r="IJL8" s="68"/>
      <c r="IJM8" s="68"/>
      <c r="IJN8" s="68"/>
      <c r="IJO8" s="68"/>
      <c r="IJP8" s="68"/>
      <c r="IJQ8" s="68"/>
      <c r="IJR8" s="68"/>
      <c r="IJS8" s="68"/>
      <c r="IJT8" s="68"/>
      <c r="IJU8" s="68"/>
      <c r="IJV8" s="68"/>
      <c r="IJW8" s="68"/>
      <c r="IJX8" s="68"/>
      <c r="IJY8" s="68"/>
      <c r="IJZ8" s="68"/>
      <c r="IKA8" s="68"/>
      <c r="IKB8" s="68"/>
      <c r="IKC8" s="68"/>
      <c r="IKD8" s="68"/>
      <c r="IKE8" s="68"/>
      <c r="IKF8" s="68"/>
      <c r="IKG8" s="68"/>
      <c r="IKH8" s="68"/>
      <c r="IKI8" s="68"/>
      <c r="IKJ8" s="68"/>
      <c r="IKK8" s="68"/>
      <c r="IKL8" s="68"/>
      <c r="IKM8" s="68"/>
      <c r="IKN8" s="68"/>
      <c r="IKO8" s="68"/>
      <c r="IKP8" s="68"/>
      <c r="IKQ8" s="68"/>
      <c r="IKR8" s="68"/>
      <c r="IKS8" s="68"/>
      <c r="IKT8" s="68"/>
      <c r="IKU8" s="68"/>
      <c r="IKV8" s="68"/>
      <c r="IKW8" s="68"/>
      <c r="IKX8" s="68"/>
      <c r="IKY8" s="68"/>
      <c r="IKZ8" s="68"/>
      <c r="ILA8" s="68"/>
      <c r="ILB8" s="68"/>
      <c r="ILC8" s="68"/>
      <c r="ILD8" s="68"/>
      <c r="ILE8" s="68"/>
      <c r="ILF8" s="68"/>
      <c r="ILG8" s="68"/>
      <c r="ILH8" s="68"/>
      <c r="ILI8" s="68"/>
      <c r="ILJ8" s="68"/>
      <c r="ILK8" s="68"/>
      <c r="ILL8" s="68"/>
      <c r="ILM8" s="68"/>
      <c r="ILN8" s="68"/>
      <c r="ILO8" s="68"/>
      <c r="ILP8" s="68"/>
      <c r="ILQ8" s="68"/>
      <c r="ILR8" s="68"/>
      <c r="ILS8" s="68"/>
      <c r="ILT8" s="68"/>
      <c r="ILU8" s="68"/>
      <c r="ILV8" s="68"/>
      <c r="ILW8" s="68"/>
      <c r="ILX8" s="68"/>
      <c r="ILY8" s="68"/>
      <c r="ILZ8" s="68"/>
      <c r="IMA8" s="68"/>
      <c r="IMB8" s="68"/>
      <c r="IMC8" s="68"/>
      <c r="IMD8" s="68"/>
      <c r="IME8" s="68"/>
      <c r="IMF8" s="68"/>
      <c r="IMG8" s="68"/>
      <c r="IMH8" s="68"/>
      <c r="IMI8" s="68"/>
      <c r="IMJ8" s="68"/>
      <c r="IMK8" s="68"/>
      <c r="IML8" s="68"/>
      <c r="IMM8" s="68"/>
      <c r="IMN8" s="68"/>
      <c r="IMO8" s="68"/>
      <c r="IMP8" s="68"/>
      <c r="IMQ8" s="68"/>
      <c r="IMR8" s="68"/>
      <c r="IMS8" s="68"/>
      <c r="IMT8" s="68"/>
      <c r="IMU8" s="68"/>
      <c r="IMV8" s="68"/>
      <c r="IMW8" s="68"/>
      <c r="IMX8" s="68"/>
      <c r="IMY8" s="68"/>
      <c r="IMZ8" s="68"/>
      <c r="INA8" s="68"/>
      <c r="INB8" s="68"/>
      <c r="INC8" s="68"/>
      <c r="IND8" s="68"/>
      <c r="INE8" s="68"/>
      <c r="INF8" s="68"/>
      <c r="ING8" s="68"/>
      <c r="INH8" s="68"/>
      <c r="INI8" s="68"/>
      <c r="INJ8" s="68"/>
      <c r="INK8" s="68"/>
      <c r="INL8" s="68"/>
      <c r="INM8" s="68"/>
      <c r="INN8" s="68"/>
      <c r="INO8" s="68"/>
      <c r="INP8" s="68"/>
      <c r="INQ8" s="68"/>
      <c r="INR8" s="68"/>
      <c r="INS8" s="68"/>
      <c r="INT8" s="68"/>
      <c r="INU8" s="68"/>
      <c r="INV8" s="68"/>
      <c r="INW8" s="68"/>
      <c r="INX8" s="68"/>
      <c r="INY8" s="68"/>
      <c r="INZ8" s="68"/>
      <c r="IOA8" s="68"/>
      <c r="IOB8" s="68"/>
      <c r="IOC8" s="68"/>
      <c r="IOD8" s="68"/>
      <c r="IOE8" s="68"/>
      <c r="IOF8" s="68"/>
      <c r="IOG8" s="68"/>
      <c r="IOH8" s="68"/>
      <c r="IOI8" s="68"/>
      <c r="IOJ8" s="68"/>
      <c r="IOK8" s="68"/>
      <c r="IOL8" s="68"/>
      <c r="IOM8" s="68"/>
      <c r="ION8" s="68"/>
      <c r="IOO8" s="68"/>
      <c r="IOP8" s="68"/>
      <c r="IOQ8" s="68"/>
      <c r="IOR8" s="68"/>
      <c r="IOS8" s="68"/>
      <c r="IOT8" s="68"/>
      <c r="IOU8" s="68"/>
      <c r="IOV8" s="68"/>
      <c r="IOW8" s="68"/>
      <c r="IOX8" s="68"/>
      <c r="IOY8" s="68"/>
      <c r="IOZ8" s="68"/>
      <c r="IPA8" s="68"/>
      <c r="IPB8" s="68"/>
      <c r="IPC8" s="68"/>
      <c r="IPD8" s="68"/>
      <c r="IPE8" s="68"/>
      <c r="IPF8" s="68"/>
      <c r="IPG8" s="68"/>
      <c r="IPH8" s="68"/>
      <c r="IPI8" s="68"/>
      <c r="IPJ8" s="68"/>
      <c r="IPK8" s="68"/>
      <c r="IPL8" s="68"/>
      <c r="IPM8" s="68"/>
      <c r="IPN8" s="68"/>
      <c r="IPO8" s="68"/>
      <c r="IPP8" s="68"/>
      <c r="IPQ8" s="68"/>
      <c r="IPR8" s="68"/>
      <c r="IPS8" s="68"/>
      <c r="IPT8" s="68"/>
      <c r="IPU8" s="68"/>
      <c r="IPV8" s="68"/>
      <c r="IPW8" s="68"/>
      <c r="IPX8" s="68"/>
      <c r="IPY8" s="68"/>
      <c r="IPZ8" s="68"/>
      <c r="IQA8" s="68"/>
      <c r="IQB8" s="68"/>
      <c r="IQC8" s="68"/>
      <c r="IQD8" s="68"/>
      <c r="IQE8" s="68"/>
      <c r="IQF8" s="68"/>
      <c r="IQG8" s="68"/>
      <c r="IQH8" s="68"/>
      <c r="IQI8" s="68"/>
      <c r="IQJ8" s="68"/>
      <c r="IQK8" s="68"/>
      <c r="IQL8" s="68"/>
      <c r="IQM8" s="68"/>
      <c r="IQN8" s="68"/>
      <c r="IQO8" s="68"/>
      <c r="IQP8" s="68"/>
      <c r="IQQ8" s="68"/>
      <c r="IQR8" s="68"/>
      <c r="IQS8" s="68"/>
      <c r="IQT8" s="68"/>
      <c r="IQU8" s="68"/>
      <c r="IQV8" s="68"/>
      <c r="IQW8" s="68"/>
      <c r="IQX8" s="68"/>
      <c r="IQY8" s="68"/>
      <c r="IQZ8" s="68"/>
      <c r="IRA8" s="68"/>
      <c r="IRB8" s="68"/>
      <c r="IRC8" s="68"/>
      <c r="IRD8" s="68"/>
      <c r="IRE8" s="68"/>
      <c r="IRF8" s="68"/>
      <c r="IRG8" s="68"/>
      <c r="IRH8" s="68"/>
      <c r="IRI8" s="68"/>
      <c r="IRJ8" s="68"/>
      <c r="IRK8" s="68"/>
      <c r="IRL8" s="68"/>
      <c r="IRM8" s="68"/>
      <c r="IRN8" s="68"/>
      <c r="IRO8" s="68"/>
      <c r="IRP8" s="68"/>
      <c r="IRQ8" s="68"/>
      <c r="IRR8" s="68"/>
      <c r="IRS8" s="68"/>
      <c r="IRT8" s="68"/>
      <c r="IRU8" s="68"/>
      <c r="IRV8" s="68"/>
      <c r="IRW8" s="68"/>
      <c r="IRX8" s="68"/>
      <c r="IRY8" s="68"/>
      <c r="IRZ8" s="68"/>
      <c r="ISA8" s="68"/>
      <c r="ISB8" s="68"/>
      <c r="ISC8" s="68"/>
      <c r="ISD8" s="68"/>
      <c r="ISE8" s="68"/>
      <c r="ISF8" s="68"/>
      <c r="ISG8" s="68"/>
      <c r="ISH8" s="68"/>
      <c r="ISI8" s="68"/>
      <c r="ISJ8" s="68"/>
      <c r="ISK8" s="68"/>
      <c r="ISL8" s="68"/>
      <c r="ISM8" s="68"/>
      <c r="ISN8" s="68"/>
      <c r="ISO8" s="68"/>
      <c r="ISP8" s="68"/>
      <c r="ISQ8" s="68"/>
      <c r="ISR8" s="68"/>
      <c r="ISS8" s="68"/>
      <c r="IST8" s="68"/>
      <c r="ISU8" s="68"/>
      <c r="ISV8" s="68"/>
      <c r="ISW8" s="68"/>
      <c r="ISX8" s="68"/>
      <c r="ISY8" s="68"/>
      <c r="ISZ8" s="68"/>
      <c r="ITA8" s="68"/>
      <c r="ITB8" s="68"/>
      <c r="ITC8" s="68"/>
      <c r="ITD8" s="68"/>
      <c r="ITE8" s="68"/>
      <c r="ITF8" s="68"/>
      <c r="ITG8" s="68"/>
      <c r="ITH8" s="68"/>
      <c r="ITI8" s="68"/>
      <c r="ITJ8" s="68"/>
      <c r="ITK8" s="68"/>
      <c r="ITL8" s="68"/>
      <c r="ITM8" s="68"/>
      <c r="ITN8" s="68"/>
      <c r="ITO8" s="68"/>
      <c r="ITP8" s="68"/>
      <c r="ITQ8" s="68"/>
      <c r="ITR8" s="68"/>
      <c r="ITS8" s="68"/>
      <c r="ITT8" s="68"/>
      <c r="ITU8" s="68"/>
      <c r="ITV8" s="68"/>
      <c r="ITW8" s="68"/>
      <c r="ITX8" s="68"/>
      <c r="ITY8" s="68"/>
      <c r="ITZ8" s="68"/>
      <c r="IUA8" s="68"/>
      <c r="IUB8" s="68"/>
      <c r="IUC8" s="68"/>
      <c r="IUD8" s="68"/>
      <c r="IUE8" s="68"/>
      <c r="IUF8" s="68"/>
      <c r="IUG8" s="68"/>
      <c r="IUH8" s="68"/>
      <c r="IUI8" s="68"/>
      <c r="IUJ8" s="68"/>
      <c r="IUK8" s="68"/>
      <c r="IUL8" s="68"/>
      <c r="IUM8" s="68"/>
      <c r="IUN8" s="68"/>
      <c r="IUO8" s="68"/>
      <c r="IUP8" s="68"/>
      <c r="IUQ8" s="68"/>
      <c r="IUR8" s="68"/>
      <c r="IUS8" s="68"/>
      <c r="IUT8" s="68"/>
      <c r="IUU8" s="68"/>
      <c r="IUV8" s="68"/>
      <c r="IUW8" s="68"/>
      <c r="IUX8" s="68"/>
      <c r="IUY8" s="68"/>
      <c r="IUZ8" s="68"/>
      <c r="IVA8" s="68"/>
      <c r="IVB8" s="68"/>
      <c r="IVC8" s="68"/>
      <c r="IVD8" s="68"/>
      <c r="IVE8" s="68"/>
      <c r="IVF8" s="68"/>
      <c r="IVG8" s="68"/>
      <c r="IVH8" s="68"/>
      <c r="IVI8" s="68"/>
      <c r="IVJ8" s="68"/>
      <c r="IVK8" s="68"/>
      <c r="IVL8" s="68"/>
      <c r="IVM8" s="68"/>
      <c r="IVN8" s="68"/>
      <c r="IVO8" s="68"/>
      <c r="IVP8" s="68"/>
      <c r="IVQ8" s="68"/>
      <c r="IVR8" s="68"/>
      <c r="IVS8" s="68"/>
      <c r="IVT8" s="68"/>
      <c r="IVU8" s="68"/>
      <c r="IVV8" s="68"/>
      <c r="IVW8" s="68"/>
      <c r="IVX8" s="68"/>
      <c r="IVY8" s="68"/>
      <c r="IVZ8" s="68"/>
      <c r="IWA8" s="68"/>
      <c r="IWB8" s="68"/>
      <c r="IWC8" s="68"/>
      <c r="IWD8" s="68"/>
      <c r="IWE8" s="68"/>
      <c r="IWF8" s="68"/>
      <c r="IWG8" s="68"/>
      <c r="IWH8" s="68"/>
      <c r="IWI8" s="68"/>
      <c r="IWJ8" s="68"/>
      <c r="IWK8" s="68"/>
      <c r="IWL8" s="68"/>
      <c r="IWM8" s="68"/>
      <c r="IWN8" s="68"/>
      <c r="IWO8" s="68"/>
      <c r="IWP8" s="68"/>
      <c r="IWQ8" s="68"/>
      <c r="IWR8" s="68"/>
      <c r="IWS8" s="68"/>
      <c r="IWT8" s="68"/>
      <c r="IWU8" s="68"/>
      <c r="IWV8" s="68"/>
      <c r="IWW8" s="68"/>
      <c r="IWX8" s="68"/>
      <c r="IWY8" s="68"/>
      <c r="IWZ8" s="68"/>
      <c r="IXA8" s="68"/>
      <c r="IXB8" s="68"/>
      <c r="IXC8" s="68"/>
      <c r="IXD8" s="68"/>
      <c r="IXE8" s="68"/>
      <c r="IXF8" s="68"/>
      <c r="IXG8" s="68"/>
      <c r="IXH8" s="68"/>
      <c r="IXI8" s="68"/>
      <c r="IXJ8" s="68"/>
      <c r="IXK8" s="68"/>
      <c r="IXL8" s="68"/>
      <c r="IXM8" s="68"/>
      <c r="IXN8" s="68"/>
      <c r="IXO8" s="68"/>
      <c r="IXP8" s="68"/>
      <c r="IXQ8" s="68"/>
      <c r="IXR8" s="68"/>
      <c r="IXS8" s="68"/>
      <c r="IXT8" s="68"/>
      <c r="IXU8" s="68"/>
      <c r="IXV8" s="68"/>
      <c r="IXW8" s="68"/>
      <c r="IXX8" s="68"/>
      <c r="IXY8" s="68"/>
      <c r="IXZ8" s="68"/>
      <c r="IYA8" s="68"/>
      <c r="IYB8" s="68"/>
      <c r="IYC8" s="68"/>
      <c r="IYD8" s="68"/>
      <c r="IYE8" s="68"/>
      <c r="IYF8" s="68"/>
      <c r="IYG8" s="68"/>
      <c r="IYH8" s="68"/>
      <c r="IYI8" s="68"/>
      <c r="IYJ8" s="68"/>
      <c r="IYK8" s="68"/>
      <c r="IYL8" s="68"/>
      <c r="IYM8" s="68"/>
      <c r="IYN8" s="68"/>
      <c r="IYO8" s="68"/>
      <c r="IYP8" s="68"/>
      <c r="IYQ8" s="68"/>
      <c r="IYR8" s="68"/>
      <c r="IYS8" s="68"/>
      <c r="IYT8" s="68"/>
      <c r="IYU8" s="68"/>
      <c r="IYV8" s="68"/>
      <c r="IYW8" s="68"/>
      <c r="IYX8" s="68"/>
      <c r="IYY8" s="68"/>
      <c r="IYZ8" s="68"/>
      <c r="IZA8" s="68"/>
      <c r="IZB8" s="68"/>
      <c r="IZC8" s="68"/>
      <c r="IZD8" s="68"/>
      <c r="IZE8" s="68"/>
      <c r="IZF8" s="68"/>
      <c r="IZG8" s="68"/>
      <c r="IZH8" s="68"/>
      <c r="IZI8" s="68"/>
      <c r="IZJ8" s="68"/>
      <c r="IZK8" s="68"/>
      <c r="IZL8" s="68"/>
      <c r="IZM8" s="68"/>
      <c r="IZN8" s="68"/>
      <c r="IZO8" s="68"/>
      <c r="IZP8" s="68"/>
      <c r="IZQ8" s="68"/>
      <c r="IZR8" s="68"/>
      <c r="IZS8" s="68"/>
      <c r="IZT8" s="68"/>
      <c r="IZU8" s="68"/>
      <c r="IZV8" s="68"/>
      <c r="IZW8" s="68"/>
      <c r="IZX8" s="68"/>
      <c r="IZY8" s="68"/>
      <c r="IZZ8" s="68"/>
      <c r="JAA8" s="68"/>
      <c r="JAB8" s="68"/>
      <c r="JAC8" s="68"/>
      <c r="JAD8" s="68"/>
      <c r="JAE8" s="68"/>
      <c r="JAF8" s="68"/>
      <c r="JAG8" s="68"/>
      <c r="JAH8" s="68"/>
      <c r="JAI8" s="68"/>
      <c r="JAJ8" s="68"/>
      <c r="JAK8" s="68"/>
      <c r="JAL8" s="68"/>
      <c r="JAM8" s="68"/>
      <c r="JAN8" s="68"/>
      <c r="JAO8" s="68"/>
      <c r="JAP8" s="68"/>
      <c r="JAQ8" s="68"/>
      <c r="JAR8" s="68"/>
      <c r="JAS8" s="68"/>
      <c r="JAT8" s="68"/>
      <c r="JAU8" s="68"/>
      <c r="JAV8" s="68"/>
      <c r="JAW8" s="68"/>
      <c r="JAX8" s="68"/>
      <c r="JAY8" s="68"/>
      <c r="JAZ8" s="68"/>
      <c r="JBA8" s="68"/>
      <c r="JBB8" s="68"/>
      <c r="JBC8" s="68"/>
      <c r="JBD8" s="68"/>
      <c r="JBE8" s="68"/>
      <c r="JBF8" s="68"/>
      <c r="JBG8" s="68"/>
      <c r="JBH8" s="68"/>
      <c r="JBI8" s="68"/>
      <c r="JBJ8" s="68"/>
      <c r="JBK8" s="68"/>
      <c r="JBL8" s="68"/>
      <c r="JBM8" s="68"/>
      <c r="JBN8" s="68"/>
      <c r="JBO8" s="68"/>
      <c r="JBP8" s="68"/>
      <c r="JBQ8" s="68"/>
      <c r="JBR8" s="68"/>
      <c r="JBS8" s="68"/>
      <c r="JBT8" s="68"/>
      <c r="JBU8" s="68"/>
      <c r="JBV8" s="68"/>
      <c r="JBW8" s="68"/>
      <c r="JBX8" s="68"/>
      <c r="JBY8" s="68"/>
      <c r="JBZ8" s="68"/>
      <c r="JCA8" s="68"/>
      <c r="JCB8" s="68"/>
      <c r="JCC8" s="68"/>
      <c r="JCD8" s="68"/>
      <c r="JCE8" s="68"/>
      <c r="JCF8" s="68"/>
      <c r="JCG8" s="68"/>
      <c r="JCH8" s="68"/>
      <c r="JCI8" s="68"/>
      <c r="JCJ8" s="68"/>
      <c r="JCK8" s="68"/>
      <c r="JCL8" s="68"/>
      <c r="JCM8" s="68"/>
      <c r="JCN8" s="68"/>
      <c r="JCO8" s="68"/>
      <c r="JCP8" s="68"/>
      <c r="JCQ8" s="68"/>
      <c r="JCR8" s="68"/>
      <c r="JCS8" s="68"/>
      <c r="JCT8" s="68"/>
      <c r="JCU8" s="68"/>
      <c r="JCV8" s="68"/>
      <c r="JCW8" s="68"/>
      <c r="JCX8" s="68"/>
      <c r="JCY8" s="68"/>
      <c r="JCZ8" s="68"/>
      <c r="JDA8" s="68"/>
      <c r="JDB8" s="68"/>
      <c r="JDC8" s="68"/>
      <c r="JDD8" s="68"/>
      <c r="JDE8" s="68"/>
      <c r="JDF8" s="68"/>
      <c r="JDG8" s="68"/>
      <c r="JDH8" s="68"/>
      <c r="JDI8" s="68"/>
      <c r="JDJ8" s="68"/>
      <c r="JDK8" s="68"/>
      <c r="JDL8" s="68"/>
      <c r="JDM8" s="68"/>
      <c r="JDN8" s="68"/>
      <c r="JDO8" s="68"/>
      <c r="JDP8" s="68"/>
      <c r="JDQ8" s="68"/>
      <c r="JDR8" s="68"/>
      <c r="JDS8" s="68"/>
      <c r="JDT8" s="68"/>
      <c r="JDU8" s="68"/>
      <c r="JDV8" s="68"/>
      <c r="JDW8" s="68"/>
      <c r="JDX8" s="68"/>
      <c r="JDY8" s="68"/>
      <c r="JDZ8" s="68"/>
      <c r="JEA8" s="68"/>
      <c r="JEB8" s="68"/>
      <c r="JEC8" s="68"/>
      <c r="JED8" s="68"/>
      <c r="JEE8" s="68"/>
      <c r="JEF8" s="68"/>
      <c r="JEG8" s="68"/>
      <c r="JEH8" s="68"/>
      <c r="JEI8" s="68"/>
      <c r="JEJ8" s="68"/>
      <c r="JEK8" s="68"/>
      <c r="JEL8" s="68"/>
      <c r="JEM8" s="68"/>
      <c r="JEN8" s="68"/>
      <c r="JEO8" s="68"/>
      <c r="JEP8" s="68"/>
      <c r="JEQ8" s="68"/>
      <c r="JER8" s="68"/>
      <c r="JES8" s="68"/>
      <c r="JET8" s="68"/>
      <c r="JEU8" s="68"/>
      <c r="JEV8" s="68"/>
      <c r="JEW8" s="68"/>
      <c r="JEX8" s="68"/>
      <c r="JEY8" s="68"/>
      <c r="JEZ8" s="68"/>
      <c r="JFA8" s="68"/>
      <c r="JFB8" s="68"/>
      <c r="JFC8" s="68"/>
      <c r="JFD8" s="68"/>
      <c r="JFE8" s="68"/>
      <c r="JFF8" s="68"/>
      <c r="JFG8" s="68"/>
      <c r="JFH8" s="68"/>
      <c r="JFI8" s="68"/>
      <c r="JFJ8" s="68"/>
      <c r="JFK8" s="68"/>
      <c r="JFL8" s="68"/>
      <c r="JFM8" s="68"/>
      <c r="JFN8" s="68"/>
      <c r="JFO8" s="68"/>
      <c r="JFP8" s="68"/>
      <c r="JFQ8" s="68"/>
      <c r="JFR8" s="68"/>
      <c r="JFS8" s="68"/>
      <c r="JFT8" s="68"/>
      <c r="JFU8" s="68"/>
      <c r="JFV8" s="68"/>
      <c r="JFW8" s="68"/>
      <c r="JFX8" s="68"/>
      <c r="JFY8" s="68"/>
      <c r="JFZ8" s="68"/>
      <c r="JGA8" s="68"/>
      <c r="JGB8" s="68"/>
      <c r="JGC8" s="68"/>
      <c r="JGD8" s="68"/>
      <c r="JGE8" s="68"/>
      <c r="JGF8" s="68"/>
      <c r="JGG8" s="68"/>
      <c r="JGH8" s="68"/>
      <c r="JGI8" s="68"/>
      <c r="JGJ8" s="68"/>
      <c r="JGK8" s="68"/>
      <c r="JGL8" s="68"/>
      <c r="JGM8" s="68"/>
      <c r="JGN8" s="68"/>
      <c r="JGO8" s="68"/>
      <c r="JGP8" s="68"/>
      <c r="JGQ8" s="68"/>
      <c r="JGR8" s="68"/>
      <c r="JGS8" s="68"/>
      <c r="JGT8" s="68"/>
      <c r="JGU8" s="68"/>
      <c r="JGV8" s="68"/>
      <c r="JGW8" s="68"/>
      <c r="JGX8" s="68"/>
      <c r="JGY8" s="68"/>
      <c r="JGZ8" s="68"/>
      <c r="JHA8" s="68"/>
      <c r="JHB8" s="68"/>
      <c r="JHC8" s="68"/>
      <c r="JHD8" s="68"/>
      <c r="JHE8" s="68"/>
      <c r="JHF8" s="68"/>
      <c r="JHG8" s="68"/>
      <c r="JHH8" s="68"/>
      <c r="JHI8" s="68"/>
      <c r="JHJ8" s="68"/>
      <c r="JHK8" s="68"/>
      <c r="JHL8" s="68"/>
      <c r="JHM8" s="68"/>
      <c r="JHN8" s="68"/>
      <c r="JHO8" s="68"/>
      <c r="JHP8" s="68"/>
      <c r="JHQ8" s="68"/>
      <c r="JHR8" s="68"/>
      <c r="JHS8" s="68"/>
      <c r="JHT8" s="68"/>
      <c r="JHU8" s="68"/>
      <c r="JHV8" s="68"/>
      <c r="JHW8" s="68"/>
      <c r="JHX8" s="68"/>
      <c r="JHY8" s="68"/>
      <c r="JHZ8" s="68"/>
      <c r="JIA8" s="68"/>
      <c r="JIB8" s="68"/>
      <c r="JIC8" s="68"/>
      <c r="JID8" s="68"/>
      <c r="JIE8" s="68"/>
      <c r="JIF8" s="68"/>
      <c r="JIG8" s="68"/>
      <c r="JIH8" s="68"/>
      <c r="JII8" s="68"/>
      <c r="JIJ8" s="68"/>
      <c r="JIK8" s="68"/>
      <c r="JIL8" s="68"/>
      <c r="JIM8" s="68"/>
      <c r="JIN8" s="68"/>
      <c r="JIO8" s="68"/>
      <c r="JIP8" s="68"/>
      <c r="JIQ8" s="68"/>
      <c r="JIR8" s="68"/>
      <c r="JIS8" s="68"/>
      <c r="JIT8" s="68"/>
      <c r="JIU8" s="68"/>
      <c r="JIV8" s="68"/>
      <c r="JIW8" s="68"/>
      <c r="JIX8" s="68"/>
      <c r="JIY8" s="68"/>
      <c r="JIZ8" s="68"/>
      <c r="JJA8" s="68"/>
      <c r="JJB8" s="68"/>
      <c r="JJC8" s="68"/>
      <c r="JJD8" s="68"/>
      <c r="JJE8" s="68"/>
      <c r="JJF8" s="68"/>
      <c r="JJG8" s="68"/>
      <c r="JJH8" s="68"/>
      <c r="JJI8" s="68"/>
      <c r="JJJ8" s="68"/>
      <c r="JJK8" s="68"/>
      <c r="JJL8" s="68"/>
      <c r="JJM8" s="68"/>
      <c r="JJN8" s="68"/>
      <c r="JJO8" s="68"/>
      <c r="JJP8" s="68"/>
      <c r="JJQ8" s="68"/>
      <c r="JJR8" s="68"/>
      <c r="JJS8" s="68"/>
      <c r="JJT8" s="68"/>
      <c r="JJU8" s="68"/>
      <c r="JJV8" s="68"/>
      <c r="JJW8" s="68"/>
      <c r="JJX8" s="68"/>
      <c r="JJY8" s="68"/>
      <c r="JJZ8" s="68"/>
      <c r="JKA8" s="68"/>
      <c r="JKB8" s="68"/>
      <c r="JKC8" s="68"/>
      <c r="JKD8" s="68"/>
      <c r="JKE8" s="68"/>
      <c r="JKF8" s="68"/>
      <c r="JKG8" s="68"/>
      <c r="JKH8" s="68"/>
      <c r="JKI8" s="68"/>
      <c r="JKJ8" s="68"/>
      <c r="JKK8" s="68"/>
      <c r="JKL8" s="68"/>
      <c r="JKM8" s="68"/>
      <c r="JKN8" s="68"/>
      <c r="JKO8" s="68"/>
      <c r="JKP8" s="68"/>
      <c r="JKQ8" s="68"/>
      <c r="JKR8" s="68"/>
      <c r="JKS8" s="68"/>
      <c r="JKT8" s="68"/>
      <c r="JKU8" s="68"/>
      <c r="JKV8" s="68"/>
      <c r="JKW8" s="68"/>
      <c r="JKX8" s="68"/>
      <c r="JKY8" s="68"/>
      <c r="JKZ8" s="68"/>
      <c r="JLA8" s="68"/>
      <c r="JLB8" s="68"/>
      <c r="JLC8" s="68"/>
      <c r="JLD8" s="68"/>
      <c r="JLE8" s="68"/>
      <c r="JLF8" s="68"/>
      <c r="JLG8" s="68"/>
      <c r="JLH8" s="68"/>
      <c r="JLI8" s="68"/>
      <c r="JLJ8" s="68"/>
      <c r="JLK8" s="68"/>
      <c r="JLL8" s="68"/>
      <c r="JLM8" s="68"/>
      <c r="JLN8" s="68"/>
      <c r="JLO8" s="68"/>
      <c r="JLP8" s="68"/>
      <c r="JLQ8" s="68"/>
      <c r="JLR8" s="68"/>
      <c r="JLS8" s="68"/>
      <c r="JLT8" s="68"/>
      <c r="JLU8" s="68"/>
      <c r="JLV8" s="68"/>
      <c r="JLW8" s="68"/>
      <c r="JLX8" s="68"/>
      <c r="JLY8" s="68"/>
      <c r="JLZ8" s="68"/>
      <c r="JMA8" s="68"/>
      <c r="JMB8" s="68"/>
      <c r="JMC8" s="68"/>
      <c r="JMD8" s="68"/>
      <c r="JME8" s="68"/>
      <c r="JMF8" s="68"/>
      <c r="JMG8" s="68"/>
      <c r="JMH8" s="68"/>
      <c r="JMI8" s="68"/>
      <c r="JMJ8" s="68"/>
      <c r="JMK8" s="68"/>
      <c r="JML8" s="68"/>
      <c r="JMM8" s="68"/>
      <c r="JMN8" s="68"/>
      <c r="JMO8" s="68"/>
      <c r="JMP8" s="68"/>
      <c r="JMQ8" s="68"/>
      <c r="JMR8" s="68"/>
      <c r="JMS8" s="68"/>
      <c r="JMT8" s="68"/>
      <c r="JMU8" s="68"/>
      <c r="JMV8" s="68"/>
      <c r="JMW8" s="68"/>
      <c r="JMX8" s="68"/>
      <c r="JMY8" s="68"/>
      <c r="JMZ8" s="68"/>
      <c r="JNA8" s="68"/>
      <c r="JNB8" s="68"/>
      <c r="JNC8" s="68"/>
      <c r="JND8" s="68"/>
      <c r="JNE8" s="68"/>
      <c r="JNF8" s="68"/>
      <c r="JNG8" s="68"/>
      <c r="JNH8" s="68"/>
      <c r="JNI8" s="68"/>
      <c r="JNJ8" s="68"/>
      <c r="JNK8" s="68"/>
      <c r="JNL8" s="68"/>
      <c r="JNM8" s="68"/>
      <c r="JNN8" s="68"/>
      <c r="JNO8" s="68"/>
      <c r="JNP8" s="68"/>
      <c r="JNQ8" s="68"/>
      <c r="JNR8" s="68"/>
      <c r="JNS8" s="68"/>
      <c r="JNT8" s="68"/>
      <c r="JNU8" s="68"/>
      <c r="JNV8" s="68"/>
      <c r="JNW8" s="68"/>
      <c r="JNX8" s="68"/>
      <c r="JNY8" s="68"/>
      <c r="JNZ8" s="68"/>
      <c r="JOA8" s="68"/>
      <c r="JOB8" s="68"/>
      <c r="JOC8" s="68"/>
      <c r="JOD8" s="68"/>
      <c r="JOE8" s="68"/>
      <c r="JOF8" s="68"/>
      <c r="JOG8" s="68"/>
      <c r="JOH8" s="68"/>
      <c r="JOI8" s="68"/>
      <c r="JOJ8" s="68"/>
      <c r="JOK8" s="68"/>
      <c r="JOL8" s="68"/>
      <c r="JOM8" s="68"/>
      <c r="JON8" s="68"/>
      <c r="JOO8" s="68"/>
      <c r="JOP8" s="68"/>
      <c r="JOQ8" s="68"/>
      <c r="JOR8" s="68"/>
      <c r="JOS8" s="68"/>
      <c r="JOT8" s="68"/>
      <c r="JOU8" s="68"/>
      <c r="JOV8" s="68"/>
      <c r="JOW8" s="68"/>
      <c r="JOX8" s="68"/>
      <c r="JOY8" s="68"/>
      <c r="JOZ8" s="68"/>
      <c r="JPA8" s="68"/>
      <c r="JPB8" s="68"/>
      <c r="JPC8" s="68"/>
      <c r="JPD8" s="68"/>
      <c r="JPE8" s="68"/>
      <c r="JPF8" s="68"/>
      <c r="JPG8" s="68"/>
      <c r="JPH8" s="68"/>
      <c r="JPI8" s="68"/>
      <c r="JPJ8" s="68"/>
      <c r="JPK8" s="68"/>
      <c r="JPL8" s="68"/>
      <c r="JPM8" s="68"/>
      <c r="JPN8" s="68"/>
      <c r="JPO8" s="68"/>
      <c r="JPP8" s="68"/>
      <c r="JPQ8" s="68"/>
      <c r="JPR8" s="68"/>
      <c r="JPS8" s="68"/>
      <c r="JPT8" s="68"/>
      <c r="JPU8" s="68"/>
      <c r="JPV8" s="68"/>
      <c r="JPW8" s="68"/>
      <c r="JPX8" s="68"/>
      <c r="JPY8" s="68"/>
      <c r="JPZ8" s="68"/>
      <c r="JQA8" s="68"/>
      <c r="JQB8" s="68"/>
      <c r="JQC8" s="68"/>
      <c r="JQD8" s="68"/>
      <c r="JQE8" s="68"/>
      <c r="JQF8" s="68"/>
      <c r="JQG8" s="68"/>
      <c r="JQH8" s="68"/>
      <c r="JQI8" s="68"/>
      <c r="JQJ8" s="68"/>
      <c r="JQK8" s="68"/>
      <c r="JQL8" s="68"/>
      <c r="JQM8" s="68"/>
      <c r="JQN8" s="68"/>
      <c r="JQO8" s="68"/>
      <c r="JQP8" s="68"/>
      <c r="JQQ8" s="68"/>
      <c r="JQR8" s="68"/>
      <c r="JQS8" s="68"/>
      <c r="JQT8" s="68"/>
      <c r="JQU8" s="68"/>
      <c r="JQV8" s="68"/>
      <c r="JQW8" s="68"/>
      <c r="JQX8" s="68"/>
      <c r="JQY8" s="68"/>
      <c r="JQZ8" s="68"/>
      <c r="JRA8" s="68"/>
      <c r="JRB8" s="68"/>
      <c r="JRC8" s="68"/>
      <c r="JRD8" s="68"/>
      <c r="JRE8" s="68"/>
      <c r="JRF8" s="68"/>
      <c r="JRG8" s="68"/>
      <c r="JRH8" s="68"/>
      <c r="JRI8" s="68"/>
      <c r="JRJ8" s="68"/>
      <c r="JRK8" s="68"/>
      <c r="JRL8" s="68"/>
      <c r="JRM8" s="68"/>
      <c r="JRN8" s="68"/>
      <c r="JRO8" s="68"/>
      <c r="JRP8" s="68"/>
      <c r="JRQ8" s="68"/>
      <c r="JRR8" s="68"/>
      <c r="JRS8" s="68"/>
      <c r="JRT8" s="68"/>
      <c r="JRU8" s="68"/>
      <c r="JRV8" s="68"/>
      <c r="JRW8" s="68"/>
      <c r="JRX8" s="68"/>
      <c r="JRY8" s="68"/>
      <c r="JRZ8" s="68"/>
      <c r="JSA8" s="68"/>
      <c r="JSB8" s="68"/>
      <c r="JSC8" s="68"/>
      <c r="JSD8" s="68"/>
      <c r="JSE8" s="68"/>
      <c r="JSF8" s="68"/>
      <c r="JSG8" s="68"/>
      <c r="JSH8" s="68"/>
      <c r="JSI8" s="68"/>
      <c r="JSJ8" s="68"/>
      <c r="JSK8" s="68"/>
      <c r="JSL8" s="68"/>
      <c r="JSM8" s="68"/>
      <c r="JSN8" s="68"/>
      <c r="JSO8" s="68"/>
      <c r="JSP8" s="68"/>
      <c r="JSQ8" s="68"/>
      <c r="JSR8" s="68"/>
      <c r="JSS8" s="68"/>
      <c r="JST8" s="68"/>
      <c r="JSU8" s="68"/>
      <c r="JSV8" s="68"/>
      <c r="JSW8" s="68"/>
      <c r="JSX8" s="68"/>
      <c r="JSY8" s="68"/>
      <c r="JSZ8" s="68"/>
      <c r="JTA8" s="68"/>
      <c r="JTB8" s="68"/>
      <c r="JTC8" s="68"/>
      <c r="JTD8" s="68"/>
      <c r="JTE8" s="68"/>
      <c r="JTF8" s="68"/>
      <c r="JTG8" s="68"/>
      <c r="JTH8" s="68"/>
      <c r="JTI8" s="68"/>
      <c r="JTJ8" s="68"/>
      <c r="JTK8" s="68"/>
      <c r="JTL8" s="68"/>
      <c r="JTM8" s="68"/>
      <c r="JTN8" s="68"/>
      <c r="JTO8" s="68"/>
      <c r="JTP8" s="68"/>
      <c r="JTQ8" s="68"/>
      <c r="JTR8" s="68"/>
      <c r="JTS8" s="68"/>
      <c r="JTT8" s="68"/>
      <c r="JTU8" s="68"/>
      <c r="JTV8" s="68"/>
      <c r="JTW8" s="68"/>
      <c r="JTX8" s="68"/>
      <c r="JTY8" s="68"/>
      <c r="JTZ8" s="68"/>
      <c r="JUA8" s="68"/>
      <c r="JUB8" s="68"/>
      <c r="JUC8" s="68"/>
      <c r="JUD8" s="68"/>
      <c r="JUE8" s="68"/>
      <c r="JUF8" s="68"/>
      <c r="JUG8" s="68"/>
      <c r="JUH8" s="68"/>
      <c r="JUI8" s="68"/>
      <c r="JUJ8" s="68"/>
      <c r="JUK8" s="68"/>
      <c r="JUL8" s="68"/>
      <c r="JUM8" s="68"/>
      <c r="JUN8" s="68"/>
      <c r="JUO8" s="68"/>
      <c r="JUP8" s="68"/>
      <c r="JUQ8" s="68"/>
      <c r="JUR8" s="68"/>
      <c r="JUS8" s="68"/>
      <c r="JUT8" s="68"/>
      <c r="JUU8" s="68"/>
      <c r="JUV8" s="68"/>
      <c r="JUW8" s="68"/>
      <c r="JUX8" s="68"/>
      <c r="JUY8" s="68"/>
      <c r="JUZ8" s="68"/>
      <c r="JVA8" s="68"/>
      <c r="JVB8" s="68"/>
      <c r="JVC8" s="68"/>
      <c r="JVD8" s="68"/>
      <c r="JVE8" s="68"/>
      <c r="JVF8" s="68"/>
      <c r="JVG8" s="68"/>
      <c r="JVH8" s="68"/>
      <c r="JVI8" s="68"/>
      <c r="JVJ8" s="68"/>
      <c r="JVK8" s="68"/>
      <c r="JVL8" s="68"/>
      <c r="JVM8" s="68"/>
      <c r="JVN8" s="68"/>
      <c r="JVO8" s="68"/>
      <c r="JVP8" s="68"/>
      <c r="JVQ8" s="68"/>
      <c r="JVR8" s="68"/>
      <c r="JVS8" s="68"/>
      <c r="JVT8" s="68"/>
      <c r="JVU8" s="68"/>
      <c r="JVV8" s="68"/>
      <c r="JVW8" s="68"/>
      <c r="JVX8" s="68"/>
      <c r="JVY8" s="68"/>
      <c r="JVZ8" s="68"/>
      <c r="JWA8" s="68"/>
      <c r="JWB8" s="68"/>
      <c r="JWC8" s="68"/>
      <c r="JWD8" s="68"/>
      <c r="JWE8" s="68"/>
      <c r="JWF8" s="68"/>
      <c r="JWG8" s="68"/>
      <c r="JWH8" s="68"/>
      <c r="JWI8" s="68"/>
      <c r="JWJ8" s="68"/>
      <c r="JWK8" s="68"/>
      <c r="JWL8" s="68"/>
      <c r="JWM8" s="68"/>
      <c r="JWN8" s="68"/>
      <c r="JWO8" s="68"/>
      <c r="JWP8" s="68"/>
      <c r="JWQ8" s="68"/>
      <c r="JWR8" s="68"/>
      <c r="JWS8" s="68"/>
      <c r="JWT8" s="68"/>
      <c r="JWU8" s="68"/>
      <c r="JWV8" s="68"/>
      <c r="JWW8" s="68"/>
      <c r="JWX8" s="68"/>
      <c r="JWY8" s="68"/>
      <c r="JWZ8" s="68"/>
      <c r="JXA8" s="68"/>
      <c r="JXB8" s="68"/>
      <c r="JXC8" s="68"/>
      <c r="JXD8" s="68"/>
      <c r="JXE8" s="68"/>
      <c r="JXF8" s="68"/>
      <c r="JXG8" s="68"/>
      <c r="JXH8" s="68"/>
      <c r="JXI8" s="68"/>
      <c r="JXJ8" s="68"/>
      <c r="JXK8" s="68"/>
      <c r="JXL8" s="68"/>
      <c r="JXM8" s="68"/>
      <c r="JXN8" s="68"/>
      <c r="JXO8" s="68"/>
      <c r="JXP8" s="68"/>
      <c r="JXQ8" s="68"/>
      <c r="JXR8" s="68"/>
      <c r="JXS8" s="68"/>
      <c r="JXT8" s="68"/>
      <c r="JXU8" s="68"/>
      <c r="JXV8" s="68"/>
      <c r="JXW8" s="68"/>
      <c r="JXX8" s="68"/>
      <c r="JXY8" s="68"/>
      <c r="JXZ8" s="68"/>
      <c r="JYA8" s="68"/>
      <c r="JYB8" s="68"/>
      <c r="JYC8" s="68"/>
      <c r="JYD8" s="68"/>
      <c r="JYE8" s="68"/>
      <c r="JYF8" s="68"/>
      <c r="JYG8" s="68"/>
      <c r="JYH8" s="68"/>
      <c r="JYI8" s="68"/>
      <c r="JYJ8" s="68"/>
      <c r="JYK8" s="68"/>
      <c r="JYL8" s="68"/>
      <c r="JYM8" s="68"/>
      <c r="JYN8" s="68"/>
      <c r="JYO8" s="68"/>
      <c r="JYP8" s="68"/>
      <c r="JYQ8" s="68"/>
      <c r="JYR8" s="68"/>
      <c r="JYS8" s="68"/>
      <c r="JYT8" s="68"/>
      <c r="JYU8" s="68"/>
      <c r="JYV8" s="68"/>
      <c r="JYW8" s="68"/>
      <c r="JYX8" s="68"/>
      <c r="JYY8" s="68"/>
      <c r="JYZ8" s="68"/>
      <c r="JZA8" s="68"/>
      <c r="JZB8" s="68"/>
      <c r="JZC8" s="68"/>
      <c r="JZD8" s="68"/>
      <c r="JZE8" s="68"/>
      <c r="JZF8" s="68"/>
      <c r="JZG8" s="68"/>
      <c r="JZH8" s="68"/>
      <c r="JZI8" s="68"/>
      <c r="JZJ8" s="68"/>
      <c r="JZK8" s="68"/>
      <c r="JZL8" s="68"/>
      <c r="JZM8" s="68"/>
      <c r="JZN8" s="68"/>
      <c r="JZO8" s="68"/>
      <c r="JZP8" s="68"/>
      <c r="JZQ8" s="68"/>
      <c r="JZR8" s="68"/>
      <c r="JZS8" s="68"/>
      <c r="JZT8" s="68"/>
      <c r="JZU8" s="68"/>
      <c r="JZV8" s="68"/>
      <c r="JZW8" s="68"/>
      <c r="JZX8" s="68"/>
      <c r="JZY8" s="68"/>
      <c r="JZZ8" s="68"/>
      <c r="KAA8" s="68"/>
      <c r="KAB8" s="68"/>
      <c r="KAC8" s="68"/>
      <c r="KAD8" s="68"/>
      <c r="KAE8" s="68"/>
      <c r="KAF8" s="68"/>
      <c r="KAG8" s="68"/>
      <c r="KAH8" s="68"/>
      <c r="KAI8" s="68"/>
      <c r="KAJ8" s="68"/>
      <c r="KAK8" s="68"/>
      <c r="KAL8" s="68"/>
      <c r="KAM8" s="68"/>
      <c r="KAN8" s="68"/>
      <c r="KAO8" s="68"/>
      <c r="KAP8" s="68"/>
      <c r="KAQ8" s="68"/>
      <c r="KAR8" s="68"/>
      <c r="KAS8" s="68"/>
      <c r="KAT8" s="68"/>
      <c r="KAU8" s="68"/>
      <c r="KAV8" s="68"/>
      <c r="KAW8" s="68"/>
      <c r="KAX8" s="68"/>
      <c r="KAY8" s="68"/>
      <c r="KAZ8" s="68"/>
      <c r="KBA8" s="68"/>
      <c r="KBB8" s="68"/>
      <c r="KBC8" s="68"/>
      <c r="KBD8" s="68"/>
      <c r="KBE8" s="68"/>
      <c r="KBF8" s="68"/>
      <c r="KBG8" s="68"/>
      <c r="KBH8" s="68"/>
      <c r="KBI8" s="68"/>
      <c r="KBJ8" s="68"/>
      <c r="KBK8" s="68"/>
      <c r="KBL8" s="68"/>
      <c r="KBM8" s="68"/>
      <c r="KBN8" s="68"/>
      <c r="KBO8" s="68"/>
      <c r="KBP8" s="68"/>
      <c r="KBQ8" s="68"/>
      <c r="KBR8" s="68"/>
      <c r="KBS8" s="68"/>
      <c r="KBT8" s="68"/>
      <c r="KBU8" s="68"/>
      <c r="KBV8" s="68"/>
      <c r="KBW8" s="68"/>
      <c r="KBX8" s="68"/>
      <c r="KBY8" s="68"/>
      <c r="KBZ8" s="68"/>
      <c r="KCA8" s="68"/>
      <c r="KCB8" s="68"/>
      <c r="KCC8" s="68"/>
      <c r="KCD8" s="68"/>
      <c r="KCE8" s="68"/>
      <c r="KCF8" s="68"/>
      <c r="KCG8" s="68"/>
      <c r="KCH8" s="68"/>
      <c r="KCI8" s="68"/>
      <c r="KCJ8" s="68"/>
      <c r="KCK8" s="68"/>
      <c r="KCL8" s="68"/>
      <c r="KCM8" s="68"/>
      <c r="KCN8" s="68"/>
      <c r="KCO8" s="68"/>
      <c r="KCP8" s="68"/>
      <c r="KCQ8" s="68"/>
      <c r="KCR8" s="68"/>
      <c r="KCS8" s="68"/>
      <c r="KCT8" s="68"/>
      <c r="KCU8" s="68"/>
      <c r="KCV8" s="68"/>
      <c r="KCW8" s="68"/>
      <c r="KCX8" s="68"/>
      <c r="KCY8" s="68"/>
      <c r="KCZ8" s="68"/>
      <c r="KDA8" s="68"/>
      <c r="KDB8" s="68"/>
      <c r="KDC8" s="68"/>
      <c r="KDD8" s="68"/>
      <c r="KDE8" s="68"/>
      <c r="KDF8" s="68"/>
      <c r="KDG8" s="68"/>
      <c r="KDH8" s="68"/>
      <c r="KDI8" s="68"/>
      <c r="KDJ8" s="68"/>
      <c r="KDK8" s="68"/>
      <c r="KDL8" s="68"/>
      <c r="KDM8" s="68"/>
      <c r="KDN8" s="68"/>
      <c r="KDO8" s="68"/>
      <c r="KDP8" s="68"/>
      <c r="KDQ8" s="68"/>
      <c r="KDR8" s="68"/>
      <c r="KDS8" s="68"/>
      <c r="KDT8" s="68"/>
      <c r="KDU8" s="68"/>
      <c r="KDV8" s="68"/>
      <c r="KDW8" s="68"/>
      <c r="KDX8" s="68"/>
      <c r="KDY8" s="68"/>
      <c r="KDZ8" s="68"/>
      <c r="KEA8" s="68"/>
      <c r="KEB8" s="68"/>
      <c r="KEC8" s="68"/>
      <c r="KED8" s="68"/>
      <c r="KEE8" s="68"/>
      <c r="KEF8" s="68"/>
      <c r="KEG8" s="68"/>
      <c r="KEH8" s="68"/>
      <c r="KEI8" s="68"/>
      <c r="KEJ8" s="68"/>
      <c r="KEK8" s="68"/>
      <c r="KEL8" s="68"/>
      <c r="KEM8" s="68"/>
      <c r="KEN8" s="68"/>
      <c r="KEO8" s="68"/>
      <c r="KEP8" s="68"/>
      <c r="KEQ8" s="68"/>
      <c r="KER8" s="68"/>
      <c r="KES8" s="68"/>
      <c r="KET8" s="68"/>
      <c r="KEU8" s="68"/>
      <c r="KEV8" s="68"/>
      <c r="KEW8" s="68"/>
      <c r="KEX8" s="68"/>
      <c r="KEY8" s="68"/>
      <c r="KEZ8" s="68"/>
      <c r="KFA8" s="68"/>
      <c r="KFB8" s="68"/>
      <c r="KFC8" s="68"/>
      <c r="KFD8" s="68"/>
      <c r="KFE8" s="68"/>
      <c r="KFF8" s="68"/>
      <c r="KFG8" s="68"/>
      <c r="KFH8" s="68"/>
      <c r="KFI8" s="68"/>
      <c r="KFJ8" s="68"/>
      <c r="KFK8" s="68"/>
      <c r="KFL8" s="68"/>
      <c r="KFM8" s="68"/>
      <c r="KFN8" s="68"/>
      <c r="KFO8" s="68"/>
      <c r="KFP8" s="68"/>
      <c r="KFQ8" s="68"/>
      <c r="KFR8" s="68"/>
      <c r="KFS8" s="68"/>
      <c r="KFT8" s="68"/>
      <c r="KFU8" s="68"/>
      <c r="KFV8" s="68"/>
      <c r="KFW8" s="68"/>
      <c r="KFX8" s="68"/>
      <c r="KFY8" s="68"/>
      <c r="KFZ8" s="68"/>
      <c r="KGA8" s="68"/>
      <c r="KGB8" s="68"/>
      <c r="KGC8" s="68"/>
      <c r="KGD8" s="68"/>
      <c r="KGE8" s="68"/>
      <c r="KGF8" s="68"/>
      <c r="KGG8" s="68"/>
      <c r="KGH8" s="68"/>
      <c r="KGI8" s="68"/>
      <c r="KGJ8" s="68"/>
      <c r="KGK8" s="68"/>
      <c r="KGL8" s="68"/>
      <c r="KGM8" s="68"/>
      <c r="KGN8" s="68"/>
      <c r="KGO8" s="68"/>
      <c r="KGP8" s="68"/>
      <c r="KGQ8" s="68"/>
      <c r="KGR8" s="68"/>
      <c r="KGS8" s="68"/>
      <c r="KGT8" s="68"/>
      <c r="KGU8" s="68"/>
      <c r="KGV8" s="68"/>
      <c r="KGW8" s="68"/>
      <c r="KGX8" s="68"/>
      <c r="KGY8" s="68"/>
      <c r="KGZ8" s="68"/>
      <c r="KHA8" s="68"/>
      <c r="KHB8" s="68"/>
      <c r="KHC8" s="68"/>
      <c r="KHD8" s="68"/>
      <c r="KHE8" s="68"/>
      <c r="KHF8" s="68"/>
      <c r="KHG8" s="68"/>
      <c r="KHH8" s="68"/>
      <c r="KHI8" s="68"/>
      <c r="KHJ8" s="68"/>
      <c r="KHK8" s="68"/>
      <c r="KHL8" s="68"/>
      <c r="KHM8" s="68"/>
      <c r="KHN8" s="68"/>
      <c r="KHO8" s="68"/>
      <c r="KHP8" s="68"/>
      <c r="KHQ8" s="68"/>
      <c r="KHR8" s="68"/>
      <c r="KHS8" s="68"/>
      <c r="KHT8" s="68"/>
      <c r="KHU8" s="68"/>
      <c r="KHV8" s="68"/>
      <c r="KHW8" s="68"/>
      <c r="KHX8" s="68"/>
      <c r="KHY8" s="68"/>
      <c r="KHZ8" s="68"/>
      <c r="KIA8" s="68"/>
      <c r="KIB8" s="68"/>
      <c r="KIC8" s="68"/>
      <c r="KID8" s="68"/>
      <c r="KIE8" s="68"/>
      <c r="KIF8" s="68"/>
      <c r="KIG8" s="68"/>
      <c r="KIH8" s="68"/>
      <c r="KII8" s="68"/>
      <c r="KIJ8" s="68"/>
      <c r="KIK8" s="68"/>
      <c r="KIL8" s="68"/>
      <c r="KIM8" s="68"/>
      <c r="KIN8" s="68"/>
      <c r="KIO8" s="68"/>
      <c r="KIP8" s="68"/>
      <c r="KIQ8" s="68"/>
      <c r="KIR8" s="68"/>
      <c r="KIS8" s="68"/>
      <c r="KIT8" s="68"/>
      <c r="KIU8" s="68"/>
      <c r="KIV8" s="68"/>
      <c r="KIW8" s="68"/>
      <c r="KIX8" s="68"/>
      <c r="KIY8" s="68"/>
      <c r="KIZ8" s="68"/>
      <c r="KJA8" s="68"/>
      <c r="KJB8" s="68"/>
      <c r="KJC8" s="68"/>
      <c r="KJD8" s="68"/>
      <c r="KJE8" s="68"/>
      <c r="KJF8" s="68"/>
      <c r="KJG8" s="68"/>
      <c r="KJH8" s="68"/>
      <c r="KJI8" s="68"/>
      <c r="KJJ8" s="68"/>
      <c r="KJK8" s="68"/>
      <c r="KJL8" s="68"/>
      <c r="KJM8" s="68"/>
      <c r="KJN8" s="68"/>
      <c r="KJO8" s="68"/>
      <c r="KJP8" s="68"/>
      <c r="KJQ8" s="68"/>
      <c r="KJR8" s="68"/>
      <c r="KJS8" s="68"/>
      <c r="KJT8" s="68"/>
      <c r="KJU8" s="68"/>
      <c r="KJV8" s="68"/>
      <c r="KJW8" s="68"/>
      <c r="KJX8" s="68"/>
      <c r="KJY8" s="68"/>
      <c r="KJZ8" s="68"/>
      <c r="KKA8" s="68"/>
      <c r="KKB8" s="68"/>
      <c r="KKC8" s="68"/>
      <c r="KKD8" s="68"/>
      <c r="KKE8" s="68"/>
      <c r="KKF8" s="68"/>
      <c r="KKG8" s="68"/>
      <c r="KKH8" s="68"/>
      <c r="KKI8" s="68"/>
      <c r="KKJ8" s="68"/>
      <c r="KKK8" s="68"/>
      <c r="KKL8" s="68"/>
      <c r="KKM8" s="68"/>
      <c r="KKN8" s="68"/>
      <c r="KKO8" s="68"/>
      <c r="KKP8" s="68"/>
      <c r="KKQ8" s="68"/>
      <c r="KKR8" s="68"/>
      <c r="KKS8" s="68"/>
      <c r="KKT8" s="68"/>
      <c r="KKU8" s="68"/>
      <c r="KKV8" s="68"/>
      <c r="KKW8" s="68"/>
      <c r="KKX8" s="68"/>
      <c r="KKY8" s="68"/>
      <c r="KKZ8" s="68"/>
      <c r="KLA8" s="68"/>
      <c r="KLB8" s="68"/>
      <c r="KLC8" s="68"/>
      <c r="KLD8" s="68"/>
      <c r="KLE8" s="68"/>
      <c r="KLF8" s="68"/>
      <c r="KLG8" s="68"/>
      <c r="KLH8" s="68"/>
      <c r="KLI8" s="68"/>
      <c r="KLJ8" s="68"/>
      <c r="KLK8" s="68"/>
      <c r="KLL8" s="68"/>
      <c r="KLM8" s="68"/>
      <c r="KLN8" s="68"/>
      <c r="KLO8" s="68"/>
      <c r="KLP8" s="68"/>
      <c r="KLQ8" s="68"/>
      <c r="KLR8" s="68"/>
      <c r="KLS8" s="68"/>
      <c r="KLT8" s="68"/>
      <c r="KLU8" s="68"/>
      <c r="KLV8" s="68"/>
      <c r="KLW8" s="68"/>
      <c r="KLX8" s="68"/>
      <c r="KLY8" s="68"/>
      <c r="KLZ8" s="68"/>
      <c r="KMA8" s="68"/>
      <c r="KMB8" s="68"/>
      <c r="KMC8" s="68"/>
      <c r="KMD8" s="68"/>
      <c r="KME8" s="68"/>
      <c r="KMF8" s="68"/>
      <c r="KMG8" s="68"/>
      <c r="KMH8" s="68"/>
      <c r="KMI8" s="68"/>
      <c r="KMJ8" s="68"/>
      <c r="KMK8" s="68"/>
      <c r="KML8" s="68"/>
      <c r="KMM8" s="68"/>
      <c r="KMN8" s="68"/>
      <c r="KMO8" s="68"/>
      <c r="KMP8" s="68"/>
      <c r="KMQ8" s="68"/>
      <c r="KMR8" s="68"/>
      <c r="KMS8" s="68"/>
      <c r="KMT8" s="68"/>
      <c r="KMU8" s="68"/>
      <c r="KMV8" s="68"/>
      <c r="KMW8" s="68"/>
      <c r="KMX8" s="68"/>
      <c r="KMY8" s="68"/>
      <c r="KMZ8" s="68"/>
      <c r="KNA8" s="68"/>
      <c r="KNB8" s="68"/>
      <c r="KNC8" s="68"/>
      <c r="KND8" s="68"/>
      <c r="KNE8" s="68"/>
      <c r="KNF8" s="68"/>
      <c r="KNG8" s="68"/>
      <c r="KNH8" s="68"/>
      <c r="KNI8" s="68"/>
      <c r="KNJ8" s="68"/>
      <c r="KNK8" s="68"/>
      <c r="KNL8" s="68"/>
      <c r="KNM8" s="68"/>
      <c r="KNN8" s="68"/>
      <c r="KNO8" s="68"/>
      <c r="KNP8" s="68"/>
      <c r="KNQ8" s="68"/>
      <c r="KNR8" s="68"/>
      <c r="KNS8" s="68"/>
      <c r="KNT8" s="68"/>
      <c r="KNU8" s="68"/>
      <c r="KNV8" s="68"/>
      <c r="KNW8" s="68"/>
      <c r="KNX8" s="68"/>
      <c r="KNY8" s="68"/>
      <c r="KNZ8" s="68"/>
      <c r="KOA8" s="68"/>
      <c r="KOB8" s="68"/>
      <c r="KOC8" s="68"/>
      <c r="KOD8" s="68"/>
      <c r="KOE8" s="68"/>
      <c r="KOF8" s="68"/>
      <c r="KOG8" s="68"/>
      <c r="KOH8" s="68"/>
      <c r="KOI8" s="68"/>
      <c r="KOJ8" s="68"/>
      <c r="KOK8" s="68"/>
      <c r="KOL8" s="68"/>
      <c r="KOM8" s="68"/>
      <c r="KON8" s="68"/>
      <c r="KOO8" s="68"/>
      <c r="KOP8" s="68"/>
      <c r="KOQ8" s="68"/>
      <c r="KOR8" s="68"/>
      <c r="KOS8" s="68"/>
      <c r="KOT8" s="68"/>
      <c r="KOU8" s="68"/>
      <c r="KOV8" s="68"/>
      <c r="KOW8" s="68"/>
      <c r="KOX8" s="68"/>
      <c r="KOY8" s="68"/>
      <c r="KOZ8" s="68"/>
      <c r="KPA8" s="68"/>
      <c r="KPB8" s="68"/>
      <c r="KPC8" s="68"/>
      <c r="KPD8" s="68"/>
      <c r="KPE8" s="68"/>
      <c r="KPF8" s="68"/>
      <c r="KPG8" s="68"/>
      <c r="KPH8" s="68"/>
      <c r="KPI8" s="68"/>
      <c r="KPJ8" s="68"/>
      <c r="KPK8" s="68"/>
      <c r="KPL8" s="68"/>
      <c r="KPM8" s="68"/>
      <c r="KPN8" s="68"/>
      <c r="KPO8" s="68"/>
      <c r="KPP8" s="68"/>
      <c r="KPQ8" s="68"/>
      <c r="KPR8" s="68"/>
      <c r="KPS8" s="68"/>
      <c r="KPT8" s="68"/>
      <c r="KPU8" s="68"/>
      <c r="KPV8" s="68"/>
      <c r="KPW8" s="68"/>
      <c r="KPX8" s="68"/>
      <c r="KPY8" s="68"/>
      <c r="KPZ8" s="68"/>
      <c r="KQA8" s="68"/>
      <c r="KQB8" s="68"/>
      <c r="KQC8" s="68"/>
      <c r="KQD8" s="68"/>
      <c r="KQE8" s="68"/>
      <c r="KQF8" s="68"/>
      <c r="KQG8" s="68"/>
      <c r="KQH8" s="68"/>
      <c r="KQI8" s="68"/>
      <c r="KQJ8" s="68"/>
      <c r="KQK8" s="68"/>
      <c r="KQL8" s="68"/>
      <c r="KQM8" s="68"/>
      <c r="KQN8" s="68"/>
      <c r="KQO8" s="68"/>
      <c r="KQP8" s="68"/>
      <c r="KQQ8" s="68"/>
      <c r="KQR8" s="68"/>
      <c r="KQS8" s="68"/>
      <c r="KQT8" s="68"/>
      <c r="KQU8" s="68"/>
      <c r="KQV8" s="68"/>
      <c r="KQW8" s="68"/>
      <c r="KQX8" s="68"/>
      <c r="KQY8" s="68"/>
      <c r="KQZ8" s="68"/>
      <c r="KRA8" s="68"/>
      <c r="KRB8" s="68"/>
      <c r="KRC8" s="68"/>
      <c r="KRD8" s="68"/>
      <c r="KRE8" s="68"/>
      <c r="KRF8" s="68"/>
      <c r="KRG8" s="68"/>
      <c r="KRH8" s="68"/>
      <c r="KRI8" s="68"/>
      <c r="KRJ8" s="68"/>
      <c r="KRK8" s="68"/>
      <c r="KRL8" s="68"/>
      <c r="KRM8" s="68"/>
      <c r="KRN8" s="68"/>
      <c r="KRO8" s="68"/>
      <c r="KRP8" s="68"/>
      <c r="KRQ8" s="68"/>
      <c r="KRR8" s="68"/>
      <c r="KRS8" s="68"/>
      <c r="KRT8" s="68"/>
      <c r="KRU8" s="68"/>
      <c r="KRV8" s="68"/>
      <c r="KRW8" s="68"/>
      <c r="KRX8" s="68"/>
      <c r="KRY8" s="68"/>
      <c r="KRZ8" s="68"/>
      <c r="KSA8" s="68"/>
      <c r="KSB8" s="68"/>
      <c r="KSC8" s="68"/>
      <c r="KSD8" s="68"/>
      <c r="KSE8" s="68"/>
      <c r="KSF8" s="68"/>
      <c r="KSG8" s="68"/>
      <c r="KSH8" s="68"/>
      <c r="KSI8" s="68"/>
      <c r="KSJ8" s="68"/>
      <c r="KSK8" s="68"/>
      <c r="KSL8" s="68"/>
      <c r="KSM8" s="68"/>
      <c r="KSN8" s="68"/>
      <c r="KSO8" s="68"/>
      <c r="KSP8" s="68"/>
      <c r="KSQ8" s="68"/>
      <c r="KSR8" s="68"/>
      <c r="KSS8" s="68"/>
      <c r="KST8" s="68"/>
      <c r="KSU8" s="68"/>
      <c r="KSV8" s="68"/>
      <c r="KSW8" s="68"/>
      <c r="KSX8" s="68"/>
      <c r="KSY8" s="68"/>
      <c r="KSZ8" s="68"/>
      <c r="KTA8" s="68"/>
      <c r="KTB8" s="68"/>
      <c r="KTC8" s="68"/>
      <c r="KTD8" s="68"/>
      <c r="KTE8" s="68"/>
      <c r="KTF8" s="68"/>
      <c r="KTG8" s="68"/>
      <c r="KTH8" s="68"/>
      <c r="KTI8" s="68"/>
      <c r="KTJ8" s="68"/>
      <c r="KTK8" s="68"/>
      <c r="KTL8" s="68"/>
      <c r="KTM8" s="68"/>
      <c r="KTN8" s="68"/>
      <c r="KTO8" s="68"/>
      <c r="KTP8" s="68"/>
      <c r="KTQ8" s="68"/>
      <c r="KTR8" s="68"/>
      <c r="KTS8" s="68"/>
      <c r="KTT8" s="68"/>
      <c r="KTU8" s="68"/>
      <c r="KTV8" s="68"/>
      <c r="KTW8" s="68"/>
      <c r="KTX8" s="68"/>
      <c r="KTY8" s="68"/>
      <c r="KTZ8" s="68"/>
      <c r="KUA8" s="68"/>
      <c r="KUB8" s="68"/>
      <c r="KUC8" s="68"/>
      <c r="KUD8" s="68"/>
      <c r="KUE8" s="68"/>
      <c r="KUF8" s="68"/>
      <c r="KUG8" s="68"/>
      <c r="KUH8" s="68"/>
      <c r="KUI8" s="68"/>
      <c r="KUJ8" s="68"/>
      <c r="KUK8" s="68"/>
      <c r="KUL8" s="68"/>
      <c r="KUM8" s="68"/>
      <c r="KUN8" s="68"/>
      <c r="KUO8" s="68"/>
      <c r="KUP8" s="68"/>
      <c r="KUQ8" s="68"/>
      <c r="KUR8" s="68"/>
      <c r="KUS8" s="68"/>
      <c r="KUT8" s="68"/>
      <c r="KUU8" s="68"/>
      <c r="KUV8" s="68"/>
      <c r="KUW8" s="68"/>
      <c r="KUX8" s="68"/>
      <c r="KUY8" s="68"/>
      <c r="KUZ8" s="68"/>
      <c r="KVA8" s="68"/>
      <c r="KVB8" s="68"/>
      <c r="KVC8" s="68"/>
      <c r="KVD8" s="68"/>
      <c r="KVE8" s="68"/>
      <c r="KVF8" s="68"/>
      <c r="KVG8" s="68"/>
      <c r="KVH8" s="68"/>
      <c r="KVI8" s="68"/>
      <c r="KVJ8" s="68"/>
      <c r="KVK8" s="68"/>
      <c r="KVL8" s="68"/>
      <c r="KVM8" s="68"/>
      <c r="KVN8" s="68"/>
      <c r="KVO8" s="68"/>
      <c r="KVP8" s="68"/>
      <c r="KVQ8" s="68"/>
      <c r="KVR8" s="68"/>
      <c r="KVS8" s="68"/>
      <c r="KVT8" s="68"/>
      <c r="KVU8" s="68"/>
      <c r="KVV8" s="68"/>
      <c r="KVW8" s="68"/>
      <c r="KVX8" s="68"/>
      <c r="KVY8" s="68"/>
      <c r="KVZ8" s="68"/>
      <c r="KWA8" s="68"/>
      <c r="KWB8" s="68"/>
      <c r="KWC8" s="68"/>
      <c r="KWD8" s="68"/>
      <c r="KWE8" s="68"/>
      <c r="KWF8" s="68"/>
      <c r="KWG8" s="68"/>
      <c r="KWH8" s="68"/>
      <c r="KWI8" s="68"/>
      <c r="KWJ8" s="68"/>
      <c r="KWK8" s="68"/>
      <c r="KWL8" s="68"/>
      <c r="KWM8" s="68"/>
      <c r="KWN8" s="68"/>
      <c r="KWO8" s="68"/>
      <c r="KWP8" s="68"/>
      <c r="KWQ8" s="68"/>
      <c r="KWR8" s="68"/>
      <c r="KWS8" s="68"/>
      <c r="KWT8" s="68"/>
      <c r="KWU8" s="68"/>
      <c r="KWV8" s="68"/>
      <c r="KWW8" s="68"/>
      <c r="KWX8" s="68"/>
      <c r="KWY8" s="68"/>
      <c r="KWZ8" s="68"/>
      <c r="KXA8" s="68"/>
      <c r="KXB8" s="68"/>
      <c r="KXC8" s="68"/>
      <c r="KXD8" s="68"/>
      <c r="KXE8" s="68"/>
      <c r="KXF8" s="68"/>
      <c r="KXG8" s="68"/>
      <c r="KXH8" s="68"/>
      <c r="KXI8" s="68"/>
      <c r="KXJ8" s="68"/>
      <c r="KXK8" s="68"/>
      <c r="KXL8" s="68"/>
      <c r="KXM8" s="68"/>
      <c r="KXN8" s="68"/>
      <c r="KXO8" s="68"/>
      <c r="KXP8" s="68"/>
      <c r="KXQ8" s="68"/>
      <c r="KXR8" s="68"/>
      <c r="KXS8" s="68"/>
      <c r="KXT8" s="68"/>
      <c r="KXU8" s="68"/>
      <c r="KXV8" s="68"/>
      <c r="KXW8" s="68"/>
      <c r="KXX8" s="68"/>
      <c r="KXY8" s="68"/>
      <c r="KXZ8" s="68"/>
      <c r="KYA8" s="68"/>
      <c r="KYB8" s="68"/>
      <c r="KYC8" s="68"/>
      <c r="KYD8" s="68"/>
      <c r="KYE8" s="68"/>
      <c r="KYF8" s="68"/>
      <c r="KYG8" s="68"/>
      <c r="KYH8" s="68"/>
      <c r="KYI8" s="68"/>
      <c r="KYJ8" s="68"/>
      <c r="KYK8" s="68"/>
      <c r="KYL8" s="68"/>
      <c r="KYM8" s="68"/>
      <c r="KYN8" s="68"/>
      <c r="KYO8" s="68"/>
      <c r="KYP8" s="68"/>
      <c r="KYQ8" s="68"/>
      <c r="KYR8" s="68"/>
      <c r="KYS8" s="68"/>
      <c r="KYT8" s="68"/>
      <c r="KYU8" s="68"/>
      <c r="KYV8" s="68"/>
      <c r="KYW8" s="68"/>
      <c r="KYX8" s="68"/>
      <c r="KYY8" s="68"/>
      <c r="KYZ8" s="68"/>
      <c r="KZA8" s="68"/>
      <c r="KZB8" s="68"/>
      <c r="KZC8" s="68"/>
      <c r="KZD8" s="68"/>
      <c r="KZE8" s="68"/>
      <c r="KZF8" s="68"/>
      <c r="KZG8" s="68"/>
      <c r="KZH8" s="68"/>
      <c r="KZI8" s="68"/>
      <c r="KZJ8" s="68"/>
      <c r="KZK8" s="68"/>
      <c r="KZL8" s="68"/>
      <c r="KZM8" s="68"/>
      <c r="KZN8" s="68"/>
      <c r="KZO8" s="68"/>
      <c r="KZP8" s="68"/>
      <c r="KZQ8" s="68"/>
      <c r="KZR8" s="68"/>
      <c r="KZS8" s="68"/>
      <c r="KZT8" s="68"/>
      <c r="KZU8" s="68"/>
      <c r="KZV8" s="68"/>
      <c r="KZW8" s="68"/>
      <c r="KZX8" s="68"/>
      <c r="KZY8" s="68"/>
      <c r="KZZ8" s="68"/>
      <c r="LAA8" s="68"/>
      <c r="LAB8" s="68"/>
      <c r="LAC8" s="68"/>
      <c r="LAD8" s="68"/>
      <c r="LAE8" s="68"/>
      <c r="LAF8" s="68"/>
      <c r="LAG8" s="68"/>
      <c r="LAH8" s="68"/>
      <c r="LAI8" s="68"/>
      <c r="LAJ8" s="68"/>
      <c r="LAK8" s="68"/>
      <c r="LAL8" s="68"/>
      <c r="LAM8" s="68"/>
      <c r="LAN8" s="68"/>
      <c r="LAO8" s="68"/>
      <c r="LAP8" s="68"/>
      <c r="LAQ8" s="68"/>
      <c r="LAR8" s="68"/>
      <c r="LAS8" s="68"/>
      <c r="LAT8" s="68"/>
      <c r="LAU8" s="68"/>
      <c r="LAV8" s="68"/>
      <c r="LAW8" s="68"/>
      <c r="LAX8" s="68"/>
      <c r="LAY8" s="68"/>
      <c r="LAZ8" s="68"/>
      <c r="LBA8" s="68"/>
      <c r="LBB8" s="68"/>
      <c r="LBC8" s="68"/>
      <c r="LBD8" s="68"/>
      <c r="LBE8" s="68"/>
      <c r="LBF8" s="68"/>
      <c r="LBG8" s="68"/>
      <c r="LBH8" s="68"/>
      <c r="LBI8" s="68"/>
      <c r="LBJ8" s="68"/>
      <c r="LBK8" s="68"/>
      <c r="LBL8" s="68"/>
      <c r="LBM8" s="68"/>
      <c r="LBN8" s="68"/>
      <c r="LBO8" s="68"/>
      <c r="LBP8" s="68"/>
      <c r="LBQ8" s="68"/>
      <c r="LBR8" s="68"/>
      <c r="LBS8" s="68"/>
      <c r="LBT8" s="68"/>
      <c r="LBU8" s="68"/>
      <c r="LBV8" s="68"/>
      <c r="LBW8" s="68"/>
      <c r="LBX8" s="68"/>
      <c r="LBY8" s="68"/>
      <c r="LBZ8" s="68"/>
      <c r="LCA8" s="68"/>
      <c r="LCB8" s="68"/>
      <c r="LCC8" s="68"/>
      <c r="LCD8" s="68"/>
      <c r="LCE8" s="68"/>
      <c r="LCF8" s="68"/>
      <c r="LCG8" s="68"/>
      <c r="LCH8" s="68"/>
      <c r="LCI8" s="68"/>
      <c r="LCJ8" s="68"/>
      <c r="LCK8" s="68"/>
      <c r="LCL8" s="68"/>
      <c r="LCM8" s="68"/>
      <c r="LCN8" s="68"/>
      <c r="LCO8" s="68"/>
      <c r="LCP8" s="68"/>
      <c r="LCQ8" s="68"/>
      <c r="LCR8" s="68"/>
      <c r="LCS8" s="68"/>
      <c r="LCT8" s="68"/>
      <c r="LCU8" s="68"/>
      <c r="LCV8" s="68"/>
      <c r="LCW8" s="68"/>
      <c r="LCX8" s="68"/>
      <c r="LCY8" s="68"/>
      <c r="LCZ8" s="68"/>
      <c r="LDA8" s="68"/>
      <c r="LDB8" s="68"/>
      <c r="LDC8" s="68"/>
      <c r="LDD8" s="68"/>
      <c r="LDE8" s="68"/>
      <c r="LDF8" s="68"/>
      <c r="LDG8" s="68"/>
      <c r="LDH8" s="68"/>
      <c r="LDI8" s="68"/>
      <c r="LDJ8" s="68"/>
      <c r="LDK8" s="68"/>
      <c r="LDL8" s="68"/>
      <c r="LDM8" s="68"/>
      <c r="LDN8" s="68"/>
      <c r="LDO8" s="68"/>
      <c r="LDP8" s="68"/>
      <c r="LDQ8" s="68"/>
      <c r="LDR8" s="68"/>
      <c r="LDS8" s="68"/>
      <c r="LDT8" s="68"/>
      <c r="LDU8" s="68"/>
      <c r="LDV8" s="68"/>
      <c r="LDW8" s="68"/>
      <c r="LDX8" s="68"/>
      <c r="LDY8" s="68"/>
      <c r="LDZ8" s="68"/>
      <c r="LEA8" s="68"/>
      <c r="LEB8" s="68"/>
      <c r="LEC8" s="68"/>
      <c r="LED8" s="68"/>
      <c r="LEE8" s="68"/>
      <c r="LEF8" s="68"/>
      <c r="LEG8" s="68"/>
      <c r="LEH8" s="68"/>
      <c r="LEI8" s="68"/>
      <c r="LEJ8" s="68"/>
      <c r="LEK8" s="68"/>
      <c r="LEL8" s="68"/>
      <c r="LEM8" s="68"/>
      <c r="LEN8" s="68"/>
      <c r="LEO8" s="68"/>
      <c r="LEP8" s="68"/>
      <c r="LEQ8" s="68"/>
      <c r="LER8" s="68"/>
      <c r="LES8" s="68"/>
      <c r="LET8" s="68"/>
      <c r="LEU8" s="68"/>
      <c r="LEV8" s="68"/>
      <c r="LEW8" s="68"/>
      <c r="LEX8" s="68"/>
      <c r="LEY8" s="68"/>
      <c r="LEZ8" s="68"/>
      <c r="LFA8" s="68"/>
      <c r="LFB8" s="68"/>
      <c r="LFC8" s="68"/>
      <c r="LFD8" s="68"/>
      <c r="LFE8" s="68"/>
      <c r="LFF8" s="68"/>
      <c r="LFG8" s="68"/>
      <c r="LFH8" s="68"/>
      <c r="LFI8" s="68"/>
      <c r="LFJ8" s="68"/>
      <c r="LFK8" s="68"/>
      <c r="LFL8" s="68"/>
      <c r="LFM8" s="68"/>
      <c r="LFN8" s="68"/>
      <c r="LFO8" s="68"/>
      <c r="LFP8" s="68"/>
      <c r="LFQ8" s="68"/>
      <c r="LFR8" s="68"/>
      <c r="LFS8" s="68"/>
      <c r="LFT8" s="68"/>
      <c r="LFU8" s="68"/>
      <c r="LFV8" s="68"/>
      <c r="LFW8" s="68"/>
      <c r="LFX8" s="68"/>
      <c r="LFY8" s="68"/>
      <c r="LFZ8" s="68"/>
      <c r="LGA8" s="68"/>
      <c r="LGB8" s="68"/>
      <c r="LGC8" s="68"/>
      <c r="LGD8" s="68"/>
      <c r="LGE8" s="68"/>
      <c r="LGF8" s="68"/>
      <c r="LGG8" s="68"/>
      <c r="LGH8" s="68"/>
      <c r="LGI8" s="68"/>
      <c r="LGJ8" s="68"/>
      <c r="LGK8" s="68"/>
      <c r="LGL8" s="68"/>
      <c r="LGM8" s="68"/>
      <c r="LGN8" s="68"/>
      <c r="LGO8" s="68"/>
      <c r="LGP8" s="68"/>
      <c r="LGQ8" s="68"/>
      <c r="LGR8" s="68"/>
      <c r="LGS8" s="68"/>
      <c r="LGT8" s="68"/>
      <c r="LGU8" s="68"/>
      <c r="LGV8" s="68"/>
      <c r="LGW8" s="68"/>
      <c r="LGX8" s="68"/>
      <c r="LGY8" s="68"/>
      <c r="LGZ8" s="68"/>
      <c r="LHA8" s="68"/>
      <c r="LHB8" s="68"/>
      <c r="LHC8" s="68"/>
      <c r="LHD8" s="68"/>
      <c r="LHE8" s="68"/>
      <c r="LHF8" s="68"/>
      <c r="LHG8" s="68"/>
      <c r="LHH8" s="68"/>
      <c r="LHI8" s="68"/>
      <c r="LHJ8" s="68"/>
      <c r="LHK8" s="68"/>
      <c r="LHL8" s="68"/>
      <c r="LHM8" s="68"/>
      <c r="LHN8" s="68"/>
      <c r="LHO8" s="68"/>
      <c r="LHP8" s="68"/>
      <c r="LHQ8" s="68"/>
      <c r="LHR8" s="68"/>
      <c r="LHS8" s="68"/>
      <c r="LHT8" s="68"/>
      <c r="LHU8" s="68"/>
      <c r="LHV8" s="68"/>
      <c r="LHW8" s="68"/>
      <c r="LHX8" s="68"/>
      <c r="LHY8" s="68"/>
      <c r="LHZ8" s="68"/>
      <c r="LIA8" s="68"/>
      <c r="LIB8" s="68"/>
      <c r="LIC8" s="68"/>
      <c r="LID8" s="68"/>
      <c r="LIE8" s="68"/>
      <c r="LIF8" s="68"/>
      <c r="LIG8" s="68"/>
      <c r="LIH8" s="68"/>
      <c r="LII8" s="68"/>
      <c r="LIJ8" s="68"/>
      <c r="LIK8" s="68"/>
      <c r="LIL8" s="68"/>
      <c r="LIM8" s="68"/>
      <c r="LIN8" s="68"/>
      <c r="LIO8" s="68"/>
      <c r="LIP8" s="68"/>
      <c r="LIQ8" s="68"/>
      <c r="LIR8" s="68"/>
      <c r="LIS8" s="68"/>
      <c r="LIT8" s="68"/>
      <c r="LIU8" s="68"/>
      <c r="LIV8" s="68"/>
      <c r="LIW8" s="68"/>
      <c r="LIX8" s="68"/>
      <c r="LIY8" s="68"/>
      <c r="LIZ8" s="68"/>
      <c r="LJA8" s="68"/>
      <c r="LJB8" s="68"/>
      <c r="LJC8" s="68"/>
      <c r="LJD8" s="68"/>
      <c r="LJE8" s="68"/>
      <c r="LJF8" s="68"/>
      <c r="LJG8" s="68"/>
      <c r="LJH8" s="68"/>
      <c r="LJI8" s="68"/>
      <c r="LJJ8" s="68"/>
      <c r="LJK8" s="68"/>
      <c r="LJL8" s="68"/>
      <c r="LJM8" s="68"/>
      <c r="LJN8" s="68"/>
      <c r="LJO8" s="68"/>
      <c r="LJP8" s="68"/>
      <c r="LJQ8" s="68"/>
      <c r="LJR8" s="68"/>
      <c r="LJS8" s="68"/>
      <c r="LJT8" s="68"/>
      <c r="LJU8" s="68"/>
      <c r="LJV8" s="68"/>
      <c r="LJW8" s="68"/>
      <c r="LJX8" s="68"/>
      <c r="LJY8" s="68"/>
      <c r="LJZ8" s="68"/>
      <c r="LKA8" s="68"/>
      <c r="LKB8" s="68"/>
      <c r="LKC8" s="68"/>
      <c r="LKD8" s="68"/>
      <c r="LKE8" s="68"/>
      <c r="LKF8" s="68"/>
      <c r="LKG8" s="68"/>
      <c r="LKH8" s="68"/>
      <c r="LKI8" s="68"/>
      <c r="LKJ8" s="68"/>
      <c r="LKK8" s="68"/>
      <c r="LKL8" s="68"/>
      <c r="LKM8" s="68"/>
      <c r="LKN8" s="68"/>
      <c r="LKO8" s="68"/>
      <c r="LKP8" s="68"/>
      <c r="LKQ8" s="68"/>
      <c r="LKR8" s="68"/>
      <c r="LKS8" s="68"/>
      <c r="LKT8" s="68"/>
      <c r="LKU8" s="68"/>
      <c r="LKV8" s="68"/>
      <c r="LKW8" s="68"/>
      <c r="LKX8" s="68"/>
      <c r="LKY8" s="68"/>
      <c r="LKZ8" s="68"/>
      <c r="LLA8" s="68"/>
      <c r="LLB8" s="68"/>
      <c r="LLC8" s="68"/>
      <c r="LLD8" s="68"/>
      <c r="LLE8" s="68"/>
      <c r="LLF8" s="68"/>
      <c r="LLG8" s="68"/>
      <c r="LLH8" s="68"/>
      <c r="LLI8" s="68"/>
      <c r="LLJ8" s="68"/>
      <c r="LLK8" s="68"/>
      <c r="LLL8" s="68"/>
      <c r="LLM8" s="68"/>
      <c r="LLN8" s="68"/>
      <c r="LLO8" s="68"/>
      <c r="LLP8" s="68"/>
      <c r="LLQ8" s="68"/>
      <c r="LLR8" s="68"/>
      <c r="LLS8" s="68"/>
      <c r="LLT8" s="68"/>
      <c r="LLU8" s="68"/>
      <c r="LLV8" s="68"/>
      <c r="LLW8" s="68"/>
      <c r="LLX8" s="68"/>
      <c r="LLY8" s="68"/>
      <c r="LLZ8" s="68"/>
      <c r="LMA8" s="68"/>
      <c r="LMB8" s="68"/>
      <c r="LMC8" s="68"/>
      <c r="LMD8" s="68"/>
      <c r="LME8" s="68"/>
      <c r="LMF8" s="68"/>
      <c r="LMG8" s="68"/>
      <c r="LMH8" s="68"/>
      <c r="LMI8" s="68"/>
      <c r="LMJ8" s="68"/>
      <c r="LMK8" s="68"/>
      <c r="LML8" s="68"/>
      <c r="LMM8" s="68"/>
      <c r="LMN8" s="68"/>
      <c r="LMO8" s="68"/>
      <c r="LMP8" s="68"/>
      <c r="LMQ8" s="68"/>
      <c r="LMR8" s="68"/>
      <c r="LMS8" s="68"/>
      <c r="LMT8" s="68"/>
      <c r="LMU8" s="68"/>
      <c r="LMV8" s="68"/>
      <c r="LMW8" s="68"/>
      <c r="LMX8" s="68"/>
      <c r="LMY8" s="68"/>
      <c r="LMZ8" s="68"/>
      <c r="LNA8" s="68"/>
      <c r="LNB8" s="68"/>
      <c r="LNC8" s="68"/>
      <c r="LND8" s="68"/>
      <c r="LNE8" s="68"/>
      <c r="LNF8" s="68"/>
      <c r="LNG8" s="68"/>
      <c r="LNH8" s="68"/>
      <c r="LNI8" s="68"/>
      <c r="LNJ8" s="68"/>
      <c r="LNK8" s="68"/>
      <c r="LNL8" s="68"/>
      <c r="LNM8" s="68"/>
      <c r="LNN8" s="68"/>
      <c r="LNO8" s="68"/>
      <c r="LNP8" s="68"/>
      <c r="LNQ8" s="68"/>
      <c r="LNR8" s="68"/>
      <c r="LNS8" s="68"/>
      <c r="LNT8" s="68"/>
      <c r="LNU8" s="68"/>
      <c r="LNV8" s="68"/>
      <c r="LNW8" s="68"/>
      <c r="LNX8" s="68"/>
      <c r="LNY8" s="68"/>
      <c r="LNZ8" s="68"/>
      <c r="LOA8" s="68"/>
      <c r="LOB8" s="68"/>
      <c r="LOC8" s="68"/>
      <c r="LOD8" s="68"/>
      <c r="LOE8" s="68"/>
      <c r="LOF8" s="68"/>
      <c r="LOG8" s="68"/>
      <c r="LOH8" s="68"/>
      <c r="LOI8" s="68"/>
      <c r="LOJ8" s="68"/>
      <c r="LOK8" s="68"/>
      <c r="LOL8" s="68"/>
      <c r="LOM8" s="68"/>
      <c r="LON8" s="68"/>
      <c r="LOO8" s="68"/>
      <c r="LOP8" s="68"/>
      <c r="LOQ8" s="68"/>
      <c r="LOR8" s="68"/>
      <c r="LOS8" s="68"/>
      <c r="LOT8" s="68"/>
      <c r="LOU8" s="68"/>
      <c r="LOV8" s="68"/>
      <c r="LOW8" s="68"/>
      <c r="LOX8" s="68"/>
      <c r="LOY8" s="68"/>
      <c r="LOZ8" s="68"/>
      <c r="LPA8" s="68"/>
      <c r="LPB8" s="68"/>
      <c r="LPC8" s="68"/>
      <c r="LPD8" s="68"/>
      <c r="LPE8" s="68"/>
      <c r="LPF8" s="68"/>
      <c r="LPG8" s="68"/>
      <c r="LPH8" s="68"/>
      <c r="LPI8" s="68"/>
      <c r="LPJ8" s="68"/>
      <c r="LPK8" s="68"/>
      <c r="LPL8" s="68"/>
      <c r="LPM8" s="68"/>
      <c r="LPN8" s="68"/>
      <c r="LPO8" s="68"/>
      <c r="LPP8" s="68"/>
      <c r="LPQ8" s="68"/>
      <c r="LPR8" s="68"/>
      <c r="LPS8" s="68"/>
      <c r="LPT8" s="68"/>
      <c r="LPU8" s="68"/>
      <c r="LPV8" s="68"/>
      <c r="LPW8" s="68"/>
      <c r="LPX8" s="68"/>
      <c r="LPY8" s="68"/>
      <c r="LPZ8" s="68"/>
      <c r="LQA8" s="68"/>
      <c r="LQB8" s="68"/>
      <c r="LQC8" s="68"/>
      <c r="LQD8" s="68"/>
      <c r="LQE8" s="68"/>
      <c r="LQF8" s="68"/>
      <c r="LQG8" s="68"/>
      <c r="LQH8" s="68"/>
      <c r="LQI8" s="68"/>
      <c r="LQJ8" s="68"/>
      <c r="LQK8" s="68"/>
      <c r="LQL8" s="68"/>
      <c r="LQM8" s="68"/>
      <c r="LQN8" s="68"/>
      <c r="LQO8" s="68"/>
      <c r="LQP8" s="68"/>
      <c r="LQQ8" s="68"/>
      <c r="LQR8" s="68"/>
      <c r="LQS8" s="68"/>
      <c r="LQT8" s="68"/>
      <c r="LQU8" s="68"/>
      <c r="LQV8" s="68"/>
      <c r="LQW8" s="68"/>
      <c r="LQX8" s="68"/>
      <c r="LQY8" s="68"/>
      <c r="LQZ8" s="68"/>
      <c r="LRA8" s="68"/>
      <c r="LRB8" s="68"/>
      <c r="LRC8" s="68"/>
      <c r="LRD8" s="68"/>
      <c r="LRE8" s="68"/>
      <c r="LRF8" s="68"/>
      <c r="LRG8" s="68"/>
      <c r="LRH8" s="68"/>
      <c r="LRI8" s="68"/>
      <c r="LRJ8" s="68"/>
      <c r="LRK8" s="68"/>
      <c r="LRL8" s="68"/>
      <c r="LRM8" s="68"/>
      <c r="LRN8" s="68"/>
      <c r="LRO8" s="68"/>
      <c r="LRP8" s="68"/>
      <c r="LRQ8" s="68"/>
      <c r="LRR8" s="68"/>
      <c r="LRS8" s="68"/>
      <c r="LRT8" s="68"/>
      <c r="LRU8" s="68"/>
      <c r="LRV8" s="68"/>
      <c r="LRW8" s="68"/>
      <c r="LRX8" s="68"/>
      <c r="LRY8" s="68"/>
      <c r="LRZ8" s="68"/>
      <c r="LSA8" s="68"/>
      <c r="LSB8" s="68"/>
      <c r="LSC8" s="68"/>
      <c r="LSD8" s="68"/>
      <c r="LSE8" s="68"/>
      <c r="LSF8" s="68"/>
      <c r="LSG8" s="68"/>
      <c r="LSH8" s="68"/>
      <c r="LSI8" s="68"/>
      <c r="LSJ8" s="68"/>
      <c r="LSK8" s="68"/>
      <c r="LSL8" s="68"/>
      <c r="LSM8" s="68"/>
      <c r="LSN8" s="68"/>
      <c r="LSO8" s="68"/>
      <c r="LSP8" s="68"/>
      <c r="LSQ8" s="68"/>
      <c r="LSR8" s="68"/>
      <c r="LSS8" s="68"/>
      <c r="LST8" s="68"/>
      <c r="LSU8" s="68"/>
      <c r="LSV8" s="68"/>
      <c r="LSW8" s="68"/>
      <c r="LSX8" s="68"/>
      <c r="LSY8" s="68"/>
      <c r="LSZ8" s="68"/>
      <c r="LTA8" s="68"/>
      <c r="LTB8" s="68"/>
      <c r="LTC8" s="68"/>
      <c r="LTD8" s="68"/>
      <c r="LTE8" s="68"/>
      <c r="LTF8" s="68"/>
      <c r="LTG8" s="68"/>
      <c r="LTH8" s="68"/>
      <c r="LTI8" s="68"/>
      <c r="LTJ8" s="68"/>
      <c r="LTK8" s="68"/>
      <c r="LTL8" s="68"/>
      <c r="LTM8" s="68"/>
      <c r="LTN8" s="68"/>
      <c r="LTO8" s="68"/>
      <c r="LTP8" s="68"/>
      <c r="LTQ8" s="68"/>
      <c r="LTR8" s="68"/>
      <c r="LTS8" s="68"/>
      <c r="LTT8" s="68"/>
      <c r="LTU8" s="68"/>
      <c r="LTV8" s="68"/>
      <c r="LTW8" s="68"/>
      <c r="LTX8" s="68"/>
      <c r="LTY8" s="68"/>
      <c r="LTZ8" s="68"/>
      <c r="LUA8" s="68"/>
      <c r="LUB8" s="68"/>
      <c r="LUC8" s="68"/>
      <c r="LUD8" s="68"/>
      <c r="LUE8" s="68"/>
      <c r="LUF8" s="68"/>
      <c r="LUG8" s="68"/>
      <c r="LUH8" s="68"/>
      <c r="LUI8" s="68"/>
      <c r="LUJ8" s="68"/>
      <c r="LUK8" s="68"/>
      <c r="LUL8" s="68"/>
      <c r="LUM8" s="68"/>
      <c r="LUN8" s="68"/>
      <c r="LUO8" s="68"/>
      <c r="LUP8" s="68"/>
      <c r="LUQ8" s="68"/>
      <c r="LUR8" s="68"/>
      <c r="LUS8" s="68"/>
      <c r="LUT8" s="68"/>
      <c r="LUU8" s="68"/>
      <c r="LUV8" s="68"/>
      <c r="LUW8" s="68"/>
      <c r="LUX8" s="68"/>
      <c r="LUY8" s="68"/>
      <c r="LUZ8" s="68"/>
      <c r="LVA8" s="68"/>
      <c r="LVB8" s="68"/>
      <c r="LVC8" s="68"/>
      <c r="LVD8" s="68"/>
      <c r="LVE8" s="68"/>
      <c r="LVF8" s="68"/>
      <c r="LVG8" s="68"/>
      <c r="LVH8" s="68"/>
      <c r="LVI8" s="68"/>
      <c r="LVJ8" s="68"/>
      <c r="LVK8" s="68"/>
      <c r="LVL8" s="68"/>
      <c r="LVM8" s="68"/>
      <c r="LVN8" s="68"/>
      <c r="LVO8" s="68"/>
      <c r="LVP8" s="68"/>
      <c r="LVQ8" s="68"/>
      <c r="LVR8" s="68"/>
      <c r="LVS8" s="68"/>
      <c r="LVT8" s="68"/>
      <c r="LVU8" s="68"/>
      <c r="LVV8" s="68"/>
      <c r="LVW8" s="68"/>
      <c r="LVX8" s="68"/>
      <c r="LVY8" s="68"/>
      <c r="LVZ8" s="68"/>
      <c r="LWA8" s="68"/>
      <c r="LWB8" s="68"/>
      <c r="LWC8" s="68"/>
      <c r="LWD8" s="68"/>
      <c r="LWE8" s="68"/>
      <c r="LWF8" s="68"/>
      <c r="LWG8" s="68"/>
      <c r="LWH8" s="68"/>
      <c r="LWI8" s="68"/>
      <c r="LWJ8" s="68"/>
      <c r="LWK8" s="68"/>
      <c r="LWL8" s="68"/>
      <c r="LWM8" s="68"/>
      <c r="LWN8" s="68"/>
      <c r="LWO8" s="68"/>
      <c r="LWP8" s="68"/>
      <c r="LWQ8" s="68"/>
      <c r="LWR8" s="68"/>
      <c r="LWS8" s="68"/>
      <c r="LWT8" s="68"/>
      <c r="LWU8" s="68"/>
      <c r="LWV8" s="68"/>
      <c r="LWW8" s="68"/>
      <c r="LWX8" s="68"/>
      <c r="LWY8" s="68"/>
      <c r="LWZ8" s="68"/>
      <c r="LXA8" s="68"/>
      <c r="LXB8" s="68"/>
      <c r="LXC8" s="68"/>
      <c r="LXD8" s="68"/>
      <c r="LXE8" s="68"/>
      <c r="LXF8" s="68"/>
      <c r="LXG8" s="68"/>
      <c r="LXH8" s="68"/>
      <c r="LXI8" s="68"/>
      <c r="LXJ8" s="68"/>
      <c r="LXK8" s="68"/>
      <c r="LXL8" s="68"/>
      <c r="LXM8" s="68"/>
      <c r="LXN8" s="68"/>
      <c r="LXO8" s="68"/>
      <c r="LXP8" s="68"/>
      <c r="LXQ8" s="68"/>
      <c r="LXR8" s="68"/>
      <c r="LXS8" s="68"/>
      <c r="LXT8" s="68"/>
      <c r="LXU8" s="68"/>
      <c r="LXV8" s="68"/>
      <c r="LXW8" s="68"/>
      <c r="LXX8" s="68"/>
      <c r="LXY8" s="68"/>
      <c r="LXZ8" s="68"/>
      <c r="LYA8" s="68"/>
      <c r="LYB8" s="68"/>
      <c r="LYC8" s="68"/>
      <c r="LYD8" s="68"/>
      <c r="LYE8" s="68"/>
      <c r="LYF8" s="68"/>
      <c r="LYG8" s="68"/>
      <c r="LYH8" s="68"/>
      <c r="LYI8" s="68"/>
      <c r="LYJ8" s="68"/>
      <c r="LYK8" s="68"/>
      <c r="LYL8" s="68"/>
      <c r="LYM8" s="68"/>
      <c r="LYN8" s="68"/>
      <c r="LYO8" s="68"/>
      <c r="LYP8" s="68"/>
      <c r="LYQ8" s="68"/>
      <c r="LYR8" s="68"/>
      <c r="LYS8" s="68"/>
      <c r="LYT8" s="68"/>
      <c r="LYU8" s="68"/>
      <c r="LYV8" s="68"/>
      <c r="LYW8" s="68"/>
      <c r="LYX8" s="68"/>
      <c r="LYY8" s="68"/>
      <c r="LYZ8" s="68"/>
      <c r="LZA8" s="68"/>
      <c r="LZB8" s="68"/>
      <c r="LZC8" s="68"/>
      <c r="LZD8" s="68"/>
      <c r="LZE8" s="68"/>
      <c r="LZF8" s="68"/>
      <c r="LZG8" s="68"/>
      <c r="LZH8" s="68"/>
      <c r="LZI8" s="68"/>
      <c r="LZJ8" s="68"/>
      <c r="LZK8" s="68"/>
      <c r="LZL8" s="68"/>
      <c r="LZM8" s="68"/>
      <c r="LZN8" s="68"/>
      <c r="LZO8" s="68"/>
      <c r="LZP8" s="68"/>
      <c r="LZQ8" s="68"/>
      <c r="LZR8" s="68"/>
      <c r="LZS8" s="68"/>
      <c r="LZT8" s="68"/>
      <c r="LZU8" s="68"/>
      <c r="LZV8" s="68"/>
      <c r="LZW8" s="68"/>
      <c r="LZX8" s="68"/>
      <c r="LZY8" s="68"/>
      <c r="LZZ8" s="68"/>
      <c r="MAA8" s="68"/>
      <c r="MAB8" s="68"/>
      <c r="MAC8" s="68"/>
      <c r="MAD8" s="68"/>
      <c r="MAE8" s="68"/>
      <c r="MAF8" s="68"/>
      <c r="MAG8" s="68"/>
      <c r="MAH8" s="68"/>
      <c r="MAI8" s="68"/>
      <c r="MAJ8" s="68"/>
      <c r="MAK8" s="68"/>
      <c r="MAL8" s="68"/>
      <c r="MAM8" s="68"/>
      <c r="MAN8" s="68"/>
      <c r="MAO8" s="68"/>
      <c r="MAP8" s="68"/>
      <c r="MAQ8" s="68"/>
      <c r="MAR8" s="68"/>
      <c r="MAS8" s="68"/>
      <c r="MAT8" s="68"/>
      <c r="MAU8" s="68"/>
      <c r="MAV8" s="68"/>
      <c r="MAW8" s="68"/>
      <c r="MAX8" s="68"/>
      <c r="MAY8" s="68"/>
      <c r="MAZ8" s="68"/>
      <c r="MBA8" s="68"/>
      <c r="MBB8" s="68"/>
      <c r="MBC8" s="68"/>
      <c r="MBD8" s="68"/>
      <c r="MBE8" s="68"/>
      <c r="MBF8" s="68"/>
      <c r="MBG8" s="68"/>
      <c r="MBH8" s="68"/>
      <c r="MBI8" s="68"/>
      <c r="MBJ8" s="68"/>
      <c r="MBK8" s="68"/>
      <c r="MBL8" s="68"/>
      <c r="MBM8" s="68"/>
      <c r="MBN8" s="68"/>
      <c r="MBO8" s="68"/>
      <c r="MBP8" s="68"/>
      <c r="MBQ8" s="68"/>
      <c r="MBR8" s="68"/>
      <c r="MBS8" s="68"/>
      <c r="MBT8" s="68"/>
      <c r="MBU8" s="68"/>
      <c r="MBV8" s="68"/>
      <c r="MBW8" s="68"/>
      <c r="MBX8" s="68"/>
      <c r="MBY8" s="68"/>
      <c r="MBZ8" s="68"/>
      <c r="MCA8" s="68"/>
      <c r="MCB8" s="68"/>
      <c r="MCC8" s="68"/>
      <c r="MCD8" s="68"/>
      <c r="MCE8" s="68"/>
      <c r="MCF8" s="68"/>
      <c r="MCG8" s="68"/>
      <c r="MCH8" s="68"/>
      <c r="MCI8" s="68"/>
      <c r="MCJ8" s="68"/>
      <c r="MCK8" s="68"/>
      <c r="MCL8" s="68"/>
      <c r="MCM8" s="68"/>
      <c r="MCN8" s="68"/>
      <c r="MCO8" s="68"/>
      <c r="MCP8" s="68"/>
      <c r="MCQ8" s="68"/>
      <c r="MCR8" s="68"/>
      <c r="MCS8" s="68"/>
      <c r="MCT8" s="68"/>
      <c r="MCU8" s="68"/>
      <c r="MCV8" s="68"/>
      <c r="MCW8" s="68"/>
      <c r="MCX8" s="68"/>
      <c r="MCY8" s="68"/>
      <c r="MCZ8" s="68"/>
      <c r="MDA8" s="68"/>
      <c r="MDB8" s="68"/>
      <c r="MDC8" s="68"/>
      <c r="MDD8" s="68"/>
      <c r="MDE8" s="68"/>
      <c r="MDF8" s="68"/>
      <c r="MDG8" s="68"/>
      <c r="MDH8" s="68"/>
      <c r="MDI8" s="68"/>
      <c r="MDJ8" s="68"/>
      <c r="MDK8" s="68"/>
      <c r="MDL8" s="68"/>
      <c r="MDM8" s="68"/>
      <c r="MDN8" s="68"/>
      <c r="MDO8" s="68"/>
      <c r="MDP8" s="68"/>
      <c r="MDQ8" s="68"/>
      <c r="MDR8" s="68"/>
      <c r="MDS8" s="68"/>
      <c r="MDT8" s="68"/>
      <c r="MDU8" s="68"/>
      <c r="MDV8" s="68"/>
      <c r="MDW8" s="68"/>
      <c r="MDX8" s="68"/>
      <c r="MDY8" s="68"/>
      <c r="MDZ8" s="68"/>
      <c r="MEA8" s="68"/>
      <c r="MEB8" s="68"/>
      <c r="MEC8" s="68"/>
      <c r="MED8" s="68"/>
      <c r="MEE8" s="68"/>
      <c r="MEF8" s="68"/>
      <c r="MEG8" s="68"/>
      <c r="MEH8" s="68"/>
      <c r="MEI8" s="68"/>
      <c r="MEJ8" s="68"/>
      <c r="MEK8" s="68"/>
      <c r="MEL8" s="68"/>
      <c r="MEM8" s="68"/>
      <c r="MEN8" s="68"/>
      <c r="MEO8" s="68"/>
      <c r="MEP8" s="68"/>
      <c r="MEQ8" s="68"/>
      <c r="MER8" s="68"/>
      <c r="MES8" s="68"/>
      <c r="MET8" s="68"/>
      <c r="MEU8" s="68"/>
      <c r="MEV8" s="68"/>
      <c r="MEW8" s="68"/>
      <c r="MEX8" s="68"/>
      <c r="MEY8" s="68"/>
      <c r="MEZ8" s="68"/>
      <c r="MFA8" s="68"/>
      <c r="MFB8" s="68"/>
      <c r="MFC8" s="68"/>
      <c r="MFD8" s="68"/>
      <c r="MFE8" s="68"/>
      <c r="MFF8" s="68"/>
      <c r="MFG8" s="68"/>
      <c r="MFH8" s="68"/>
      <c r="MFI8" s="68"/>
      <c r="MFJ8" s="68"/>
      <c r="MFK8" s="68"/>
      <c r="MFL8" s="68"/>
      <c r="MFM8" s="68"/>
      <c r="MFN8" s="68"/>
      <c r="MFO8" s="68"/>
      <c r="MFP8" s="68"/>
      <c r="MFQ8" s="68"/>
      <c r="MFR8" s="68"/>
      <c r="MFS8" s="68"/>
      <c r="MFT8" s="68"/>
      <c r="MFU8" s="68"/>
      <c r="MFV8" s="68"/>
      <c r="MFW8" s="68"/>
      <c r="MFX8" s="68"/>
      <c r="MFY8" s="68"/>
      <c r="MFZ8" s="68"/>
      <c r="MGA8" s="68"/>
      <c r="MGB8" s="68"/>
      <c r="MGC8" s="68"/>
      <c r="MGD8" s="68"/>
      <c r="MGE8" s="68"/>
      <c r="MGF8" s="68"/>
      <c r="MGG8" s="68"/>
      <c r="MGH8" s="68"/>
      <c r="MGI8" s="68"/>
      <c r="MGJ8" s="68"/>
      <c r="MGK8" s="68"/>
      <c r="MGL8" s="68"/>
      <c r="MGM8" s="68"/>
      <c r="MGN8" s="68"/>
      <c r="MGO8" s="68"/>
      <c r="MGP8" s="68"/>
      <c r="MGQ8" s="68"/>
      <c r="MGR8" s="68"/>
      <c r="MGS8" s="68"/>
      <c r="MGT8" s="68"/>
      <c r="MGU8" s="68"/>
      <c r="MGV8" s="68"/>
      <c r="MGW8" s="68"/>
      <c r="MGX8" s="68"/>
      <c r="MGY8" s="68"/>
      <c r="MGZ8" s="68"/>
      <c r="MHA8" s="68"/>
      <c r="MHB8" s="68"/>
      <c r="MHC8" s="68"/>
      <c r="MHD8" s="68"/>
      <c r="MHE8" s="68"/>
      <c r="MHF8" s="68"/>
      <c r="MHG8" s="68"/>
      <c r="MHH8" s="68"/>
      <c r="MHI8" s="68"/>
      <c r="MHJ8" s="68"/>
      <c r="MHK8" s="68"/>
      <c r="MHL8" s="68"/>
      <c r="MHM8" s="68"/>
      <c r="MHN8" s="68"/>
      <c r="MHO8" s="68"/>
      <c r="MHP8" s="68"/>
      <c r="MHQ8" s="68"/>
      <c r="MHR8" s="68"/>
      <c r="MHS8" s="68"/>
      <c r="MHT8" s="68"/>
      <c r="MHU8" s="68"/>
      <c r="MHV8" s="68"/>
      <c r="MHW8" s="68"/>
      <c r="MHX8" s="68"/>
      <c r="MHY8" s="68"/>
      <c r="MHZ8" s="68"/>
      <c r="MIA8" s="68"/>
      <c r="MIB8" s="68"/>
      <c r="MIC8" s="68"/>
      <c r="MID8" s="68"/>
      <c r="MIE8" s="68"/>
      <c r="MIF8" s="68"/>
      <c r="MIG8" s="68"/>
      <c r="MIH8" s="68"/>
      <c r="MII8" s="68"/>
      <c r="MIJ8" s="68"/>
      <c r="MIK8" s="68"/>
      <c r="MIL8" s="68"/>
      <c r="MIM8" s="68"/>
      <c r="MIN8" s="68"/>
      <c r="MIO8" s="68"/>
      <c r="MIP8" s="68"/>
      <c r="MIQ8" s="68"/>
      <c r="MIR8" s="68"/>
      <c r="MIS8" s="68"/>
      <c r="MIT8" s="68"/>
      <c r="MIU8" s="68"/>
      <c r="MIV8" s="68"/>
      <c r="MIW8" s="68"/>
      <c r="MIX8" s="68"/>
      <c r="MIY8" s="68"/>
      <c r="MIZ8" s="68"/>
      <c r="MJA8" s="68"/>
      <c r="MJB8" s="68"/>
      <c r="MJC8" s="68"/>
      <c r="MJD8" s="68"/>
      <c r="MJE8" s="68"/>
      <c r="MJF8" s="68"/>
      <c r="MJG8" s="68"/>
      <c r="MJH8" s="68"/>
      <c r="MJI8" s="68"/>
      <c r="MJJ8" s="68"/>
      <c r="MJK8" s="68"/>
      <c r="MJL8" s="68"/>
      <c r="MJM8" s="68"/>
      <c r="MJN8" s="68"/>
      <c r="MJO8" s="68"/>
      <c r="MJP8" s="68"/>
      <c r="MJQ8" s="68"/>
      <c r="MJR8" s="68"/>
      <c r="MJS8" s="68"/>
      <c r="MJT8" s="68"/>
      <c r="MJU8" s="68"/>
      <c r="MJV8" s="68"/>
      <c r="MJW8" s="68"/>
      <c r="MJX8" s="68"/>
      <c r="MJY8" s="68"/>
      <c r="MJZ8" s="68"/>
      <c r="MKA8" s="68"/>
      <c r="MKB8" s="68"/>
      <c r="MKC8" s="68"/>
      <c r="MKD8" s="68"/>
      <c r="MKE8" s="68"/>
      <c r="MKF8" s="68"/>
      <c r="MKG8" s="68"/>
      <c r="MKH8" s="68"/>
      <c r="MKI8" s="68"/>
      <c r="MKJ8" s="68"/>
      <c r="MKK8" s="68"/>
      <c r="MKL8" s="68"/>
      <c r="MKM8" s="68"/>
      <c r="MKN8" s="68"/>
      <c r="MKO8" s="68"/>
      <c r="MKP8" s="68"/>
      <c r="MKQ8" s="68"/>
      <c r="MKR8" s="68"/>
      <c r="MKS8" s="68"/>
      <c r="MKT8" s="68"/>
      <c r="MKU8" s="68"/>
      <c r="MKV8" s="68"/>
      <c r="MKW8" s="68"/>
      <c r="MKX8" s="68"/>
      <c r="MKY8" s="68"/>
      <c r="MKZ8" s="68"/>
      <c r="MLA8" s="68"/>
      <c r="MLB8" s="68"/>
      <c r="MLC8" s="68"/>
      <c r="MLD8" s="68"/>
      <c r="MLE8" s="68"/>
      <c r="MLF8" s="68"/>
      <c r="MLG8" s="68"/>
      <c r="MLH8" s="68"/>
      <c r="MLI8" s="68"/>
      <c r="MLJ8" s="68"/>
      <c r="MLK8" s="68"/>
      <c r="MLL8" s="68"/>
      <c r="MLM8" s="68"/>
      <c r="MLN8" s="68"/>
      <c r="MLO8" s="68"/>
      <c r="MLP8" s="68"/>
      <c r="MLQ8" s="68"/>
      <c r="MLR8" s="68"/>
      <c r="MLS8" s="68"/>
      <c r="MLT8" s="68"/>
      <c r="MLU8" s="68"/>
      <c r="MLV8" s="68"/>
      <c r="MLW8" s="68"/>
      <c r="MLX8" s="68"/>
      <c r="MLY8" s="68"/>
      <c r="MLZ8" s="68"/>
      <c r="MMA8" s="68"/>
      <c r="MMB8" s="68"/>
      <c r="MMC8" s="68"/>
      <c r="MMD8" s="68"/>
      <c r="MME8" s="68"/>
      <c r="MMF8" s="68"/>
      <c r="MMG8" s="68"/>
      <c r="MMH8" s="68"/>
      <c r="MMI8" s="68"/>
      <c r="MMJ8" s="68"/>
      <c r="MMK8" s="68"/>
      <c r="MML8" s="68"/>
      <c r="MMM8" s="68"/>
      <c r="MMN8" s="68"/>
      <c r="MMO8" s="68"/>
      <c r="MMP8" s="68"/>
      <c r="MMQ8" s="68"/>
      <c r="MMR8" s="68"/>
      <c r="MMS8" s="68"/>
      <c r="MMT8" s="68"/>
      <c r="MMU8" s="68"/>
      <c r="MMV8" s="68"/>
      <c r="MMW8" s="68"/>
      <c r="MMX8" s="68"/>
      <c r="MMY8" s="68"/>
      <c r="MMZ8" s="68"/>
      <c r="MNA8" s="68"/>
      <c r="MNB8" s="68"/>
      <c r="MNC8" s="68"/>
      <c r="MND8" s="68"/>
      <c r="MNE8" s="68"/>
      <c r="MNF8" s="68"/>
      <c r="MNG8" s="68"/>
      <c r="MNH8" s="68"/>
      <c r="MNI8" s="68"/>
      <c r="MNJ8" s="68"/>
      <c r="MNK8" s="68"/>
      <c r="MNL8" s="68"/>
      <c r="MNM8" s="68"/>
      <c r="MNN8" s="68"/>
      <c r="MNO8" s="68"/>
      <c r="MNP8" s="68"/>
      <c r="MNQ8" s="68"/>
      <c r="MNR8" s="68"/>
      <c r="MNS8" s="68"/>
      <c r="MNT8" s="68"/>
      <c r="MNU8" s="68"/>
      <c r="MNV8" s="68"/>
      <c r="MNW8" s="68"/>
      <c r="MNX8" s="68"/>
      <c r="MNY8" s="68"/>
      <c r="MNZ8" s="68"/>
      <c r="MOA8" s="68"/>
      <c r="MOB8" s="68"/>
      <c r="MOC8" s="68"/>
      <c r="MOD8" s="68"/>
      <c r="MOE8" s="68"/>
      <c r="MOF8" s="68"/>
      <c r="MOG8" s="68"/>
      <c r="MOH8" s="68"/>
      <c r="MOI8" s="68"/>
      <c r="MOJ8" s="68"/>
      <c r="MOK8" s="68"/>
      <c r="MOL8" s="68"/>
      <c r="MOM8" s="68"/>
      <c r="MON8" s="68"/>
      <c r="MOO8" s="68"/>
      <c r="MOP8" s="68"/>
      <c r="MOQ8" s="68"/>
      <c r="MOR8" s="68"/>
      <c r="MOS8" s="68"/>
      <c r="MOT8" s="68"/>
      <c r="MOU8" s="68"/>
      <c r="MOV8" s="68"/>
      <c r="MOW8" s="68"/>
      <c r="MOX8" s="68"/>
      <c r="MOY8" s="68"/>
      <c r="MOZ8" s="68"/>
      <c r="MPA8" s="68"/>
      <c r="MPB8" s="68"/>
      <c r="MPC8" s="68"/>
      <c r="MPD8" s="68"/>
      <c r="MPE8" s="68"/>
      <c r="MPF8" s="68"/>
      <c r="MPG8" s="68"/>
      <c r="MPH8" s="68"/>
      <c r="MPI8" s="68"/>
      <c r="MPJ8" s="68"/>
      <c r="MPK8" s="68"/>
      <c r="MPL8" s="68"/>
      <c r="MPM8" s="68"/>
      <c r="MPN8" s="68"/>
      <c r="MPO8" s="68"/>
      <c r="MPP8" s="68"/>
      <c r="MPQ8" s="68"/>
      <c r="MPR8" s="68"/>
      <c r="MPS8" s="68"/>
      <c r="MPT8" s="68"/>
      <c r="MPU8" s="68"/>
      <c r="MPV8" s="68"/>
      <c r="MPW8" s="68"/>
      <c r="MPX8" s="68"/>
      <c r="MPY8" s="68"/>
      <c r="MPZ8" s="68"/>
      <c r="MQA8" s="68"/>
      <c r="MQB8" s="68"/>
      <c r="MQC8" s="68"/>
      <c r="MQD8" s="68"/>
      <c r="MQE8" s="68"/>
      <c r="MQF8" s="68"/>
      <c r="MQG8" s="68"/>
      <c r="MQH8" s="68"/>
      <c r="MQI8" s="68"/>
      <c r="MQJ8" s="68"/>
      <c r="MQK8" s="68"/>
      <c r="MQL8" s="68"/>
      <c r="MQM8" s="68"/>
      <c r="MQN8" s="68"/>
      <c r="MQO8" s="68"/>
      <c r="MQP8" s="68"/>
      <c r="MQQ8" s="68"/>
      <c r="MQR8" s="68"/>
      <c r="MQS8" s="68"/>
      <c r="MQT8" s="68"/>
      <c r="MQU8" s="68"/>
      <c r="MQV8" s="68"/>
      <c r="MQW8" s="68"/>
      <c r="MQX8" s="68"/>
      <c r="MQY8" s="68"/>
      <c r="MQZ8" s="68"/>
      <c r="MRA8" s="68"/>
      <c r="MRB8" s="68"/>
      <c r="MRC8" s="68"/>
      <c r="MRD8" s="68"/>
      <c r="MRE8" s="68"/>
      <c r="MRF8" s="68"/>
      <c r="MRG8" s="68"/>
      <c r="MRH8" s="68"/>
      <c r="MRI8" s="68"/>
      <c r="MRJ8" s="68"/>
      <c r="MRK8" s="68"/>
      <c r="MRL8" s="68"/>
      <c r="MRM8" s="68"/>
      <c r="MRN8" s="68"/>
      <c r="MRO8" s="68"/>
      <c r="MRP8" s="68"/>
      <c r="MRQ8" s="68"/>
      <c r="MRR8" s="68"/>
      <c r="MRS8" s="68"/>
      <c r="MRT8" s="68"/>
      <c r="MRU8" s="68"/>
      <c r="MRV8" s="68"/>
      <c r="MRW8" s="68"/>
      <c r="MRX8" s="68"/>
      <c r="MRY8" s="68"/>
      <c r="MRZ8" s="68"/>
      <c r="MSA8" s="68"/>
      <c r="MSB8" s="68"/>
      <c r="MSC8" s="68"/>
      <c r="MSD8" s="68"/>
      <c r="MSE8" s="68"/>
      <c r="MSF8" s="68"/>
      <c r="MSG8" s="68"/>
      <c r="MSH8" s="68"/>
      <c r="MSI8" s="68"/>
      <c r="MSJ8" s="68"/>
      <c r="MSK8" s="68"/>
      <c r="MSL8" s="68"/>
      <c r="MSM8" s="68"/>
      <c r="MSN8" s="68"/>
      <c r="MSO8" s="68"/>
      <c r="MSP8" s="68"/>
      <c r="MSQ8" s="68"/>
      <c r="MSR8" s="68"/>
      <c r="MSS8" s="68"/>
      <c r="MST8" s="68"/>
      <c r="MSU8" s="68"/>
      <c r="MSV8" s="68"/>
      <c r="MSW8" s="68"/>
      <c r="MSX8" s="68"/>
      <c r="MSY8" s="68"/>
      <c r="MSZ8" s="68"/>
      <c r="MTA8" s="68"/>
      <c r="MTB8" s="68"/>
      <c r="MTC8" s="68"/>
      <c r="MTD8" s="68"/>
      <c r="MTE8" s="68"/>
      <c r="MTF8" s="68"/>
      <c r="MTG8" s="68"/>
      <c r="MTH8" s="68"/>
      <c r="MTI8" s="68"/>
      <c r="MTJ8" s="68"/>
      <c r="MTK8" s="68"/>
      <c r="MTL8" s="68"/>
      <c r="MTM8" s="68"/>
      <c r="MTN8" s="68"/>
      <c r="MTO8" s="68"/>
      <c r="MTP8" s="68"/>
      <c r="MTQ8" s="68"/>
      <c r="MTR8" s="68"/>
      <c r="MTS8" s="68"/>
      <c r="MTT8" s="68"/>
      <c r="MTU8" s="68"/>
      <c r="MTV8" s="68"/>
      <c r="MTW8" s="68"/>
      <c r="MTX8" s="68"/>
      <c r="MTY8" s="68"/>
      <c r="MTZ8" s="68"/>
      <c r="MUA8" s="68"/>
      <c r="MUB8" s="68"/>
      <c r="MUC8" s="68"/>
      <c r="MUD8" s="68"/>
      <c r="MUE8" s="68"/>
      <c r="MUF8" s="68"/>
      <c r="MUG8" s="68"/>
      <c r="MUH8" s="68"/>
      <c r="MUI8" s="68"/>
      <c r="MUJ8" s="68"/>
      <c r="MUK8" s="68"/>
      <c r="MUL8" s="68"/>
      <c r="MUM8" s="68"/>
      <c r="MUN8" s="68"/>
      <c r="MUO8" s="68"/>
      <c r="MUP8" s="68"/>
      <c r="MUQ8" s="68"/>
      <c r="MUR8" s="68"/>
      <c r="MUS8" s="68"/>
      <c r="MUT8" s="68"/>
      <c r="MUU8" s="68"/>
      <c r="MUV8" s="68"/>
      <c r="MUW8" s="68"/>
      <c r="MUX8" s="68"/>
      <c r="MUY8" s="68"/>
      <c r="MUZ8" s="68"/>
      <c r="MVA8" s="68"/>
      <c r="MVB8" s="68"/>
      <c r="MVC8" s="68"/>
      <c r="MVD8" s="68"/>
      <c r="MVE8" s="68"/>
      <c r="MVF8" s="68"/>
      <c r="MVG8" s="68"/>
      <c r="MVH8" s="68"/>
      <c r="MVI8" s="68"/>
      <c r="MVJ8" s="68"/>
      <c r="MVK8" s="68"/>
      <c r="MVL8" s="68"/>
      <c r="MVM8" s="68"/>
      <c r="MVN8" s="68"/>
      <c r="MVO8" s="68"/>
      <c r="MVP8" s="68"/>
      <c r="MVQ8" s="68"/>
      <c r="MVR8" s="68"/>
      <c r="MVS8" s="68"/>
      <c r="MVT8" s="68"/>
      <c r="MVU8" s="68"/>
      <c r="MVV8" s="68"/>
      <c r="MVW8" s="68"/>
      <c r="MVX8" s="68"/>
      <c r="MVY8" s="68"/>
      <c r="MVZ8" s="68"/>
      <c r="MWA8" s="68"/>
      <c r="MWB8" s="68"/>
      <c r="MWC8" s="68"/>
      <c r="MWD8" s="68"/>
      <c r="MWE8" s="68"/>
      <c r="MWF8" s="68"/>
      <c r="MWG8" s="68"/>
      <c r="MWH8" s="68"/>
      <c r="MWI8" s="68"/>
      <c r="MWJ8" s="68"/>
      <c r="MWK8" s="68"/>
      <c r="MWL8" s="68"/>
      <c r="MWM8" s="68"/>
      <c r="MWN8" s="68"/>
      <c r="MWO8" s="68"/>
      <c r="MWP8" s="68"/>
      <c r="MWQ8" s="68"/>
      <c r="MWR8" s="68"/>
      <c r="MWS8" s="68"/>
      <c r="MWT8" s="68"/>
      <c r="MWU8" s="68"/>
      <c r="MWV8" s="68"/>
      <c r="MWW8" s="68"/>
      <c r="MWX8" s="68"/>
      <c r="MWY8" s="68"/>
      <c r="MWZ8" s="68"/>
      <c r="MXA8" s="68"/>
      <c r="MXB8" s="68"/>
      <c r="MXC8" s="68"/>
      <c r="MXD8" s="68"/>
      <c r="MXE8" s="68"/>
      <c r="MXF8" s="68"/>
      <c r="MXG8" s="68"/>
      <c r="MXH8" s="68"/>
      <c r="MXI8" s="68"/>
      <c r="MXJ8" s="68"/>
      <c r="MXK8" s="68"/>
      <c r="MXL8" s="68"/>
      <c r="MXM8" s="68"/>
      <c r="MXN8" s="68"/>
      <c r="MXO8" s="68"/>
      <c r="MXP8" s="68"/>
      <c r="MXQ8" s="68"/>
      <c r="MXR8" s="68"/>
      <c r="MXS8" s="68"/>
      <c r="MXT8" s="68"/>
      <c r="MXU8" s="68"/>
      <c r="MXV8" s="68"/>
      <c r="MXW8" s="68"/>
      <c r="MXX8" s="68"/>
      <c r="MXY8" s="68"/>
      <c r="MXZ8" s="68"/>
      <c r="MYA8" s="68"/>
      <c r="MYB8" s="68"/>
      <c r="MYC8" s="68"/>
      <c r="MYD8" s="68"/>
      <c r="MYE8" s="68"/>
      <c r="MYF8" s="68"/>
      <c r="MYG8" s="68"/>
      <c r="MYH8" s="68"/>
      <c r="MYI8" s="68"/>
      <c r="MYJ8" s="68"/>
      <c r="MYK8" s="68"/>
      <c r="MYL8" s="68"/>
      <c r="MYM8" s="68"/>
      <c r="MYN8" s="68"/>
      <c r="MYO8" s="68"/>
      <c r="MYP8" s="68"/>
      <c r="MYQ8" s="68"/>
      <c r="MYR8" s="68"/>
      <c r="MYS8" s="68"/>
      <c r="MYT8" s="68"/>
      <c r="MYU8" s="68"/>
      <c r="MYV8" s="68"/>
      <c r="MYW8" s="68"/>
      <c r="MYX8" s="68"/>
      <c r="MYY8" s="68"/>
      <c r="MYZ8" s="68"/>
      <c r="MZA8" s="68"/>
      <c r="MZB8" s="68"/>
      <c r="MZC8" s="68"/>
      <c r="MZD8" s="68"/>
      <c r="MZE8" s="68"/>
      <c r="MZF8" s="68"/>
      <c r="MZG8" s="68"/>
      <c r="MZH8" s="68"/>
      <c r="MZI8" s="68"/>
      <c r="MZJ8" s="68"/>
      <c r="MZK8" s="68"/>
      <c r="MZL8" s="68"/>
      <c r="MZM8" s="68"/>
      <c r="MZN8" s="68"/>
      <c r="MZO8" s="68"/>
      <c r="MZP8" s="68"/>
      <c r="MZQ8" s="68"/>
      <c r="MZR8" s="68"/>
      <c r="MZS8" s="68"/>
      <c r="MZT8" s="68"/>
      <c r="MZU8" s="68"/>
      <c r="MZV8" s="68"/>
      <c r="MZW8" s="68"/>
      <c r="MZX8" s="68"/>
      <c r="MZY8" s="68"/>
      <c r="MZZ8" s="68"/>
      <c r="NAA8" s="68"/>
      <c r="NAB8" s="68"/>
      <c r="NAC8" s="68"/>
      <c r="NAD8" s="68"/>
      <c r="NAE8" s="68"/>
      <c r="NAF8" s="68"/>
      <c r="NAG8" s="68"/>
      <c r="NAH8" s="68"/>
      <c r="NAI8" s="68"/>
      <c r="NAJ8" s="68"/>
      <c r="NAK8" s="68"/>
      <c r="NAL8" s="68"/>
      <c r="NAM8" s="68"/>
      <c r="NAN8" s="68"/>
      <c r="NAO8" s="68"/>
      <c r="NAP8" s="68"/>
      <c r="NAQ8" s="68"/>
      <c r="NAR8" s="68"/>
      <c r="NAS8" s="68"/>
      <c r="NAT8" s="68"/>
      <c r="NAU8" s="68"/>
      <c r="NAV8" s="68"/>
      <c r="NAW8" s="68"/>
      <c r="NAX8" s="68"/>
      <c r="NAY8" s="68"/>
      <c r="NAZ8" s="68"/>
      <c r="NBA8" s="68"/>
      <c r="NBB8" s="68"/>
      <c r="NBC8" s="68"/>
      <c r="NBD8" s="68"/>
      <c r="NBE8" s="68"/>
      <c r="NBF8" s="68"/>
      <c r="NBG8" s="68"/>
      <c r="NBH8" s="68"/>
      <c r="NBI8" s="68"/>
      <c r="NBJ8" s="68"/>
      <c r="NBK8" s="68"/>
      <c r="NBL8" s="68"/>
      <c r="NBM8" s="68"/>
      <c r="NBN8" s="68"/>
      <c r="NBO8" s="68"/>
      <c r="NBP8" s="68"/>
      <c r="NBQ8" s="68"/>
      <c r="NBR8" s="68"/>
      <c r="NBS8" s="68"/>
      <c r="NBT8" s="68"/>
      <c r="NBU8" s="68"/>
      <c r="NBV8" s="68"/>
      <c r="NBW8" s="68"/>
      <c r="NBX8" s="68"/>
      <c r="NBY8" s="68"/>
      <c r="NBZ8" s="68"/>
      <c r="NCA8" s="68"/>
      <c r="NCB8" s="68"/>
      <c r="NCC8" s="68"/>
      <c r="NCD8" s="68"/>
      <c r="NCE8" s="68"/>
      <c r="NCF8" s="68"/>
      <c r="NCG8" s="68"/>
      <c r="NCH8" s="68"/>
      <c r="NCI8" s="68"/>
      <c r="NCJ8" s="68"/>
      <c r="NCK8" s="68"/>
      <c r="NCL8" s="68"/>
      <c r="NCM8" s="68"/>
      <c r="NCN8" s="68"/>
      <c r="NCO8" s="68"/>
      <c r="NCP8" s="68"/>
      <c r="NCQ8" s="68"/>
      <c r="NCR8" s="68"/>
      <c r="NCS8" s="68"/>
      <c r="NCT8" s="68"/>
      <c r="NCU8" s="68"/>
      <c r="NCV8" s="68"/>
      <c r="NCW8" s="68"/>
      <c r="NCX8" s="68"/>
      <c r="NCY8" s="68"/>
      <c r="NCZ8" s="68"/>
      <c r="NDA8" s="68"/>
      <c r="NDB8" s="68"/>
      <c r="NDC8" s="68"/>
      <c r="NDD8" s="68"/>
      <c r="NDE8" s="68"/>
      <c r="NDF8" s="68"/>
      <c r="NDG8" s="68"/>
      <c r="NDH8" s="68"/>
      <c r="NDI8" s="68"/>
      <c r="NDJ8" s="68"/>
      <c r="NDK8" s="68"/>
      <c r="NDL8" s="68"/>
      <c r="NDM8" s="68"/>
      <c r="NDN8" s="68"/>
      <c r="NDO8" s="68"/>
      <c r="NDP8" s="68"/>
      <c r="NDQ8" s="68"/>
      <c r="NDR8" s="68"/>
      <c r="NDS8" s="68"/>
      <c r="NDT8" s="68"/>
      <c r="NDU8" s="68"/>
      <c r="NDV8" s="68"/>
      <c r="NDW8" s="68"/>
      <c r="NDX8" s="68"/>
      <c r="NDY8" s="68"/>
      <c r="NDZ8" s="68"/>
      <c r="NEA8" s="68"/>
      <c r="NEB8" s="68"/>
      <c r="NEC8" s="68"/>
      <c r="NED8" s="68"/>
      <c r="NEE8" s="68"/>
      <c r="NEF8" s="68"/>
      <c r="NEG8" s="68"/>
      <c r="NEH8" s="68"/>
      <c r="NEI8" s="68"/>
      <c r="NEJ8" s="68"/>
      <c r="NEK8" s="68"/>
      <c r="NEL8" s="68"/>
      <c r="NEM8" s="68"/>
      <c r="NEN8" s="68"/>
      <c r="NEO8" s="68"/>
      <c r="NEP8" s="68"/>
      <c r="NEQ8" s="68"/>
      <c r="NER8" s="68"/>
      <c r="NES8" s="68"/>
      <c r="NET8" s="68"/>
      <c r="NEU8" s="68"/>
      <c r="NEV8" s="68"/>
      <c r="NEW8" s="68"/>
      <c r="NEX8" s="68"/>
      <c r="NEY8" s="68"/>
      <c r="NEZ8" s="68"/>
      <c r="NFA8" s="68"/>
      <c r="NFB8" s="68"/>
      <c r="NFC8" s="68"/>
      <c r="NFD8" s="68"/>
      <c r="NFE8" s="68"/>
      <c r="NFF8" s="68"/>
      <c r="NFG8" s="68"/>
      <c r="NFH8" s="68"/>
      <c r="NFI8" s="68"/>
      <c r="NFJ8" s="68"/>
      <c r="NFK8" s="68"/>
      <c r="NFL8" s="68"/>
      <c r="NFM8" s="68"/>
      <c r="NFN8" s="68"/>
      <c r="NFO8" s="68"/>
      <c r="NFP8" s="68"/>
      <c r="NFQ8" s="68"/>
      <c r="NFR8" s="68"/>
      <c r="NFS8" s="68"/>
      <c r="NFT8" s="68"/>
      <c r="NFU8" s="68"/>
      <c r="NFV8" s="68"/>
      <c r="NFW8" s="68"/>
      <c r="NFX8" s="68"/>
      <c r="NFY8" s="68"/>
      <c r="NFZ8" s="68"/>
      <c r="NGA8" s="68"/>
      <c r="NGB8" s="68"/>
      <c r="NGC8" s="68"/>
      <c r="NGD8" s="68"/>
      <c r="NGE8" s="68"/>
      <c r="NGF8" s="68"/>
      <c r="NGG8" s="68"/>
      <c r="NGH8" s="68"/>
      <c r="NGI8" s="68"/>
      <c r="NGJ8" s="68"/>
      <c r="NGK8" s="68"/>
      <c r="NGL8" s="68"/>
      <c r="NGM8" s="68"/>
      <c r="NGN8" s="68"/>
      <c r="NGO8" s="68"/>
      <c r="NGP8" s="68"/>
      <c r="NGQ8" s="68"/>
      <c r="NGR8" s="68"/>
      <c r="NGS8" s="68"/>
      <c r="NGT8" s="68"/>
      <c r="NGU8" s="68"/>
      <c r="NGV8" s="68"/>
      <c r="NGW8" s="68"/>
      <c r="NGX8" s="68"/>
      <c r="NGY8" s="68"/>
      <c r="NGZ8" s="68"/>
      <c r="NHA8" s="68"/>
      <c r="NHB8" s="68"/>
      <c r="NHC8" s="68"/>
      <c r="NHD8" s="68"/>
      <c r="NHE8" s="68"/>
      <c r="NHF8" s="68"/>
      <c r="NHG8" s="68"/>
      <c r="NHH8" s="68"/>
      <c r="NHI8" s="68"/>
      <c r="NHJ8" s="68"/>
      <c r="NHK8" s="68"/>
      <c r="NHL8" s="68"/>
      <c r="NHM8" s="68"/>
      <c r="NHN8" s="68"/>
      <c r="NHO8" s="68"/>
      <c r="NHP8" s="68"/>
      <c r="NHQ8" s="68"/>
      <c r="NHR8" s="68"/>
      <c r="NHS8" s="68"/>
      <c r="NHT8" s="68"/>
      <c r="NHU8" s="68"/>
      <c r="NHV8" s="68"/>
      <c r="NHW8" s="68"/>
      <c r="NHX8" s="68"/>
      <c r="NHY8" s="68"/>
      <c r="NHZ8" s="68"/>
      <c r="NIA8" s="68"/>
      <c r="NIB8" s="68"/>
      <c r="NIC8" s="68"/>
      <c r="NID8" s="68"/>
      <c r="NIE8" s="68"/>
      <c r="NIF8" s="68"/>
      <c r="NIG8" s="68"/>
      <c r="NIH8" s="68"/>
      <c r="NII8" s="68"/>
      <c r="NIJ8" s="68"/>
      <c r="NIK8" s="68"/>
      <c r="NIL8" s="68"/>
      <c r="NIM8" s="68"/>
      <c r="NIN8" s="68"/>
      <c r="NIO8" s="68"/>
      <c r="NIP8" s="68"/>
      <c r="NIQ8" s="68"/>
      <c r="NIR8" s="68"/>
      <c r="NIS8" s="68"/>
      <c r="NIT8" s="68"/>
      <c r="NIU8" s="68"/>
      <c r="NIV8" s="68"/>
      <c r="NIW8" s="68"/>
      <c r="NIX8" s="68"/>
      <c r="NIY8" s="68"/>
      <c r="NIZ8" s="68"/>
      <c r="NJA8" s="68"/>
      <c r="NJB8" s="68"/>
      <c r="NJC8" s="68"/>
      <c r="NJD8" s="68"/>
      <c r="NJE8" s="68"/>
      <c r="NJF8" s="68"/>
      <c r="NJG8" s="68"/>
      <c r="NJH8" s="68"/>
      <c r="NJI8" s="68"/>
      <c r="NJJ8" s="68"/>
      <c r="NJK8" s="68"/>
      <c r="NJL8" s="68"/>
      <c r="NJM8" s="68"/>
      <c r="NJN8" s="68"/>
      <c r="NJO8" s="68"/>
      <c r="NJP8" s="68"/>
      <c r="NJQ8" s="68"/>
      <c r="NJR8" s="68"/>
      <c r="NJS8" s="68"/>
      <c r="NJT8" s="68"/>
      <c r="NJU8" s="68"/>
      <c r="NJV8" s="68"/>
      <c r="NJW8" s="68"/>
      <c r="NJX8" s="68"/>
      <c r="NJY8" s="68"/>
      <c r="NJZ8" s="68"/>
      <c r="NKA8" s="68"/>
      <c r="NKB8" s="68"/>
      <c r="NKC8" s="68"/>
      <c r="NKD8" s="68"/>
      <c r="NKE8" s="68"/>
      <c r="NKF8" s="68"/>
      <c r="NKG8" s="68"/>
      <c r="NKH8" s="68"/>
      <c r="NKI8" s="68"/>
      <c r="NKJ8" s="68"/>
      <c r="NKK8" s="68"/>
      <c r="NKL8" s="68"/>
      <c r="NKM8" s="68"/>
      <c r="NKN8" s="68"/>
      <c r="NKO8" s="68"/>
      <c r="NKP8" s="68"/>
      <c r="NKQ8" s="68"/>
      <c r="NKR8" s="68"/>
      <c r="NKS8" s="68"/>
      <c r="NKT8" s="68"/>
      <c r="NKU8" s="68"/>
      <c r="NKV8" s="68"/>
      <c r="NKW8" s="68"/>
      <c r="NKX8" s="68"/>
      <c r="NKY8" s="68"/>
      <c r="NKZ8" s="68"/>
      <c r="NLA8" s="68"/>
      <c r="NLB8" s="68"/>
      <c r="NLC8" s="68"/>
      <c r="NLD8" s="68"/>
      <c r="NLE8" s="68"/>
      <c r="NLF8" s="68"/>
      <c r="NLG8" s="68"/>
      <c r="NLH8" s="68"/>
      <c r="NLI8" s="68"/>
      <c r="NLJ8" s="68"/>
      <c r="NLK8" s="68"/>
      <c r="NLL8" s="68"/>
      <c r="NLM8" s="68"/>
      <c r="NLN8" s="68"/>
      <c r="NLO8" s="68"/>
      <c r="NLP8" s="68"/>
      <c r="NLQ8" s="68"/>
      <c r="NLR8" s="68"/>
      <c r="NLS8" s="68"/>
      <c r="NLT8" s="68"/>
      <c r="NLU8" s="68"/>
      <c r="NLV8" s="68"/>
      <c r="NLW8" s="68"/>
      <c r="NLX8" s="68"/>
      <c r="NLY8" s="68"/>
      <c r="NLZ8" s="68"/>
      <c r="NMA8" s="68"/>
      <c r="NMB8" s="68"/>
      <c r="NMC8" s="68"/>
      <c r="NMD8" s="68"/>
      <c r="NME8" s="68"/>
      <c r="NMF8" s="68"/>
      <c r="NMG8" s="68"/>
      <c r="NMH8" s="68"/>
      <c r="NMI8" s="68"/>
      <c r="NMJ8" s="68"/>
      <c r="NMK8" s="68"/>
      <c r="NML8" s="68"/>
      <c r="NMM8" s="68"/>
      <c r="NMN8" s="68"/>
      <c r="NMO8" s="68"/>
      <c r="NMP8" s="68"/>
      <c r="NMQ8" s="68"/>
      <c r="NMR8" s="68"/>
      <c r="NMS8" s="68"/>
      <c r="NMT8" s="68"/>
      <c r="NMU8" s="68"/>
      <c r="NMV8" s="68"/>
      <c r="NMW8" s="68"/>
      <c r="NMX8" s="68"/>
      <c r="NMY8" s="68"/>
      <c r="NMZ8" s="68"/>
      <c r="NNA8" s="68"/>
      <c r="NNB8" s="68"/>
      <c r="NNC8" s="68"/>
      <c r="NND8" s="68"/>
      <c r="NNE8" s="68"/>
      <c r="NNF8" s="68"/>
      <c r="NNG8" s="68"/>
      <c r="NNH8" s="68"/>
      <c r="NNI8" s="68"/>
      <c r="NNJ8" s="68"/>
      <c r="NNK8" s="68"/>
      <c r="NNL8" s="68"/>
      <c r="NNM8" s="68"/>
      <c r="NNN8" s="68"/>
      <c r="NNO8" s="68"/>
      <c r="NNP8" s="68"/>
      <c r="NNQ8" s="68"/>
      <c r="NNR8" s="68"/>
      <c r="NNS8" s="68"/>
      <c r="NNT8" s="68"/>
      <c r="NNU8" s="68"/>
      <c r="NNV8" s="68"/>
      <c r="NNW8" s="68"/>
      <c r="NNX8" s="68"/>
      <c r="NNY8" s="68"/>
      <c r="NNZ8" s="68"/>
      <c r="NOA8" s="68"/>
      <c r="NOB8" s="68"/>
      <c r="NOC8" s="68"/>
      <c r="NOD8" s="68"/>
      <c r="NOE8" s="68"/>
      <c r="NOF8" s="68"/>
      <c r="NOG8" s="68"/>
      <c r="NOH8" s="68"/>
      <c r="NOI8" s="68"/>
      <c r="NOJ8" s="68"/>
      <c r="NOK8" s="68"/>
      <c r="NOL8" s="68"/>
      <c r="NOM8" s="68"/>
      <c r="NON8" s="68"/>
      <c r="NOO8" s="68"/>
      <c r="NOP8" s="68"/>
      <c r="NOQ8" s="68"/>
      <c r="NOR8" s="68"/>
      <c r="NOS8" s="68"/>
      <c r="NOT8" s="68"/>
      <c r="NOU8" s="68"/>
      <c r="NOV8" s="68"/>
      <c r="NOW8" s="68"/>
      <c r="NOX8" s="68"/>
      <c r="NOY8" s="68"/>
      <c r="NOZ8" s="68"/>
      <c r="NPA8" s="68"/>
      <c r="NPB8" s="68"/>
      <c r="NPC8" s="68"/>
      <c r="NPD8" s="68"/>
      <c r="NPE8" s="68"/>
      <c r="NPF8" s="68"/>
      <c r="NPG8" s="68"/>
      <c r="NPH8" s="68"/>
      <c r="NPI8" s="68"/>
      <c r="NPJ8" s="68"/>
      <c r="NPK8" s="68"/>
      <c r="NPL8" s="68"/>
      <c r="NPM8" s="68"/>
      <c r="NPN8" s="68"/>
      <c r="NPO8" s="68"/>
      <c r="NPP8" s="68"/>
      <c r="NPQ8" s="68"/>
      <c r="NPR8" s="68"/>
      <c r="NPS8" s="68"/>
      <c r="NPT8" s="68"/>
      <c r="NPU8" s="68"/>
      <c r="NPV8" s="68"/>
      <c r="NPW8" s="68"/>
      <c r="NPX8" s="68"/>
      <c r="NPY8" s="68"/>
      <c r="NPZ8" s="68"/>
      <c r="NQA8" s="68"/>
      <c r="NQB8" s="68"/>
      <c r="NQC8" s="68"/>
      <c r="NQD8" s="68"/>
      <c r="NQE8" s="68"/>
      <c r="NQF8" s="68"/>
      <c r="NQG8" s="68"/>
      <c r="NQH8" s="68"/>
      <c r="NQI8" s="68"/>
      <c r="NQJ8" s="68"/>
      <c r="NQK8" s="68"/>
      <c r="NQL8" s="68"/>
      <c r="NQM8" s="68"/>
      <c r="NQN8" s="68"/>
      <c r="NQO8" s="68"/>
      <c r="NQP8" s="68"/>
      <c r="NQQ8" s="68"/>
      <c r="NQR8" s="68"/>
      <c r="NQS8" s="68"/>
      <c r="NQT8" s="68"/>
      <c r="NQU8" s="68"/>
      <c r="NQV8" s="68"/>
      <c r="NQW8" s="68"/>
      <c r="NQX8" s="68"/>
      <c r="NQY8" s="68"/>
      <c r="NQZ8" s="68"/>
      <c r="NRA8" s="68"/>
      <c r="NRB8" s="68"/>
      <c r="NRC8" s="68"/>
      <c r="NRD8" s="68"/>
      <c r="NRE8" s="68"/>
      <c r="NRF8" s="68"/>
      <c r="NRG8" s="68"/>
      <c r="NRH8" s="68"/>
      <c r="NRI8" s="68"/>
      <c r="NRJ8" s="68"/>
      <c r="NRK8" s="68"/>
      <c r="NRL8" s="68"/>
      <c r="NRM8" s="68"/>
      <c r="NRN8" s="68"/>
      <c r="NRO8" s="68"/>
      <c r="NRP8" s="68"/>
      <c r="NRQ8" s="68"/>
      <c r="NRR8" s="68"/>
      <c r="NRS8" s="68"/>
      <c r="NRT8" s="68"/>
      <c r="NRU8" s="68"/>
      <c r="NRV8" s="68"/>
      <c r="NRW8" s="68"/>
      <c r="NRX8" s="68"/>
      <c r="NRY8" s="68"/>
      <c r="NRZ8" s="68"/>
      <c r="NSA8" s="68"/>
      <c r="NSB8" s="68"/>
      <c r="NSC8" s="68"/>
      <c r="NSD8" s="68"/>
      <c r="NSE8" s="68"/>
      <c r="NSF8" s="68"/>
      <c r="NSG8" s="68"/>
      <c r="NSH8" s="68"/>
      <c r="NSI8" s="68"/>
      <c r="NSJ8" s="68"/>
      <c r="NSK8" s="68"/>
      <c r="NSL8" s="68"/>
      <c r="NSM8" s="68"/>
      <c r="NSN8" s="68"/>
      <c r="NSO8" s="68"/>
      <c r="NSP8" s="68"/>
      <c r="NSQ8" s="68"/>
      <c r="NSR8" s="68"/>
      <c r="NSS8" s="68"/>
      <c r="NST8" s="68"/>
      <c r="NSU8" s="68"/>
      <c r="NSV8" s="68"/>
      <c r="NSW8" s="68"/>
      <c r="NSX8" s="68"/>
      <c r="NSY8" s="68"/>
      <c r="NSZ8" s="68"/>
      <c r="NTA8" s="68"/>
      <c r="NTB8" s="68"/>
      <c r="NTC8" s="68"/>
      <c r="NTD8" s="68"/>
      <c r="NTE8" s="68"/>
      <c r="NTF8" s="68"/>
      <c r="NTG8" s="68"/>
      <c r="NTH8" s="68"/>
      <c r="NTI8" s="68"/>
      <c r="NTJ8" s="68"/>
      <c r="NTK8" s="68"/>
      <c r="NTL8" s="68"/>
      <c r="NTM8" s="68"/>
      <c r="NTN8" s="68"/>
      <c r="NTO8" s="68"/>
      <c r="NTP8" s="68"/>
      <c r="NTQ8" s="68"/>
      <c r="NTR8" s="68"/>
      <c r="NTS8" s="68"/>
      <c r="NTT8" s="68"/>
      <c r="NTU8" s="68"/>
      <c r="NTV8" s="68"/>
      <c r="NTW8" s="68"/>
      <c r="NTX8" s="68"/>
      <c r="NTY8" s="68"/>
      <c r="NTZ8" s="68"/>
      <c r="NUA8" s="68"/>
      <c r="NUB8" s="68"/>
      <c r="NUC8" s="68"/>
      <c r="NUD8" s="68"/>
      <c r="NUE8" s="68"/>
      <c r="NUF8" s="68"/>
      <c r="NUG8" s="68"/>
      <c r="NUH8" s="68"/>
      <c r="NUI8" s="68"/>
      <c r="NUJ8" s="68"/>
      <c r="NUK8" s="68"/>
      <c r="NUL8" s="68"/>
      <c r="NUM8" s="68"/>
      <c r="NUN8" s="68"/>
      <c r="NUO8" s="68"/>
      <c r="NUP8" s="68"/>
      <c r="NUQ8" s="68"/>
      <c r="NUR8" s="68"/>
      <c r="NUS8" s="68"/>
      <c r="NUT8" s="68"/>
      <c r="NUU8" s="68"/>
      <c r="NUV8" s="68"/>
      <c r="NUW8" s="68"/>
      <c r="NUX8" s="68"/>
      <c r="NUY8" s="68"/>
      <c r="NUZ8" s="68"/>
      <c r="NVA8" s="68"/>
      <c r="NVB8" s="68"/>
      <c r="NVC8" s="68"/>
      <c r="NVD8" s="68"/>
      <c r="NVE8" s="68"/>
      <c r="NVF8" s="68"/>
      <c r="NVG8" s="68"/>
      <c r="NVH8" s="68"/>
      <c r="NVI8" s="68"/>
      <c r="NVJ8" s="68"/>
      <c r="NVK8" s="68"/>
      <c r="NVL8" s="68"/>
      <c r="NVM8" s="68"/>
      <c r="NVN8" s="68"/>
      <c r="NVO8" s="68"/>
      <c r="NVP8" s="68"/>
      <c r="NVQ8" s="68"/>
      <c r="NVR8" s="68"/>
      <c r="NVS8" s="68"/>
      <c r="NVT8" s="68"/>
      <c r="NVU8" s="68"/>
      <c r="NVV8" s="68"/>
      <c r="NVW8" s="68"/>
      <c r="NVX8" s="68"/>
      <c r="NVY8" s="68"/>
      <c r="NVZ8" s="68"/>
      <c r="NWA8" s="68"/>
      <c r="NWB8" s="68"/>
      <c r="NWC8" s="68"/>
      <c r="NWD8" s="68"/>
      <c r="NWE8" s="68"/>
      <c r="NWF8" s="68"/>
      <c r="NWG8" s="68"/>
      <c r="NWH8" s="68"/>
      <c r="NWI8" s="68"/>
      <c r="NWJ8" s="68"/>
      <c r="NWK8" s="68"/>
      <c r="NWL8" s="68"/>
      <c r="NWM8" s="68"/>
      <c r="NWN8" s="68"/>
      <c r="NWO8" s="68"/>
      <c r="NWP8" s="68"/>
      <c r="NWQ8" s="68"/>
      <c r="NWR8" s="68"/>
      <c r="NWS8" s="68"/>
      <c r="NWT8" s="68"/>
      <c r="NWU8" s="68"/>
      <c r="NWV8" s="68"/>
      <c r="NWW8" s="68"/>
      <c r="NWX8" s="68"/>
      <c r="NWY8" s="68"/>
      <c r="NWZ8" s="68"/>
      <c r="NXA8" s="68"/>
      <c r="NXB8" s="68"/>
      <c r="NXC8" s="68"/>
      <c r="NXD8" s="68"/>
      <c r="NXE8" s="68"/>
      <c r="NXF8" s="68"/>
      <c r="NXG8" s="68"/>
      <c r="NXH8" s="68"/>
      <c r="NXI8" s="68"/>
      <c r="NXJ8" s="68"/>
      <c r="NXK8" s="68"/>
      <c r="NXL8" s="68"/>
      <c r="NXM8" s="68"/>
      <c r="NXN8" s="68"/>
      <c r="NXO8" s="68"/>
      <c r="NXP8" s="68"/>
      <c r="NXQ8" s="68"/>
      <c r="NXR8" s="68"/>
      <c r="NXS8" s="68"/>
      <c r="NXT8" s="68"/>
      <c r="NXU8" s="68"/>
      <c r="NXV8" s="68"/>
      <c r="NXW8" s="68"/>
      <c r="NXX8" s="68"/>
      <c r="NXY8" s="68"/>
      <c r="NXZ8" s="68"/>
      <c r="NYA8" s="68"/>
      <c r="NYB8" s="68"/>
      <c r="NYC8" s="68"/>
      <c r="NYD8" s="68"/>
      <c r="NYE8" s="68"/>
      <c r="NYF8" s="68"/>
      <c r="NYG8" s="68"/>
      <c r="NYH8" s="68"/>
      <c r="NYI8" s="68"/>
      <c r="NYJ8" s="68"/>
      <c r="NYK8" s="68"/>
      <c r="NYL8" s="68"/>
      <c r="NYM8" s="68"/>
      <c r="NYN8" s="68"/>
      <c r="NYO8" s="68"/>
      <c r="NYP8" s="68"/>
      <c r="NYQ8" s="68"/>
      <c r="NYR8" s="68"/>
      <c r="NYS8" s="68"/>
      <c r="NYT8" s="68"/>
      <c r="NYU8" s="68"/>
      <c r="NYV8" s="68"/>
      <c r="NYW8" s="68"/>
      <c r="NYX8" s="68"/>
      <c r="NYY8" s="68"/>
      <c r="NYZ8" s="68"/>
      <c r="NZA8" s="68"/>
      <c r="NZB8" s="68"/>
      <c r="NZC8" s="68"/>
      <c r="NZD8" s="68"/>
      <c r="NZE8" s="68"/>
      <c r="NZF8" s="68"/>
      <c r="NZG8" s="68"/>
      <c r="NZH8" s="68"/>
      <c r="NZI8" s="68"/>
      <c r="NZJ8" s="68"/>
      <c r="NZK8" s="68"/>
      <c r="NZL8" s="68"/>
      <c r="NZM8" s="68"/>
      <c r="NZN8" s="68"/>
      <c r="NZO8" s="68"/>
      <c r="NZP8" s="68"/>
      <c r="NZQ8" s="68"/>
      <c r="NZR8" s="68"/>
      <c r="NZS8" s="68"/>
      <c r="NZT8" s="68"/>
      <c r="NZU8" s="68"/>
      <c r="NZV8" s="68"/>
      <c r="NZW8" s="68"/>
      <c r="NZX8" s="68"/>
      <c r="NZY8" s="68"/>
      <c r="NZZ8" s="68"/>
      <c r="OAA8" s="68"/>
      <c r="OAB8" s="68"/>
      <c r="OAC8" s="68"/>
      <c r="OAD8" s="68"/>
      <c r="OAE8" s="68"/>
      <c r="OAF8" s="68"/>
      <c r="OAG8" s="68"/>
      <c r="OAH8" s="68"/>
      <c r="OAI8" s="68"/>
      <c r="OAJ8" s="68"/>
      <c r="OAK8" s="68"/>
      <c r="OAL8" s="68"/>
      <c r="OAM8" s="68"/>
      <c r="OAN8" s="68"/>
      <c r="OAO8" s="68"/>
      <c r="OAP8" s="68"/>
      <c r="OAQ8" s="68"/>
      <c r="OAR8" s="68"/>
      <c r="OAS8" s="68"/>
      <c r="OAT8" s="68"/>
      <c r="OAU8" s="68"/>
      <c r="OAV8" s="68"/>
      <c r="OAW8" s="68"/>
      <c r="OAX8" s="68"/>
      <c r="OAY8" s="68"/>
      <c r="OAZ8" s="68"/>
      <c r="OBA8" s="68"/>
      <c r="OBB8" s="68"/>
      <c r="OBC8" s="68"/>
      <c r="OBD8" s="68"/>
      <c r="OBE8" s="68"/>
      <c r="OBF8" s="68"/>
      <c r="OBG8" s="68"/>
      <c r="OBH8" s="68"/>
      <c r="OBI8" s="68"/>
      <c r="OBJ8" s="68"/>
      <c r="OBK8" s="68"/>
      <c r="OBL8" s="68"/>
      <c r="OBM8" s="68"/>
      <c r="OBN8" s="68"/>
      <c r="OBO8" s="68"/>
      <c r="OBP8" s="68"/>
      <c r="OBQ8" s="68"/>
      <c r="OBR8" s="68"/>
      <c r="OBS8" s="68"/>
      <c r="OBT8" s="68"/>
      <c r="OBU8" s="68"/>
      <c r="OBV8" s="68"/>
      <c r="OBW8" s="68"/>
      <c r="OBX8" s="68"/>
      <c r="OBY8" s="68"/>
      <c r="OBZ8" s="68"/>
      <c r="OCA8" s="68"/>
      <c r="OCB8" s="68"/>
      <c r="OCC8" s="68"/>
      <c r="OCD8" s="68"/>
      <c r="OCE8" s="68"/>
      <c r="OCF8" s="68"/>
      <c r="OCG8" s="68"/>
      <c r="OCH8" s="68"/>
      <c r="OCI8" s="68"/>
      <c r="OCJ8" s="68"/>
      <c r="OCK8" s="68"/>
      <c r="OCL8" s="68"/>
      <c r="OCM8" s="68"/>
      <c r="OCN8" s="68"/>
      <c r="OCO8" s="68"/>
      <c r="OCP8" s="68"/>
      <c r="OCQ8" s="68"/>
      <c r="OCR8" s="68"/>
      <c r="OCS8" s="68"/>
      <c r="OCT8" s="68"/>
      <c r="OCU8" s="68"/>
      <c r="OCV8" s="68"/>
      <c r="OCW8" s="68"/>
      <c r="OCX8" s="68"/>
      <c r="OCY8" s="68"/>
      <c r="OCZ8" s="68"/>
      <c r="ODA8" s="68"/>
      <c r="ODB8" s="68"/>
      <c r="ODC8" s="68"/>
      <c r="ODD8" s="68"/>
      <c r="ODE8" s="68"/>
      <c r="ODF8" s="68"/>
      <c r="ODG8" s="68"/>
      <c r="ODH8" s="68"/>
      <c r="ODI8" s="68"/>
      <c r="ODJ8" s="68"/>
      <c r="ODK8" s="68"/>
      <c r="ODL8" s="68"/>
      <c r="ODM8" s="68"/>
      <c r="ODN8" s="68"/>
      <c r="ODO8" s="68"/>
      <c r="ODP8" s="68"/>
      <c r="ODQ8" s="68"/>
      <c r="ODR8" s="68"/>
      <c r="ODS8" s="68"/>
      <c r="ODT8" s="68"/>
      <c r="ODU8" s="68"/>
      <c r="ODV8" s="68"/>
      <c r="ODW8" s="68"/>
      <c r="ODX8" s="68"/>
      <c r="ODY8" s="68"/>
      <c r="ODZ8" s="68"/>
      <c r="OEA8" s="68"/>
      <c r="OEB8" s="68"/>
      <c r="OEC8" s="68"/>
      <c r="OED8" s="68"/>
      <c r="OEE8" s="68"/>
      <c r="OEF8" s="68"/>
      <c r="OEG8" s="68"/>
      <c r="OEH8" s="68"/>
      <c r="OEI8" s="68"/>
      <c r="OEJ8" s="68"/>
      <c r="OEK8" s="68"/>
      <c r="OEL8" s="68"/>
      <c r="OEM8" s="68"/>
      <c r="OEN8" s="68"/>
      <c r="OEO8" s="68"/>
      <c r="OEP8" s="68"/>
      <c r="OEQ8" s="68"/>
      <c r="OER8" s="68"/>
      <c r="OES8" s="68"/>
      <c r="OET8" s="68"/>
      <c r="OEU8" s="68"/>
      <c r="OEV8" s="68"/>
      <c r="OEW8" s="68"/>
      <c r="OEX8" s="68"/>
      <c r="OEY8" s="68"/>
      <c r="OEZ8" s="68"/>
      <c r="OFA8" s="68"/>
      <c r="OFB8" s="68"/>
      <c r="OFC8" s="68"/>
      <c r="OFD8" s="68"/>
      <c r="OFE8" s="68"/>
      <c r="OFF8" s="68"/>
      <c r="OFG8" s="68"/>
      <c r="OFH8" s="68"/>
      <c r="OFI8" s="68"/>
      <c r="OFJ8" s="68"/>
      <c r="OFK8" s="68"/>
      <c r="OFL8" s="68"/>
      <c r="OFM8" s="68"/>
      <c r="OFN8" s="68"/>
      <c r="OFO8" s="68"/>
      <c r="OFP8" s="68"/>
      <c r="OFQ8" s="68"/>
      <c r="OFR8" s="68"/>
      <c r="OFS8" s="68"/>
      <c r="OFT8" s="68"/>
      <c r="OFU8" s="68"/>
      <c r="OFV8" s="68"/>
      <c r="OFW8" s="68"/>
      <c r="OFX8" s="68"/>
      <c r="OFY8" s="68"/>
      <c r="OFZ8" s="68"/>
      <c r="OGA8" s="68"/>
      <c r="OGB8" s="68"/>
      <c r="OGC8" s="68"/>
      <c r="OGD8" s="68"/>
      <c r="OGE8" s="68"/>
      <c r="OGF8" s="68"/>
      <c r="OGG8" s="68"/>
      <c r="OGH8" s="68"/>
      <c r="OGI8" s="68"/>
      <c r="OGJ8" s="68"/>
      <c r="OGK8" s="68"/>
      <c r="OGL8" s="68"/>
      <c r="OGM8" s="68"/>
      <c r="OGN8" s="68"/>
      <c r="OGO8" s="68"/>
      <c r="OGP8" s="68"/>
      <c r="OGQ8" s="68"/>
      <c r="OGR8" s="68"/>
      <c r="OGS8" s="68"/>
      <c r="OGT8" s="68"/>
      <c r="OGU8" s="68"/>
      <c r="OGV8" s="68"/>
      <c r="OGW8" s="68"/>
      <c r="OGX8" s="68"/>
      <c r="OGY8" s="68"/>
      <c r="OGZ8" s="68"/>
      <c r="OHA8" s="68"/>
      <c r="OHB8" s="68"/>
      <c r="OHC8" s="68"/>
      <c r="OHD8" s="68"/>
      <c r="OHE8" s="68"/>
      <c r="OHF8" s="68"/>
      <c r="OHG8" s="68"/>
      <c r="OHH8" s="68"/>
      <c r="OHI8" s="68"/>
      <c r="OHJ8" s="68"/>
      <c r="OHK8" s="68"/>
      <c r="OHL8" s="68"/>
      <c r="OHM8" s="68"/>
      <c r="OHN8" s="68"/>
      <c r="OHO8" s="68"/>
      <c r="OHP8" s="68"/>
      <c r="OHQ8" s="68"/>
      <c r="OHR8" s="68"/>
      <c r="OHS8" s="68"/>
      <c r="OHT8" s="68"/>
      <c r="OHU8" s="68"/>
      <c r="OHV8" s="68"/>
      <c r="OHW8" s="68"/>
      <c r="OHX8" s="68"/>
      <c r="OHY8" s="68"/>
      <c r="OHZ8" s="68"/>
      <c r="OIA8" s="68"/>
      <c r="OIB8" s="68"/>
      <c r="OIC8" s="68"/>
      <c r="OID8" s="68"/>
      <c r="OIE8" s="68"/>
      <c r="OIF8" s="68"/>
      <c r="OIG8" s="68"/>
      <c r="OIH8" s="68"/>
      <c r="OII8" s="68"/>
      <c r="OIJ8" s="68"/>
      <c r="OIK8" s="68"/>
      <c r="OIL8" s="68"/>
      <c r="OIM8" s="68"/>
      <c r="OIN8" s="68"/>
      <c r="OIO8" s="68"/>
      <c r="OIP8" s="68"/>
      <c r="OIQ8" s="68"/>
      <c r="OIR8" s="68"/>
      <c r="OIS8" s="68"/>
      <c r="OIT8" s="68"/>
      <c r="OIU8" s="68"/>
      <c r="OIV8" s="68"/>
      <c r="OIW8" s="68"/>
      <c r="OIX8" s="68"/>
      <c r="OIY8" s="68"/>
      <c r="OIZ8" s="68"/>
      <c r="OJA8" s="68"/>
      <c r="OJB8" s="68"/>
      <c r="OJC8" s="68"/>
      <c r="OJD8" s="68"/>
      <c r="OJE8" s="68"/>
      <c r="OJF8" s="68"/>
      <c r="OJG8" s="68"/>
      <c r="OJH8" s="68"/>
      <c r="OJI8" s="68"/>
      <c r="OJJ8" s="68"/>
      <c r="OJK8" s="68"/>
      <c r="OJL8" s="68"/>
      <c r="OJM8" s="68"/>
      <c r="OJN8" s="68"/>
      <c r="OJO8" s="68"/>
      <c r="OJP8" s="68"/>
      <c r="OJQ8" s="68"/>
      <c r="OJR8" s="68"/>
      <c r="OJS8" s="68"/>
      <c r="OJT8" s="68"/>
      <c r="OJU8" s="68"/>
      <c r="OJV8" s="68"/>
      <c r="OJW8" s="68"/>
      <c r="OJX8" s="68"/>
      <c r="OJY8" s="68"/>
      <c r="OJZ8" s="68"/>
      <c r="OKA8" s="68"/>
      <c r="OKB8" s="68"/>
      <c r="OKC8" s="68"/>
      <c r="OKD8" s="68"/>
      <c r="OKE8" s="68"/>
      <c r="OKF8" s="68"/>
      <c r="OKG8" s="68"/>
      <c r="OKH8" s="68"/>
      <c r="OKI8" s="68"/>
      <c r="OKJ8" s="68"/>
      <c r="OKK8" s="68"/>
      <c r="OKL8" s="68"/>
      <c r="OKM8" s="68"/>
      <c r="OKN8" s="68"/>
      <c r="OKO8" s="68"/>
      <c r="OKP8" s="68"/>
      <c r="OKQ8" s="68"/>
      <c r="OKR8" s="68"/>
      <c r="OKS8" s="68"/>
      <c r="OKT8" s="68"/>
      <c r="OKU8" s="68"/>
      <c r="OKV8" s="68"/>
      <c r="OKW8" s="68"/>
      <c r="OKX8" s="68"/>
      <c r="OKY8" s="68"/>
      <c r="OKZ8" s="68"/>
      <c r="OLA8" s="68"/>
      <c r="OLB8" s="68"/>
      <c r="OLC8" s="68"/>
      <c r="OLD8" s="68"/>
      <c r="OLE8" s="68"/>
      <c r="OLF8" s="68"/>
      <c r="OLG8" s="68"/>
      <c r="OLH8" s="68"/>
      <c r="OLI8" s="68"/>
      <c r="OLJ8" s="68"/>
      <c r="OLK8" s="68"/>
      <c r="OLL8" s="68"/>
      <c r="OLM8" s="68"/>
      <c r="OLN8" s="68"/>
      <c r="OLO8" s="68"/>
      <c r="OLP8" s="68"/>
      <c r="OLQ8" s="68"/>
      <c r="OLR8" s="68"/>
      <c r="OLS8" s="68"/>
      <c r="OLT8" s="68"/>
      <c r="OLU8" s="68"/>
      <c r="OLV8" s="68"/>
      <c r="OLW8" s="68"/>
      <c r="OLX8" s="68"/>
      <c r="OLY8" s="68"/>
      <c r="OLZ8" s="68"/>
      <c r="OMA8" s="68"/>
      <c r="OMB8" s="68"/>
      <c r="OMC8" s="68"/>
      <c r="OMD8" s="68"/>
      <c r="OME8" s="68"/>
      <c r="OMF8" s="68"/>
      <c r="OMG8" s="68"/>
      <c r="OMH8" s="68"/>
      <c r="OMI8" s="68"/>
      <c r="OMJ8" s="68"/>
      <c r="OMK8" s="68"/>
      <c r="OML8" s="68"/>
      <c r="OMM8" s="68"/>
      <c r="OMN8" s="68"/>
      <c r="OMO8" s="68"/>
      <c r="OMP8" s="68"/>
      <c r="OMQ8" s="68"/>
      <c r="OMR8" s="68"/>
      <c r="OMS8" s="68"/>
      <c r="OMT8" s="68"/>
      <c r="OMU8" s="68"/>
      <c r="OMV8" s="68"/>
      <c r="OMW8" s="68"/>
      <c r="OMX8" s="68"/>
      <c r="OMY8" s="68"/>
      <c r="OMZ8" s="68"/>
      <c r="ONA8" s="68"/>
      <c r="ONB8" s="68"/>
      <c r="ONC8" s="68"/>
      <c r="OND8" s="68"/>
      <c r="ONE8" s="68"/>
      <c r="ONF8" s="68"/>
      <c r="ONG8" s="68"/>
      <c r="ONH8" s="68"/>
      <c r="ONI8" s="68"/>
      <c r="ONJ8" s="68"/>
      <c r="ONK8" s="68"/>
      <c r="ONL8" s="68"/>
      <c r="ONM8" s="68"/>
      <c r="ONN8" s="68"/>
      <c r="ONO8" s="68"/>
      <c r="ONP8" s="68"/>
      <c r="ONQ8" s="68"/>
      <c r="ONR8" s="68"/>
      <c r="ONS8" s="68"/>
      <c r="ONT8" s="68"/>
      <c r="ONU8" s="68"/>
      <c r="ONV8" s="68"/>
      <c r="ONW8" s="68"/>
      <c r="ONX8" s="68"/>
      <c r="ONY8" s="68"/>
      <c r="ONZ8" s="68"/>
      <c r="OOA8" s="68"/>
      <c r="OOB8" s="68"/>
      <c r="OOC8" s="68"/>
      <c r="OOD8" s="68"/>
      <c r="OOE8" s="68"/>
      <c r="OOF8" s="68"/>
      <c r="OOG8" s="68"/>
      <c r="OOH8" s="68"/>
      <c r="OOI8" s="68"/>
      <c r="OOJ8" s="68"/>
      <c r="OOK8" s="68"/>
      <c r="OOL8" s="68"/>
      <c r="OOM8" s="68"/>
      <c r="OON8" s="68"/>
      <c r="OOO8" s="68"/>
      <c r="OOP8" s="68"/>
      <c r="OOQ8" s="68"/>
      <c r="OOR8" s="68"/>
      <c r="OOS8" s="68"/>
      <c r="OOT8" s="68"/>
      <c r="OOU8" s="68"/>
      <c r="OOV8" s="68"/>
      <c r="OOW8" s="68"/>
      <c r="OOX8" s="68"/>
      <c r="OOY8" s="68"/>
      <c r="OOZ8" s="68"/>
      <c r="OPA8" s="68"/>
      <c r="OPB8" s="68"/>
      <c r="OPC8" s="68"/>
      <c r="OPD8" s="68"/>
      <c r="OPE8" s="68"/>
      <c r="OPF8" s="68"/>
      <c r="OPG8" s="68"/>
      <c r="OPH8" s="68"/>
      <c r="OPI8" s="68"/>
      <c r="OPJ8" s="68"/>
      <c r="OPK8" s="68"/>
      <c r="OPL8" s="68"/>
      <c r="OPM8" s="68"/>
      <c r="OPN8" s="68"/>
      <c r="OPO8" s="68"/>
      <c r="OPP8" s="68"/>
      <c r="OPQ8" s="68"/>
      <c r="OPR8" s="68"/>
      <c r="OPS8" s="68"/>
      <c r="OPT8" s="68"/>
      <c r="OPU8" s="68"/>
      <c r="OPV8" s="68"/>
      <c r="OPW8" s="68"/>
      <c r="OPX8" s="68"/>
      <c r="OPY8" s="68"/>
      <c r="OPZ8" s="68"/>
      <c r="OQA8" s="68"/>
      <c r="OQB8" s="68"/>
      <c r="OQC8" s="68"/>
      <c r="OQD8" s="68"/>
      <c r="OQE8" s="68"/>
      <c r="OQF8" s="68"/>
      <c r="OQG8" s="68"/>
      <c r="OQH8" s="68"/>
      <c r="OQI8" s="68"/>
      <c r="OQJ8" s="68"/>
      <c r="OQK8" s="68"/>
      <c r="OQL8" s="68"/>
      <c r="OQM8" s="68"/>
      <c r="OQN8" s="68"/>
      <c r="OQO8" s="68"/>
      <c r="OQP8" s="68"/>
      <c r="OQQ8" s="68"/>
      <c r="OQR8" s="68"/>
      <c r="OQS8" s="68"/>
      <c r="OQT8" s="68"/>
      <c r="OQU8" s="68"/>
      <c r="OQV8" s="68"/>
      <c r="OQW8" s="68"/>
      <c r="OQX8" s="68"/>
      <c r="OQY8" s="68"/>
      <c r="OQZ8" s="68"/>
      <c r="ORA8" s="68"/>
      <c r="ORB8" s="68"/>
      <c r="ORC8" s="68"/>
      <c r="ORD8" s="68"/>
      <c r="ORE8" s="68"/>
      <c r="ORF8" s="68"/>
      <c r="ORG8" s="68"/>
      <c r="ORH8" s="68"/>
      <c r="ORI8" s="68"/>
      <c r="ORJ8" s="68"/>
      <c r="ORK8" s="68"/>
      <c r="ORL8" s="68"/>
      <c r="ORM8" s="68"/>
      <c r="ORN8" s="68"/>
      <c r="ORO8" s="68"/>
      <c r="ORP8" s="68"/>
      <c r="ORQ8" s="68"/>
      <c r="ORR8" s="68"/>
      <c r="ORS8" s="68"/>
      <c r="ORT8" s="68"/>
      <c r="ORU8" s="68"/>
      <c r="ORV8" s="68"/>
      <c r="ORW8" s="68"/>
      <c r="ORX8" s="68"/>
      <c r="ORY8" s="68"/>
      <c r="ORZ8" s="68"/>
      <c r="OSA8" s="68"/>
      <c r="OSB8" s="68"/>
      <c r="OSC8" s="68"/>
      <c r="OSD8" s="68"/>
      <c r="OSE8" s="68"/>
      <c r="OSF8" s="68"/>
      <c r="OSG8" s="68"/>
      <c r="OSH8" s="68"/>
      <c r="OSI8" s="68"/>
      <c r="OSJ8" s="68"/>
      <c r="OSK8" s="68"/>
      <c r="OSL8" s="68"/>
      <c r="OSM8" s="68"/>
      <c r="OSN8" s="68"/>
      <c r="OSO8" s="68"/>
      <c r="OSP8" s="68"/>
      <c r="OSQ8" s="68"/>
      <c r="OSR8" s="68"/>
      <c r="OSS8" s="68"/>
      <c r="OST8" s="68"/>
      <c r="OSU8" s="68"/>
      <c r="OSV8" s="68"/>
      <c r="OSW8" s="68"/>
      <c r="OSX8" s="68"/>
      <c r="OSY8" s="68"/>
      <c r="OSZ8" s="68"/>
      <c r="OTA8" s="68"/>
      <c r="OTB8" s="68"/>
      <c r="OTC8" s="68"/>
      <c r="OTD8" s="68"/>
      <c r="OTE8" s="68"/>
      <c r="OTF8" s="68"/>
      <c r="OTG8" s="68"/>
      <c r="OTH8" s="68"/>
      <c r="OTI8" s="68"/>
      <c r="OTJ8" s="68"/>
      <c r="OTK8" s="68"/>
      <c r="OTL8" s="68"/>
      <c r="OTM8" s="68"/>
      <c r="OTN8" s="68"/>
      <c r="OTO8" s="68"/>
      <c r="OTP8" s="68"/>
      <c r="OTQ8" s="68"/>
      <c r="OTR8" s="68"/>
      <c r="OTS8" s="68"/>
      <c r="OTT8" s="68"/>
      <c r="OTU8" s="68"/>
      <c r="OTV8" s="68"/>
      <c r="OTW8" s="68"/>
      <c r="OTX8" s="68"/>
      <c r="OTY8" s="68"/>
      <c r="OTZ8" s="68"/>
      <c r="OUA8" s="68"/>
      <c r="OUB8" s="68"/>
      <c r="OUC8" s="68"/>
      <c r="OUD8" s="68"/>
      <c r="OUE8" s="68"/>
      <c r="OUF8" s="68"/>
      <c r="OUG8" s="68"/>
      <c r="OUH8" s="68"/>
      <c r="OUI8" s="68"/>
      <c r="OUJ8" s="68"/>
      <c r="OUK8" s="68"/>
      <c r="OUL8" s="68"/>
      <c r="OUM8" s="68"/>
      <c r="OUN8" s="68"/>
      <c r="OUO8" s="68"/>
      <c r="OUP8" s="68"/>
      <c r="OUQ8" s="68"/>
      <c r="OUR8" s="68"/>
      <c r="OUS8" s="68"/>
      <c r="OUT8" s="68"/>
      <c r="OUU8" s="68"/>
      <c r="OUV8" s="68"/>
      <c r="OUW8" s="68"/>
      <c r="OUX8" s="68"/>
      <c r="OUY8" s="68"/>
      <c r="OUZ8" s="68"/>
      <c r="OVA8" s="68"/>
      <c r="OVB8" s="68"/>
      <c r="OVC8" s="68"/>
      <c r="OVD8" s="68"/>
      <c r="OVE8" s="68"/>
      <c r="OVF8" s="68"/>
      <c r="OVG8" s="68"/>
      <c r="OVH8" s="68"/>
      <c r="OVI8" s="68"/>
      <c r="OVJ8" s="68"/>
      <c r="OVK8" s="68"/>
      <c r="OVL8" s="68"/>
      <c r="OVM8" s="68"/>
      <c r="OVN8" s="68"/>
      <c r="OVO8" s="68"/>
      <c r="OVP8" s="68"/>
      <c r="OVQ8" s="68"/>
      <c r="OVR8" s="68"/>
      <c r="OVS8" s="68"/>
      <c r="OVT8" s="68"/>
      <c r="OVU8" s="68"/>
      <c r="OVV8" s="68"/>
      <c r="OVW8" s="68"/>
      <c r="OVX8" s="68"/>
      <c r="OVY8" s="68"/>
      <c r="OVZ8" s="68"/>
      <c r="OWA8" s="68"/>
      <c r="OWB8" s="68"/>
      <c r="OWC8" s="68"/>
      <c r="OWD8" s="68"/>
      <c r="OWE8" s="68"/>
      <c r="OWF8" s="68"/>
      <c r="OWG8" s="68"/>
      <c r="OWH8" s="68"/>
      <c r="OWI8" s="68"/>
      <c r="OWJ8" s="68"/>
      <c r="OWK8" s="68"/>
      <c r="OWL8" s="68"/>
      <c r="OWM8" s="68"/>
      <c r="OWN8" s="68"/>
      <c r="OWO8" s="68"/>
      <c r="OWP8" s="68"/>
      <c r="OWQ8" s="68"/>
      <c r="OWR8" s="68"/>
      <c r="OWS8" s="68"/>
      <c r="OWT8" s="68"/>
      <c r="OWU8" s="68"/>
      <c r="OWV8" s="68"/>
      <c r="OWW8" s="68"/>
      <c r="OWX8" s="68"/>
      <c r="OWY8" s="68"/>
      <c r="OWZ8" s="68"/>
      <c r="OXA8" s="68"/>
      <c r="OXB8" s="68"/>
      <c r="OXC8" s="68"/>
      <c r="OXD8" s="68"/>
      <c r="OXE8" s="68"/>
      <c r="OXF8" s="68"/>
      <c r="OXG8" s="68"/>
      <c r="OXH8" s="68"/>
      <c r="OXI8" s="68"/>
      <c r="OXJ8" s="68"/>
      <c r="OXK8" s="68"/>
      <c r="OXL8" s="68"/>
      <c r="OXM8" s="68"/>
      <c r="OXN8" s="68"/>
      <c r="OXO8" s="68"/>
      <c r="OXP8" s="68"/>
      <c r="OXQ8" s="68"/>
      <c r="OXR8" s="68"/>
      <c r="OXS8" s="68"/>
      <c r="OXT8" s="68"/>
      <c r="OXU8" s="68"/>
      <c r="OXV8" s="68"/>
      <c r="OXW8" s="68"/>
      <c r="OXX8" s="68"/>
      <c r="OXY8" s="68"/>
      <c r="OXZ8" s="68"/>
      <c r="OYA8" s="68"/>
      <c r="OYB8" s="68"/>
      <c r="OYC8" s="68"/>
      <c r="OYD8" s="68"/>
      <c r="OYE8" s="68"/>
      <c r="OYF8" s="68"/>
      <c r="OYG8" s="68"/>
      <c r="OYH8" s="68"/>
      <c r="OYI8" s="68"/>
      <c r="OYJ8" s="68"/>
      <c r="OYK8" s="68"/>
      <c r="OYL8" s="68"/>
      <c r="OYM8" s="68"/>
      <c r="OYN8" s="68"/>
      <c r="OYO8" s="68"/>
      <c r="OYP8" s="68"/>
      <c r="OYQ8" s="68"/>
      <c r="OYR8" s="68"/>
      <c r="OYS8" s="68"/>
      <c r="OYT8" s="68"/>
      <c r="OYU8" s="68"/>
      <c r="OYV8" s="68"/>
      <c r="OYW8" s="68"/>
      <c r="OYX8" s="68"/>
      <c r="OYY8" s="68"/>
      <c r="OYZ8" s="68"/>
      <c r="OZA8" s="68"/>
      <c r="OZB8" s="68"/>
      <c r="OZC8" s="68"/>
      <c r="OZD8" s="68"/>
      <c r="OZE8" s="68"/>
      <c r="OZF8" s="68"/>
      <c r="OZG8" s="68"/>
      <c r="OZH8" s="68"/>
      <c r="OZI8" s="68"/>
      <c r="OZJ8" s="68"/>
      <c r="OZK8" s="68"/>
      <c r="OZL8" s="68"/>
      <c r="OZM8" s="68"/>
      <c r="OZN8" s="68"/>
      <c r="OZO8" s="68"/>
      <c r="OZP8" s="68"/>
      <c r="OZQ8" s="68"/>
      <c r="OZR8" s="68"/>
      <c r="OZS8" s="68"/>
      <c r="OZT8" s="68"/>
      <c r="OZU8" s="68"/>
      <c r="OZV8" s="68"/>
      <c r="OZW8" s="68"/>
      <c r="OZX8" s="68"/>
      <c r="OZY8" s="68"/>
      <c r="OZZ8" s="68"/>
      <c r="PAA8" s="68"/>
      <c r="PAB8" s="68"/>
      <c r="PAC8" s="68"/>
      <c r="PAD8" s="68"/>
      <c r="PAE8" s="68"/>
      <c r="PAF8" s="68"/>
      <c r="PAG8" s="68"/>
      <c r="PAH8" s="68"/>
      <c r="PAI8" s="68"/>
      <c r="PAJ8" s="68"/>
      <c r="PAK8" s="68"/>
      <c r="PAL8" s="68"/>
      <c r="PAM8" s="68"/>
      <c r="PAN8" s="68"/>
      <c r="PAO8" s="68"/>
      <c r="PAP8" s="68"/>
      <c r="PAQ8" s="68"/>
      <c r="PAR8" s="68"/>
      <c r="PAS8" s="68"/>
      <c r="PAT8" s="68"/>
      <c r="PAU8" s="68"/>
      <c r="PAV8" s="68"/>
      <c r="PAW8" s="68"/>
      <c r="PAX8" s="68"/>
      <c r="PAY8" s="68"/>
      <c r="PAZ8" s="68"/>
      <c r="PBA8" s="68"/>
      <c r="PBB8" s="68"/>
      <c r="PBC8" s="68"/>
      <c r="PBD8" s="68"/>
      <c r="PBE8" s="68"/>
      <c r="PBF8" s="68"/>
      <c r="PBG8" s="68"/>
      <c r="PBH8" s="68"/>
      <c r="PBI8" s="68"/>
      <c r="PBJ8" s="68"/>
      <c r="PBK8" s="68"/>
      <c r="PBL8" s="68"/>
      <c r="PBM8" s="68"/>
      <c r="PBN8" s="68"/>
      <c r="PBO8" s="68"/>
      <c r="PBP8" s="68"/>
      <c r="PBQ8" s="68"/>
      <c r="PBR8" s="68"/>
      <c r="PBS8" s="68"/>
      <c r="PBT8" s="68"/>
      <c r="PBU8" s="68"/>
      <c r="PBV8" s="68"/>
      <c r="PBW8" s="68"/>
      <c r="PBX8" s="68"/>
      <c r="PBY8" s="68"/>
      <c r="PBZ8" s="68"/>
      <c r="PCA8" s="68"/>
      <c r="PCB8" s="68"/>
      <c r="PCC8" s="68"/>
      <c r="PCD8" s="68"/>
      <c r="PCE8" s="68"/>
      <c r="PCF8" s="68"/>
      <c r="PCG8" s="68"/>
      <c r="PCH8" s="68"/>
      <c r="PCI8" s="68"/>
      <c r="PCJ8" s="68"/>
      <c r="PCK8" s="68"/>
      <c r="PCL8" s="68"/>
      <c r="PCM8" s="68"/>
      <c r="PCN8" s="68"/>
      <c r="PCO8" s="68"/>
      <c r="PCP8" s="68"/>
      <c r="PCQ8" s="68"/>
      <c r="PCR8" s="68"/>
      <c r="PCS8" s="68"/>
      <c r="PCT8" s="68"/>
      <c r="PCU8" s="68"/>
      <c r="PCV8" s="68"/>
      <c r="PCW8" s="68"/>
      <c r="PCX8" s="68"/>
      <c r="PCY8" s="68"/>
      <c r="PCZ8" s="68"/>
      <c r="PDA8" s="68"/>
      <c r="PDB8" s="68"/>
      <c r="PDC8" s="68"/>
      <c r="PDD8" s="68"/>
      <c r="PDE8" s="68"/>
      <c r="PDF8" s="68"/>
      <c r="PDG8" s="68"/>
      <c r="PDH8" s="68"/>
      <c r="PDI8" s="68"/>
      <c r="PDJ8" s="68"/>
      <c r="PDK8" s="68"/>
      <c r="PDL8" s="68"/>
      <c r="PDM8" s="68"/>
      <c r="PDN8" s="68"/>
      <c r="PDO8" s="68"/>
      <c r="PDP8" s="68"/>
      <c r="PDQ8" s="68"/>
      <c r="PDR8" s="68"/>
      <c r="PDS8" s="68"/>
      <c r="PDT8" s="68"/>
      <c r="PDU8" s="68"/>
      <c r="PDV8" s="68"/>
      <c r="PDW8" s="68"/>
      <c r="PDX8" s="68"/>
      <c r="PDY8" s="68"/>
      <c r="PDZ8" s="68"/>
      <c r="PEA8" s="68"/>
      <c r="PEB8" s="68"/>
      <c r="PEC8" s="68"/>
      <c r="PED8" s="68"/>
      <c r="PEE8" s="68"/>
      <c r="PEF8" s="68"/>
      <c r="PEG8" s="68"/>
      <c r="PEH8" s="68"/>
      <c r="PEI8" s="68"/>
      <c r="PEJ8" s="68"/>
      <c r="PEK8" s="68"/>
      <c r="PEL8" s="68"/>
      <c r="PEM8" s="68"/>
      <c r="PEN8" s="68"/>
      <c r="PEO8" s="68"/>
      <c r="PEP8" s="68"/>
      <c r="PEQ8" s="68"/>
      <c r="PER8" s="68"/>
      <c r="PES8" s="68"/>
      <c r="PET8" s="68"/>
      <c r="PEU8" s="68"/>
      <c r="PEV8" s="68"/>
      <c r="PEW8" s="68"/>
      <c r="PEX8" s="68"/>
      <c r="PEY8" s="68"/>
      <c r="PEZ8" s="68"/>
      <c r="PFA8" s="68"/>
      <c r="PFB8" s="68"/>
      <c r="PFC8" s="68"/>
      <c r="PFD8" s="68"/>
      <c r="PFE8" s="68"/>
      <c r="PFF8" s="68"/>
      <c r="PFG8" s="68"/>
      <c r="PFH8" s="68"/>
      <c r="PFI8" s="68"/>
      <c r="PFJ8" s="68"/>
      <c r="PFK8" s="68"/>
      <c r="PFL8" s="68"/>
      <c r="PFM8" s="68"/>
      <c r="PFN8" s="68"/>
      <c r="PFO8" s="68"/>
      <c r="PFP8" s="68"/>
      <c r="PFQ8" s="68"/>
      <c r="PFR8" s="68"/>
      <c r="PFS8" s="68"/>
      <c r="PFT8" s="68"/>
      <c r="PFU8" s="68"/>
      <c r="PFV8" s="68"/>
      <c r="PFW8" s="68"/>
      <c r="PFX8" s="68"/>
      <c r="PFY8" s="68"/>
      <c r="PFZ8" s="68"/>
      <c r="PGA8" s="68"/>
      <c r="PGB8" s="68"/>
      <c r="PGC8" s="68"/>
      <c r="PGD8" s="68"/>
      <c r="PGE8" s="68"/>
      <c r="PGF8" s="68"/>
      <c r="PGG8" s="68"/>
      <c r="PGH8" s="68"/>
      <c r="PGI8" s="68"/>
      <c r="PGJ8" s="68"/>
      <c r="PGK8" s="68"/>
      <c r="PGL8" s="68"/>
      <c r="PGM8" s="68"/>
      <c r="PGN8" s="68"/>
      <c r="PGO8" s="68"/>
      <c r="PGP8" s="68"/>
      <c r="PGQ8" s="68"/>
      <c r="PGR8" s="68"/>
      <c r="PGS8" s="68"/>
      <c r="PGT8" s="68"/>
      <c r="PGU8" s="68"/>
      <c r="PGV8" s="68"/>
      <c r="PGW8" s="68"/>
      <c r="PGX8" s="68"/>
      <c r="PGY8" s="68"/>
      <c r="PGZ8" s="68"/>
      <c r="PHA8" s="68"/>
      <c r="PHB8" s="68"/>
      <c r="PHC8" s="68"/>
      <c r="PHD8" s="68"/>
      <c r="PHE8" s="68"/>
      <c r="PHF8" s="68"/>
      <c r="PHG8" s="68"/>
      <c r="PHH8" s="68"/>
      <c r="PHI8" s="68"/>
      <c r="PHJ8" s="68"/>
      <c r="PHK8" s="68"/>
      <c r="PHL8" s="68"/>
      <c r="PHM8" s="68"/>
      <c r="PHN8" s="68"/>
      <c r="PHO8" s="68"/>
      <c r="PHP8" s="68"/>
      <c r="PHQ8" s="68"/>
      <c r="PHR8" s="68"/>
      <c r="PHS8" s="68"/>
      <c r="PHT8" s="68"/>
      <c r="PHU8" s="68"/>
      <c r="PHV8" s="68"/>
      <c r="PHW8" s="68"/>
      <c r="PHX8" s="68"/>
      <c r="PHY8" s="68"/>
      <c r="PHZ8" s="68"/>
      <c r="PIA8" s="68"/>
      <c r="PIB8" s="68"/>
      <c r="PIC8" s="68"/>
      <c r="PID8" s="68"/>
      <c r="PIE8" s="68"/>
      <c r="PIF8" s="68"/>
      <c r="PIG8" s="68"/>
      <c r="PIH8" s="68"/>
      <c r="PII8" s="68"/>
      <c r="PIJ8" s="68"/>
      <c r="PIK8" s="68"/>
      <c r="PIL8" s="68"/>
      <c r="PIM8" s="68"/>
      <c r="PIN8" s="68"/>
      <c r="PIO8" s="68"/>
      <c r="PIP8" s="68"/>
      <c r="PIQ8" s="68"/>
      <c r="PIR8" s="68"/>
      <c r="PIS8" s="68"/>
      <c r="PIT8" s="68"/>
      <c r="PIU8" s="68"/>
      <c r="PIV8" s="68"/>
      <c r="PIW8" s="68"/>
      <c r="PIX8" s="68"/>
      <c r="PIY8" s="68"/>
      <c r="PIZ8" s="68"/>
      <c r="PJA8" s="68"/>
      <c r="PJB8" s="68"/>
      <c r="PJC8" s="68"/>
      <c r="PJD8" s="68"/>
      <c r="PJE8" s="68"/>
      <c r="PJF8" s="68"/>
      <c r="PJG8" s="68"/>
      <c r="PJH8" s="68"/>
      <c r="PJI8" s="68"/>
      <c r="PJJ8" s="68"/>
      <c r="PJK8" s="68"/>
      <c r="PJL8" s="68"/>
      <c r="PJM8" s="68"/>
      <c r="PJN8" s="68"/>
      <c r="PJO8" s="68"/>
      <c r="PJP8" s="68"/>
      <c r="PJQ8" s="68"/>
      <c r="PJR8" s="68"/>
      <c r="PJS8" s="68"/>
      <c r="PJT8" s="68"/>
      <c r="PJU8" s="68"/>
      <c r="PJV8" s="68"/>
      <c r="PJW8" s="68"/>
      <c r="PJX8" s="68"/>
      <c r="PJY8" s="68"/>
      <c r="PJZ8" s="68"/>
      <c r="PKA8" s="68"/>
      <c r="PKB8" s="68"/>
      <c r="PKC8" s="68"/>
      <c r="PKD8" s="68"/>
      <c r="PKE8" s="68"/>
      <c r="PKF8" s="68"/>
      <c r="PKG8" s="68"/>
      <c r="PKH8" s="68"/>
      <c r="PKI8" s="68"/>
      <c r="PKJ8" s="68"/>
      <c r="PKK8" s="68"/>
      <c r="PKL8" s="68"/>
      <c r="PKM8" s="68"/>
      <c r="PKN8" s="68"/>
      <c r="PKO8" s="68"/>
      <c r="PKP8" s="68"/>
      <c r="PKQ8" s="68"/>
      <c r="PKR8" s="68"/>
      <c r="PKS8" s="68"/>
      <c r="PKT8" s="68"/>
      <c r="PKU8" s="68"/>
      <c r="PKV8" s="68"/>
      <c r="PKW8" s="68"/>
      <c r="PKX8" s="68"/>
      <c r="PKY8" s="68"/>
      <c r="PKZ8" s="68"/>
      <c r="PLA8" s="68"/>
      <c r="PLB8" s="68"/>
      <c r="PLC8" s="68"/>
      <c r="PLD8" s="68"/>
      <c r="PLE8" s="68"/>
      <c r="PLF8" s="68"/>
      <c r="PLG8" s="68"/>
      <c r="PLH8" s="68"/>
      <c r="PLI8" s="68"/>
      <c r="PLJ8" s="68"/>
      <c r="PLK8" s="68"/>
      <c r="PLL8" s="68"/>
      <c r="PLM8" s="68"/>
      <c r="PLN8" s="68"/>
      <c r="PLO8" s="68"/>
      <c r="PLP8" s="68"/>
      <c r="PLQ8" s="68"/>
      <c r="PLR8" s="68"/>
      <c r="PLS8" s="68"/>
      <c r="PLT8" s="68"/>
      <c r="PLU8" s="68"/>
      <c r="PLV8" s="68"/>
      <c r="PLW8" s="68"/>
      <c r="PLX8" s="68"/>
      <c r="PLY8" s="68"/>
      <c r="PLZ8" s="68"/>
      <c r="PMA8" s="68"/>
      <c r="PMB8" s="68"/>
      <c r="PMC8" s="68"/>
      <c r="PMD8" s="68"/>
      <c r="PME8" s="68"/>
      <c r="PMF8" s="68"/>
      <c r="PMG8" s="68"/>
      <c r="PMH8" s="68"/>
      <c r="PMI8" s="68"/>
      <c r="PMJ8" s="68"/>
      <c r="PMK8" s="68"/>
      <c r="PML8" s="68"/>
      <c r="PMM8" s="68"/>
      <c r="PMN8" s="68"/>
      <c r="PMO8" s="68"/>
      <c r="PMP8" s="68"/>
      <c r="PMQ8" s="68"/>
      <c r="PMR8" s="68"/>
      <c r="PMS8" s="68"/>
      <c r="PMT8" s="68"/>
      <c r="PMU8" s="68"/>
      <c r="PMV8" s="68"/>
      <c r="PMW8" s="68"/>
      <c r="PMX8" s="68"/>
      <c r="PMY8" s="68"/>
      <c r="PMZ8" s="68"/>
      <c r="PNA8" s="68"/>
      <c r="PNB8" s="68"/>
      <c r="PNC8" s="68"/>
      <c r="PND8" s="68"/>
      <c r="PNE8" s="68"/>
      <c r="PNF8" s="68"/>
      <c r="PNG8" s="68"/>
      <c r="PNH8" s="68"/>
      <c r="PNI8" s="68"/>
      <c r="PNJ8" s="68"/>
      <c r="PNK8" s="68"/>
      <c r="PNL8" s="68"/>
      <c r="PNM8" s="68"/>
      <c r="PNN8" s="68"/>
      <c r="PNO8" s="68"/>
      <c r="PNP8" s="68"/>
      <c r="PNQ8" s="68"/>
      <c r="PNR8" s="68"/>
      <c r="PNS8" s="68"/>
      <c r="PNT8" s="68"/>
      <c r="PNU8" s="68"/>
      <c r="PNV8" s="68"/>
      <c r="PNW8" s="68"/>
      <c r="PNX8" s="68"/>
      <c r="PNY8" s="68"/>
      <c r="PNZ8" s="68"/>
      <c r="POA8" s="68"/>
      <c r="POB8" s="68"/>
      <c r="POC8" s="68"/>
      <c r="POD8" s="68"/>
      <c r="POE8" s="68"/>
      <c r="POF8" s="68"/>
      <c r="POG8" s="68"/>
      <c r="POH8" s="68"/>
      <c r="POI8" s="68"/>
      <c r="POJ8" s="68"/>
      <c r="POK8" s="68"/>
      <c r="POL8" s="68"/>
      <c r="POM8" s="68"/>
      <c r="PON8" s="68"/>
      <c r="POO8" s="68"/>
      <c r="POP8" s="68"/>
      <c r="POQ8" s="68"/>
      <c r="POR8" s="68"/>
      <c r="POS8" s="68"/>
      <c r="POT8" s="68"/>
      <c r="POU8" s="68"/>
      <c r="POV8" s="68"/>
      <c r="POW8" s="68"/>
      <c r="POX8" s="68"/>
      <c r="POY8" s="68"/>
      <c r="POZ8" s="68"/>
      <c r="PPA8" s="68"/>
      <c r="PPB8" s="68"/>
      <c r="PPC8" s="68"/>
      <c r="PPD8" s="68"/>
      <c r="PPE8" s="68"/>
      <c r="PPF8" s="68"/>
      <c r="PPG8" s="68"/>
      <c r="PPH8" s="68"/>
      <c r="PPI8" s="68"/>
      <c r="PPJ8" s="68"/>
      <c r="PPK8" s="68"/>
      <c r="PPL8" s="68"/>
      <c r="PPM8" s="68"/>
      <c r="PPN8" s="68"/>
      <c r="PPO8" s="68"/>
      <c r="PPP8" s="68"/>
      <c r="PPQ8" s="68"/>
      <c r="PPR8" s="68"/>
      <c r="PPS8" s="68"/>
      <c r="PPT8" s="68"/>
      <c r="PPU8" s="68"/>
      <c r="PPV8" s="68"/>
      <c r="PPW8" s="68"/>
      <c r="PPX8" s="68"/>
      <c r="PPY8" s="68"/>
      <c r="PPZ8" s="68"/>
      <c r="PQA8" s="68"/>
      <c r="PQB8" s="68"/>
      <c r="PQC8" s="68"/>
      <c r="PQD8" s="68"/>
      <c r="PQE8" s="68"/>
      <c r="PQF8" s="68"/>
      <c r="PQG8" s="68"/>
      <c r="PQH8" s="68"/>
      <c r="PQI8" s="68"/>
      <c r="PQJ8" s="68"/>
      <c r="PQK8" s="68"/>
      <c r="PQL8" s="68"/>
      <c r="PQM8" s="68"/>
      <c r="PQN8" s="68"/>
      <c r="PQO8" s="68"/>
      <c r="PQP8" s="68"/>
      <c r="PQQ8" s="68"/>
      <c r="PQR8" s="68"/>
      <c r="PQS8" s="68"/>
      <c r="PQT8" s="68"/>
      <c r="PQU8" s="68"/>
      <c r="PQV8" s="68"/>
      <c r="PQW8" s="68"/>
      <c r="PQX8" s="68"/>
      <c r="PQY8" s="68"/>
      <c r="PQZ8" s="68"/>
      <c r="PRA8" s="68"/>
      <c r="PRB8" s="68"/>
      <c r="PRC8" s="68"/>
      <c r="PRD8" s="68"/>
      <c r="PRE8" s="68"/>
      <c r="PRF8" s="68"/>
      <c r="PRG8" s="68"/>
      <c r="PRH8" s="68"/>
      <c r="PRI8" s="68"/>
      <c r="PRJ8" s="68"/>
      <c r="PRK8" s="68"/>
      <c r="PRL8" s="68"/>
      <c r="PRM8" s="68"/>
      <c r="PRN8" s="68"/>
      <c r="PRO8" s="68"/>
      <c r="PRP8" s="68"/>
      <c r="PRQ8" s="68"/>
      <c r="PRR8" s="68"/>
      <c r="PRS8" s="68"/>
      <c r="PRT8" s="68"/>
      <c r="PRU8" s="68"/>
      <c r="PRV8" s="68"/>
      <c r="PRW8" s="68"/>
      <c r="PRX8" s="68"/>
      <c r="PRY8" s="68"/>
      <c r="PRZ8" s="68"/>
      <c r="PSA8" s="68"/>
      <c r="PSB8" s="68"/>
      <c r="PSC8" s="68"/>
      <c r="PSD8" s="68"/>
      <c r="PSE8" s="68"/>
      <c r="PSF8" s="68"/>
      <c r="PSG8" s="68"/>
      <c r="PSH8" s="68"/>
      <c r="PSI8" s="68"/>
      <c r="PSJ8" s="68"/>
      <c r="PSK8" s="68"/>
      <c r="PSL8" s="68"/>
      <c r="PSM8" s="68"/>
      <c r="PSN8" s="68"/>
      <c r="PSO8" s="68"/>
      <c r="PSP8" s="68"/>
      <c r="PSQ8" s="68"/>
      <c r="PSR8" s="68"/>
      <c r="PSS8" s="68"/>
      <c r="PST8" s="68"/>
      <c r="PSU8" s="68"/>
      <c r="PSV8" s="68"/>
      <c r="PSW8" s="68"/>
      <c r="PSX8" s="68"/>
      <c r="PSY8" s="68"/>
      <c r="PSZ8" s="68"/>
      <c r="PTA8" s="68"/>
      <c r="PTB8" s="68"/>
      <c r="PTC8" s="68"/>
      <c r="PTD8" s="68"/>
      <c r="PTE8" s="68"/>
      <c r="PTF8" s="68"/>
      <c r="PTG8" s="68"/>
      <c r="PTH8" s="68"/>
      <c r="PTI8" s="68"/>
      <c r="PTJ8" s="68"/>
      <c r="PTK8" s="68"/>
      <c r="PTL8" s="68"/>
      <c r="PTM8" s="68"/>
      <c r="PTN8" s="68"/>
      <c r="PTO8" s="68"/>
      <c r="PTP8" s="68"/>
      <c r="PTQ8" s="68"/>
      <c r="PTR8" s="68"/>
      <c r="PTS8" s="68"/>
      <c r="PTT8" s="68"/>
      <c r="PTU8" s="68"/>
      <c r="PTV8" s="68"/>
      <c r="PTW8" s="68"/>
      <c r="PTX8" s="68"/>
      <c r="PTY8" s="68"/>
      <c r="PTZ8" s="68"/>
      <c r="PUA8" s="68"/>
      <c r="PUB8" s="68"/>
      <c r="PUC8" s="68"/>
      <c r="PUD8" s="68"/>
      <c r="PUE8" s="68"/>
      <c r="PUF8" s="68"/>
      <c r="PUG8" s="68"/>
      <c r="PUH8" s="68"/>
      <c r="PUI8" s="68"/>
      <c r="PUJ8" s="68"/>
      <c r="PUK8" s="68"/>
      <c r="PUL8" s="68"/>
      <c r="PUM8" s="68"/>
      <c r="PUN8" s="68"/>
      <c r="PUO8" s="68"/>
      <c r="PUP8" s="68"/>
      <c r="PUQ8" s="68"/>
      <c r="PUR8" s="68"/>
      <c r="PUS8" s="68"/>
      <c r="PUT8" s="68"/>
      <c r="PUU8" s="68"/>
      <c r="PUV8" s="68"/>
      <c r="PUW8" s="68"/>
      <c r="PUX8" s="68"/>
      <c r="PUY8" s="68"/>
      <c r="PUZ8" s="68"/>
      <c r="PVA8" s="68"/>
      <c r="PVB8" s="68"/>
      <c r="PVC8" s="68"/>
      <c r="PVD8" s="68"/>
      <c r="PVE8" s="68"/>
      <c r="PVF8" s="68"/>
      <c r="PVG8" s="68"/>
      <c r="PVH8" s="68"/>
      <c r="PVI8" s="68"/>
      <c r="PVJ8" s="68"/>
      <c r="PVK8" s="68"/>
      <c r="PVL8" s="68"/>
      <c r="PVM8" s="68"/>
      <c r="PVN8" s="68"/>
      <c r="PVO8" s="68"/>
      <c r="PVP8" s="68"/>
      <c r="PVQ8" s="68"/>
      <c r="PVR8" s="68"/>
      <c r="PVS8" s="68"/>
      <c r="PVT8" s="68"/>
      <c r="PVU8" s="68"/>
      <c r="PVV8" s="68"/>
      <c r="PVW8" s="68"/>
      <c r="PVX8" s="68"/>
      <c r="PVY8" s="68"/>
      <c r="PVZ8" s="68"/>
      <c r="PWA8" s="68"/>
      <c r="PWB8" s="68"/>
      <c r="PWC8" s="68"/>
      <c r="PWD8" s="68"/>
      <c r="PWE8" s="68"/>
      <c r="PWF8" s="68"/>
      <c r="PWG8" s="68"/>
      <c r="PWH8" s="68"/>
      <c r="PWI8" s="68"/>
      <c r="PWJ8" s="68"/>
      <c r="PWK8" s="68"/>
      <c r="PWL8" s="68"/>
      <c r="PWM8" s="68"/>
      <c r="PWN8" s="68"/>
      <c r="PWO8" s="68"/>
      <c r="PWP8" s="68"/>
      <c r="PWQ8" s="68"/>
      <c r="PWR8" s="68"/>
      <c r="PWS8" s="68"/>
      <c r="PWT8" s="68"/>
      <c r="PWU8" s="68"/>
      <c r="PWV8" s="68"/>
      <c r="PWW8" s="68"/>
      <c r="PWX8" s="68"/>
      <c r="PWY8" s="68"/>
      <c r="PWZ8" s="68"/>
      <c r="PXA8" s="68"/>
      <c r="PXB8" s="68"/>
      <c r="PXC8" s="68"/>
      <c r="PXD8" s="68"/>
      <c r="PXE8" s="68"/>
      <c r="PXF8" s="68"/>
      <c r="PXG8" s="68"/>
      <c r="PXH8" s="68"/>
      <c r="PXI8" s="68"/>
      <c r="PXJ8" s="68"/>
      <c r="PXK8" s="68"/>
      <c r="PXL8" s="68"/>
      <c r="PXM8" s="68"/>
      <c r="PXN8" s="68"/>
      <c r="PXO8" s="68"/>
      <c r="PXP8" s="68"/>
      <c r="PXQ8" s="68"/>
      <c r="PXR8" s="68"/>
      <c r="PXS8" s="68"/>
      <c r="PXT8" s="68"/>
      <c r="PXU8" s="68"/>
      <c r="PXV8" s="68"/>
      <c r="PXW8" s="68"/>
      <c r="PXX8" s="68"/>
      <c r="PXY8" s="68"/>
      <c r="PXZ8" s="68"/>
      <c r="PYA8" s="68"/>
      <c r="PYB8" s="68"/>
      <c r="PYC8" s="68"/>
      <c r="PYD8" s="68"/>
      <c r="PYE8" s="68"/>
      <c r="PYF8" s="68"/>
      <c r="PYG8" s="68"/>
      <c r="PYH8" s="68"/>
      <c r="PYI8" s="68"/>
      <c r="PYJ8" s="68"/>
      <c r="PYK8" s="68"/>
      <c r="PYL8" s="68"/>
      <c r="PYM8" s="68"/>
      <c r="PYN8" s="68"/>
      <c r="PYO8" s="68"/>
      <c r="PYP8" s="68"/>
      <c r="PYQ8" s="68"/>
      <c r="PYR8" s="68"/>
      <c r="PYS8" s="68"/>
      <c r="PYT8" s="68"/>
      <c r="PYU8" s="68"/>
      <c r="PYV8" s="68"/>
      <c r="PYW8" s="68"/>
      <c r="PYX8" s="68"/>
      <c r="PYY8" s="68"/>
      <c r="PYZ8" s="68"/>
      <c r="PZA8" s="68"/>
      <c r="PZB8" s="68"/>
      <c r="PZC8" s="68"/>
      <c r="PZD8" s="68"/>
      <c r="PZE8" s="68"/>
      <c r="PZF8" s="68"/>
      <c r="PZG8" s="68"/>
      <c r="PZH8" s="68"/>
      <c r="PZI8" s="68"/>
      <c r="PZJ8" s="68"/>
      <c r="PZK8" s="68"/>
      <c r="PZL8" s="68"/>
      <c r="PZM8" s="68"/>
      <c r="PZN8" s="68"/>
      <c r="PZO8" s="68"/>
      <c r="PZP8" s="68"/>
      <c r="PZQ8" s="68"/>
      <c r="PZR8" s="68"/>
      <c r="PZS8" s="68"/>
      <c r="PZT8" s="68"/>
      <c r="PZU8" s="68"/>
      <c r="PZV8" s="68"/>
      <c r="PZW8" s="68"/>
      <c r="PZX8" s="68"/>
      <c r="PZY8" s="68"/>
      <c r="PZZ8" s="68"/>
      <c r="QAA8" s="68"/>
      <c r="QAB8" s="68"/>
      <c r="QAC8" s="68"/>
      <c r="QAD8" s="68"/>
      <c r="QAE8" s="68"/>
      <c r="QAF8" s="68"/>
      <c r="QAG8" s="68"/>
      <c r="QAH8" s="68"/>
      <c r="QAI8" s="68"/>
      <c r="QAJ8" s="68"/>
      <c r="QAK8" s="68"/>
      <c r="QAL8" s="68"/>
      <c r="QAM8" s="68"/>
      <c r="QAN8" s="68"/>
      <c r="QAO8" s="68"/>
      <c r="QAP8" s="68"/>
      <c r="QAQ8" s="68"/>
      <c r="QAR8" s="68"/>
      <c r="QAS8" s="68"/>
      <c r="QAT8" s="68"/>
      <c r="QAU8" s="68"/>
      <c r="QAV8" s="68"/>
      <c r="QAW8" s="68"/>
      <c r="QAX8" s="68"/>
      <c r="QAY8" s="68"/>
      <c r="QAZ8" s="68"/>
      <c r="QBA8" s="68"/>
      <c r="QBB8" s="68"/>
      <c r="QBC8" s="68"/>
      <c r="QBD8" s="68"/>
      <c r="QBE8" s="68"/>
      <c r="QBF8" s="68"/>
      <c r="QBG8" s="68"/>
      <c r="QBH8" s="68"/>
      <c r="QBI8" s="68"/>
      <c r="QBJ8" s="68"/>
      <c r="QBK8" s="68"/>
      <c r="QBL8" s="68"/>
      <c r="QBM8" s="68"/>
      <c r="QBN8" s="68"/>
      <c r="QBO8" s="68"/>
      <c r="QBP8" s="68"/>
      <c r="QBQ8" s="68"/>
      <c r="QBR8" s="68"/>
      <c r="QBS8" s="68"/>
      <c r="QBT8" s="68"/>
      <c r="QBU8" s="68"/>
      <c r="QBV8" s="68"/>
      <c r="QBW8" s="68"/>
      <c r="QBX8" s="68"/>
      <c r="QBY8" s="68"/>
      <c r="QBZ8" s="68"/>
      <c r="QCA8" s="68"/>
      <c r="QCB8" s="68"/>
      <c r="QCC8" s="68"/>
      <c r="QCD8" s="68"/>
      <c r="QCE8" s="68"/>
      <c r="QCF8" s="68"/>
      <c r="QCG8" s="68"/>
      <c r="QCH8" s="68"/>
      <c r="QCI8" s="68"/>
      <c r="QCJ8" s="68"/>
      <c r="QCK8" s="68"/>
      <c r="QCL8" s="68"/>
      <c r="QCM8" s="68"/>
      <c r="QCN8" s="68"/>
      <c r="QCO8" s="68"/>
      <c r="QCP8" s="68"/>
      <c r="QCQ8" s="68"/>
      <c r="QCR8" s="68"/>
      <c r="QCS8" s="68"/>
      <c r="QCT8" s="68"/>
      <c r="QCU8" s="68"/>
      <c r="QCV8" s="68"/>
      <c r="QCW8" s="68"/>
      <c r="QCX8" s="68"/>
      <c r="QCY8" s="68"/>
      <c r="QCZ8" s="68"/>
      <c r="QDA8" s="68"/>
      <c r="QDB8" s="68"/>
      <c r="QDC8" s="68"/>
      <c r="QDD8" s="68"/>
      <c r="QDE8" s="68"/>
      <c r="QDF8" s="68"/>
      <c r="QDG8" s="68"/>
      <c r="QDH8" s="68"/>
      <c r="QDI8" s="68"/>
      <c r="QDJ8" s="68"/>
      <c r="QDK8" s="68"/>
      <c r="QDL8" s="68"/>
      <c r="QDM8" s="68"/>
      <c r="QDN8" s="68"/>
      <c r="QDO8" s="68"/>
      <c r="QDP8" s="68"/>
      <c r="QDQ8" s="68"/>
      <c r="QDR8" s="68"/>
      <c r="QDS8" s="68"/>
      <c r="QDT8" s="68"/>
      <c r="QDU8" s="68"/>
      <c r="QDV8" s="68"/>
      <c r="QDW8" s="68"/>
      <c r="QDX8" s="68"/>
      <c r="QDY8" s="68"/>
      <c r="QDZ8" s="68"/>
      <c r="QEA8" s="68"/>
      <c r="QEB8" s="68"/>
      <c r="QEC8" s="68"/>
      <c r="QED8" s="68"/>
      <c r="QEE8" s="68"/>
      <c r="QEF8" s="68"/>
      <c r="QEG8" s="68"/>
      <c r="QEH8" s="68"/>
      <c r="QEI8" s="68"/>
      <c r="QEJ8" s="68"/>
      <c r="QEK8" s="68"/>
      <c r="QEL8" s="68"/>
      <c r="QEM8" s="68"/>
      <c r="QEN8" s="68"/>
      <c r="QEO8" s="68"/>
      <c r="QEP8" s="68"/>
      <c r="QEQ8" s="68"/>
      <c r="QER8" s="68"/>
      <c r="QES8" s="68"/>
      <c r="QET8" s="68"/>
      <c r="QEU8" s="68"/>
      <c r="QEV8" s="68"/>
      <c r="QEW8" s="68"/>
      <c r="QEX8" s="68"/>
      <c r="QEY8" s="68"/>
      <c r="QEZ8" s="68"/>
      <c r="QFA8" s="68"/>
      <c r="QFB8" s="68"/>
      <c r="QFC8" s="68"/>
      <c r="QFD8" s="68"/>
      <c r="QFE8" s="68"/>
      <c r="QFF8" s="68"/>
      <c r="QFG8" s="68"/>
      <c r="QFH8" s="68"/>
      <c r="QFI8" s="68"/>
      <c r="QFJ8" s="68"/>
      <c r="QFK8" s="68"/>
      <c r="QFL8" s="68"/>
      <c r="QFM8" s="68"/>
      <c r="QFN8" s="68"/>
      <c r="QFO8" s="68"/>
      <c r="QFP8" s="68"/>
      <c r="QFQ8" s="68"/>
      <c r="QFR8" s="68"/>
      <c r="QFS8" s="68"/>
      <c r="QFT8" s="68"/>
      <c r="QFU8" s="68"/>
      <c r="QFV8" s="68"/>
      <c r="QFW8" s="68"/>
      <c r="QFX8" s="68"/>
      <c r="QFY8" s="68"/>
      <c r="QFZ8" s="68"/>
      <c r="QGA8" s="68"/>
      <c r="QGB8" s="68"/>
      <c r="QGC8" s="68"/>
      <c r="QGD8" s="68"/>
      <c r="QGE8" s="68"/>
      <c r="QGF8" s="68"/>
      <c r="QGG8" s="68"/>
      <c r="QGH8" s="68"/>
      <c r="QGI8" s="68"/>
      <c r="QGJ8" s="68"/>
      <c r="QGK8" s="68"/>
      <c r="QGL8" s="68"/>
      <c r="QGM8" s="68"/>
      <c r="QGN8" s="68"/>
      <c r="QGO8" s="68"/>
      <c r="QGP8" s="68"/>
      <c r="QGQ8" s="68"/>
      <c r="QGR8" s="68"/>
      <c r="QGS8" s="68"/>
      <c r="QGT8" s="68"/>
      <c r="QGU8" s="68"/>
      <c r="QGV8" s="68"/>
      <c r="QGW8" s="68"/>
      <c r="QGX8" s="68"/>
      <c r="QGY8" s="68"/>
      <c r="QGZ8" s="68"/>
      <c r="QHA8" s="68"/>
      <c r="QHB8" s="68"/>
      <c r="QHC8" s="68"/>
      <c r="QHD8" s="68"/>
      <c r="QHE8" s="68"/>
      <c r="QHF8" s="68"/>
      <c r="QHG8" s="68"/>
      <c r="QHH8" s="68"/>
      <c r="QHI8" s="68"/>
      <c r="QHJ8" s="68"/>
      <c r="QHK8" s="68"/>
      <c r="QHL8" s="68"/>
      <c r="QHM8" s="68"/>
      <c r="QHN8" s="68"/>
      <c r="QHO8" s="68"/>
      <c r="QHP8" s="68"/>
      <c r="QHQ8" s="68"/>
      <c r="QHR8" s="68"/>
      <c r="QHS8" s="68"/>
      <c r="QHT8" s="68"/>
      <c r="QHU8" s="68"/>
      <c r="QHV8" s="68"/>
      <c r="QHW8" s="68"/>
      <c r="QHX8" s="68"/>
      <c r="QHY8" s="68"/>
      <c r="QHZ8" s="68"/>
      <c r="QIA8" s="68"/>
      <c r="QIB8" s="68"/>
      <c r="QIC8" s="68"/>
      <c r="QID8" s="68"/>
      <c r="QIE8" s="68"/>
      <c r="QIF8" s="68"/>
      <c r="QIG8" s="68"/>
      <c r="QIH8" s="68"/>
      <c r="QII8" s="68"/>
      <c r="QIJ8" s="68"/>
      <c r="QIK8" s="68"/>
      <c r="QIL8" s="68"/>
      <c r="QIM8" s="68"/>
      <c r="QIN8" s="68"/>
      <c r="QIO8" s="68"/>
      <c r="QIP8" s="68"/>
      <c r="QIQ8" s="68"/>
      <c r="QIR8" s="68"/>
      <c r="QIS8" s="68"/>
      <c r="QIT8" s="68"/>
      <c r="QIU8" s="68"/>
      <c r="QIV8" s="68"/>
      <c r="QIW8" s="68"/>
      <c r="QIX8" s="68"/>
      <c r="QIY8" s="68"/>
      <c r="QIZ8" s="68"/>
      <c r="QJA8" s="68"/>
      <c r="QJB8" s="68"/>
      <c r="QJC8" s="68"/>
      <c r="QJD8" s="68"/>
      <c r="QJE8" s="68"/>
      <c r="QJF8" s="68"/>
      <c r="QJG8" s="68"/>
      <c r="QJH8" s="68"/>
      <c r="QJI8" s="68"/>
      <c r="QJJ8" s="68"/>
      <c r="QJK8" s="68"/>
      <c r="QJL8" s="68"/>
      <c r="QJM8" s="68"/>
      <c r="QJN8" s="68"/>
      <c r="QJO8" s="68"/>
      <c r="QJP8" s="68"/>
      <c r="QJQ8" s="68"/>
      <c r="QJR8" s="68"/>
      <c r="QJS8" s="68"/>
      <c r="QJT8" s="68"/>
      <c r="QJU8" s="68"/>
      <c r="QJV8" s="68"/>
      <c r="QJW8" s="68"/>
      <c r="QJX8" s="68"/>
      <c r="QJY8" s="68"/>
      <c r="QJZ8" s="68"/>
      <c r="QKA8" s="68"/>
      <c r="QKB8" s="68"/>
      <c r="QKC8" s="68"/>
      <c r="QKD8" s="68"/>
      <c r="QKE8" s="68"/>
      <c r="QKF8" s="68"/>
      <c r="QKG8" s="68"/>
      <c r="QKH8" s="68"/>
      <c r="QKI8" s="68"/>
      <c r="QKJ8" s="68"/>
      <c r="QKK8" s="68"/>
      <c r="QKL8" s="68"/>
      <c r="QKM8" s="68"/>
      <c r="QKN8" s="68"/>
      <c r="QKO8" s="68"/>
      <c r="QKP8" s="68"/>
      <c r="QKQ8" s="68"/>
      <c r="QKR8" s="68"/>
      <c r="QKS8" s="68"/>
      <c r="QKT8" s="68"/>
      <c r="QKU8" s="68"/>
      <c r="QKV8" s="68"/>
      <c r="QKW8" s="68"/>
      <c r="QKX8" s="68"/>
      <c r="QKY8" s="68"/>
      <c r="QKZ8" s="68"/>
      <c r="QLA8" s="68"/>
      <c r="QLB8" s="68"/>
      <c r="QLC8" s="68"/>
      <c r="QLD8" s="68"/>
      <c r="QLE8" s="68"/>
      <c r="QLF8" s="68"/>
      <c r="QLG8" s="68"/>
      <c r="QLH8" s="68"/>
      <c r="QLI8" s="68"/>
      <c r="QLJ8" s="68"/>
      <c r="QLK8" s="68"/>
      <c r="QLL8" s="68"/>
      <c r="QLM8" s="68"/>
      <c r="QLN8" s="68"/>
      <c r="QLO8" s="68"/>
      <c r="QLP8" s="68"/>
      <c r="QLQ8" s="68"/>
      <c r="QLR8" s="68"/>
      <c r="QLS8" s="68"/>
      <c r="QLT8" s="68"/>
      <c r="QLU8" s="68"/>
      <c r="QLV8" s="68"/>
      <c r="QLW8" s="68"/>
      <c r="QLX8" s="68"/>
      <c r="QLY8" s="68"/>
      <c r="QLZ8" s="68"/>
      <c r="QMA8" s="68"/>
      <c r="QMB8" s="68"/>
      <c r="QMC8" s="68"/>
      <c r="QMD8" s="68"/>
      <c r="QME8" s="68"/>
      <c r="QMF8" s="68"/>
      <c r="QMG8" s="68"/>
      <c r="QMH8" s="68"/>
      <c r="QMI8" s="68"/>
      <c r="QMJ8" s="68"/>
      <c r="QMK8" s="68"/>
      <c r="QML8" s="68"/>
      <c r="QMM8" s="68"/>
      <c r="QMN8" s="68"/>
      <c r="QMO8" s="68"/>
      <c r="QMP8" s="68"/>
      <c r="QMQ8" s="68"/>
      <c r="QMR8" s="68"/>
      <c r="QMS8" s="68"/>
      <c r="QMT8" s="68"/>
      <c r="QMU8" s="68"/>
      <c r="QMV8" s="68"/>
      <c r="QMW8" s="68"/>
      <c r="QMX8" s="68"/>
      <c r="QMY8" s="68"/>
      <c r="QMZ8" s="68"/>
      <c r="QNA8" s="68"/>
      <c r="QNB8" s="68"/>
      <c r="QNC8" s="68"/>
      <c r="QND8" s="68"/>
      <c r="QNE8" s="68"/>
      <c r="QNF8" s="68"/>
      <c r="QNG8" s="68"/>
      <c r="QNH8" s="68"/>
      <c r="QNI8" s="68"/>
      <c r="QNJ8" s="68"/>
      <c r="QNK8" s="68"/>
      <c r="QNL8" s="68"/>
      <c r="QNM8" s="68"/>
      <c r="QNN8" s="68"/>
      <c r="QNO8" s="68"/>
      <c r="QNP8" s="68"/>
      <c r="QNQ8" s="68"/>
      <c r="QNR8" s="68"/>
      <c r="QNS8" s="68"/>
      <c r="QNT8" s="68"/>
      <c r="QNU8" s="68"/>
      <c r="QNV8" s="68"/>
      <c r="QNW8" s="68"/>
      <c r="QNX8" s="68"/>
      <c r="QNY8" s="68"/>
      <c r="QNZ8" s="68"/>
      <c r="QOA8" s="68"/>
      <c r="QOB8" s="68"/>
      <c r="QOC8" s="68"/>
      <c r="QOD8" s="68"/>
      <c r="QOE8" s="68"/>
      <c r="QOF8" s="68"/>
      <c r="QOG8" s="68"/>
      <c r="QOH8" s="68"/>
      <c r="QOI8" s="68"/>
      <c r="QOJ8" s="68"/>
      <c r="QOK8" s="68"/>
      <c r="QOL8" s="68"/>
      <c r="QOM8" s="68"/>
      <c r="QON8" s="68"/>
      <c r="QOO8" s="68"/>
      <c r="QOP8" s="68"/>
      <c r="QOQ8" s="68"/>
      <c r="QOR8" s="68"/>
      <c r="QOS8" s="68"/>
      <c r="QOT8" s="68"/>
      <c r="QOU8" s="68"/>
      <c r="QOV8" s="68"/>
      <c r="QOW8" s="68"/>
      <c r="QOX8" s="68"/>
      <c r="QOY8" s="68"/>
      <c r="QOZ8" s="68"/>
      <c r="QPA8" s="68"/>
      <c r="QPB8" s="68"/>
      <c r="QPC8" s="68"/>
      <c r="QPD8" s="68"/>
      <c r="QPE8" s="68"/>
      <c r="QPF8" s="68"/>
      <c r="QPG8" s="68"/>
      <c r="QPH8" s="68"/>
      <c r="QPI8" s="68"/>
      <c r="QPJ8" s="68"/>
      <c r="QPK8" s="68"/>
      <c r="QPL8" s="68"/>
      <c r="QPM8" s="68"/>
      <c r="QPN8" s="68"/>
      <c r="QPO8" s="68"/>
      <c r="QPP8" s="68"/>
      <c r="QPQ8" s="68"/>
      <c r="QPR8" s="68"/>
      <c r="QPS8" s="68"/>
      <c r="QPT8" s="68"/>
      <c r="QPU8" s="68"/>
      <c r="QPV8" s="68"/>
      <c r="QPW8" s="68"/>
      <c r="QPX8" s="68"/>
      <c r="QPY8" s="68"/>
      <c r="QPZ8" s="68"/>
      <c r="QQA8" s="68"/>
      <c r="QQB8" s="68"/>
      <c r="QQC8" s="68"/>
      <c r="QQD8" s="68"/>
      <c r="QQE8" s="68"/>
      <c r="QQF8" s="68"/>
      <c r="QQG8" s="68"/>
      <c r="QQH8" s="68"/>
      <c r="QQI8" s="68"/>
      <c r="QQJ8" s="68"/>
      <c r="QQK8" s="68"/>
      <c r="QQL8" s="68"/>
      <c r="QQM8" s="68"/>
      <c r="QQN8" s="68"/>
      <c r="QQO8" s="68"/>
      <c r="QQP8" s="68"/>
      <c r="QQQ8" s="68"/>
      <c r="QQR8" s="68"/>
      <c r="QQS8" s="68"/>
      <c r="QQT8" s="68"/>
      <c r="QQU8" s="68"/>
      <c r="QQV8" s="68"/>
      <c r="QQW8" s="68"/>
      <c r="QQX8" s="68"/>
      <c r="QQY8" s="68"/>
      <c r="QQZ8" s="68"/>
      <c r="QRA8" s="68"/>
      <c r="QRB8" s="68"/>
      <c r="QRC8" s="68"/>
      <c r="QRD8" s="68"/>
      <c r="QRE8" s="68"/>
      <c r="QRF8" s="68"/>
      <c r="QRG8" s="68"/>
      <c r="QRH8" s="68"/>
      <c r="QRI8" s="68"/>
      <c r="QRJ8" s="68"/>
      <c r="QRK8" s="68"/>
      <c r="QRL8" s="68"/>
      <c r="QRM8" s="68"/>
      <c r="QRN8" s="68"/>
      <c r="QRO8" s="68"/>
      <c r="QRP8" s="68"/>
      <c r="QRQ8" s="68"/>
      <c r="QRR8" s="68"/>
      <c r="QRS8" s="68"/>
      <c r="QRT8" s="68"/>
      <c r="QRU8" s="68"/>
      <c r="QRV8" s="68"/>
      <c r="QRW8" s="68"/>
      <c r="QRX8" s="68"/>
      <c r="QRY8" s="68"/>
      <c r="QRZ8" s="68"/>
      <c r="QSA8" s="68"/>
      <c r="QSB8" s="68"/>
      <c r="QSC8" s="68"/>
      <c r="QSD8" s="68"/>
      <c r="QSE8" s="68"/>
      <c r="QSF8" s="68"/>
      <c r="QSG8" s="68"/>
      <c r="QSH8" s="68"/>
      <c r="QSI8" s="68"/>
      <c r="QSJ8" s="68"/>
      <c r="QSK8" s="68"/>
      <c r="QSL8" s="68"/>
      <c r="QSM8" s="68"/>
      <c r="QSN8" s="68"/>
      <c r="QSO8" s="68"/>
      <c r="QSP8" s="68"/>
      <c r="QSQ8" s="68"/>
      <c r="QSR8" s="68"/>
      <c r="QSS8" s="68"/>
      <c r="QST8" s="68"/>
      <c r="QSU8" s="68"/>
      <c r="QSV8" s="68"/>
      <c r="QSW8" s="68"/>
      <c r="QSX8" s="68"/>
      <c r="QSY8" s="68"/>
      <c r="QSZ8" s="68"/>
      <c r="QTA8" s="68"/>
      <c r="QTB8" s="68"/>
      <c r="QTC8" s="68"/>
      <c r="QTD8" s="68"/>
      <c r="QTE8" s="68"/>
      <c r="QTF8" s="68"/>
      <c r="QTG8" s="68"/>
      <c r="QTH8" s="68"/>
      <c r="QTI8" s="68"/>
      <c r="QTJ8" s="68"/>
      <c r="QTK8" s="68"/>
      <c r="QTL8" s="68"/>
      <c r="QTM8" s="68"/>
      <c r="QTN8" s="68"/>
      <c r="QTO8" s="68"/>
      <c r="QTP8" s="68"/>
      <c r="QTQ8" s="68"/>
      <c r="QTR8" s="68"/>
      <c r="QTS8" s="68"/>
      <c r="QTT8" s="68"/>
      <c r="QTU8" s="68"/>
      <c r="QTV8" s="68"/>
      <c r="QTW8" s="68"/>
      <c r="QTX8" s="68"/>
      <c r="QTY8" s="68"/>
      <c r="QTZ8" s="68"/>
      <c r="QUA8" s="68"/>
      <c r="QUB8" s="68"/>
      <c r="QUC8" s="68"/>
      <c r="QUD8" s="68"/>
      <c r="QUE8" s="68"/>
      <c r="QUF8" s="68"/>
      <c r="QUG8" s="68"/>
      <c r="QUH8" s="68"/>
      <c r="QUI8" s="68"/>
      <c r="QUJ8" s="68"/>
      <c r="QUK8" s="68"/>
      <c r="QUL8" s="68"/>
      <c r="QUM8" s="68"/>
      <c r="QUN8" s="68"/>
      <c r="QUO8" s="68"/>
      <c r="QUP8" s="68"/>
      <c r="QUQ8" s="68"/>
      <c r="QUR8" s="68"/>
      <c r="QUS8" s="68"/>
      <c r="QUT8" s="68"/>
      <c r="QUU8" s="68"/>
      <c r="QUV8" s="68"/>
      <c r="QUW8" s="68"/>
      <c r="QUX8" s="68"/>
      <c r="QUY8" s="68"/>
      <c r="QUZ8" s="68"/>
      <c r="QVA8" s="68"/>
      <c r="QVB8" s="68"/>
      <c r="QVC8" s="68"/>
      <c r="QVD8" s="68"/>
      <c r="QVE8" s="68"/>
      <c r="QVF8" s="68"/>
      <c r="QVG8" s="68"/>
      <c r="QVH8" s="68"/>
      <c r="QVI8" s="68"/>
      <c r="QVJ8" s="68"/>
      <c r="QVK8" s="68"/>
      <c r="QVL8" s="68"/>
      <c r="QVM8" s="68"/>
      <c r="QVN8" s="68"/>
      <c r="QVO8" s="68"/>
      <c r="QVP8" s="68"/>
      <c r="QVQ8" s="68"/>
      <c r="QVR8" s="68"/>
      <c r="QVS8" s="68"/>
      <c r="QVT8" s="68"/>
      <c r="QVU8" s="68"/>
      <c r="QVV8" s="68"/>
      <c r="QVW8" s="68"/>
      <c r="QVX8" s="68"/>
      <c r="QVY8" s="68"/>
      <c r="QVZ8" s="68"/>
      <c r="QWA8" s="68"/>
      <c r="QWB8" s="68"/>
      <c r="QWC8" s="68"/>
      <c r="QWD8" s="68"/>
      <c r="QWE8" s="68"/>
      <c r="QWF8" s="68"/>
      <c r="QWG8" s="68"/>
      <c r="QWH8" s="68"/>
      <c r="QWI8" s="68"/>
      <c r="QWJ8" s="68"/>
      <c r="QWK8" s="68"/>
      <c r="QWL8" s="68"/>
      <c r="QWM8" s="68"/>
      <c r="QWN8" s="68"/>
      <c r="QWO8" s="68"/>
      <c r="QWP8" s="68"/>
      <c r="QWQ8" s="68"/>
      <c r="QWR8" s="68"/>
      <c r="QWS8" s="68"/>
      <c r="QWT8" s="68"/>
      <c r="QWU8" s="68"/>
      <c r="QWV8" s="68"/>
      <c r="QWW8" s="68"/>
      <c r="QWX8" s="68"/>
      <c r="QWY8" s="68"/>
      <c r="QWZ8" s="68"/>
      <c r="QXA8" s="68"/>
      <c r="QXB8" s="68"/>
      <c r="QXC8" s="68"/>
      <c r="QXD8" s="68"/>
      <c r="QXE8" s="68"/>
      <c r="QXF8" s="68"/>
      <c r="QXG8" s="68"/>
      <c r="QXH8" s="68"/>
      <c r="QXI8" s="68"/>
      <c r="QXJ8" s="68"/>
      <c r="QXK8" s="68"/>
      <c r="QXL8" s="68"/>
      <c r="QXM8" s="68"/>
      <c r="QXN8" s="68"/>
      <c r="QXO8" s="68"/>
      <c r="QXP8" s="68"/>
      <c r="QXQ8" s="68"/>
      <c r="QXR8" s="68"/>
      <c r="QXS8" s="68"/>
      <c r="QXT8" s="68"/>
      <c r="QXU8" s="68"/>
      <c r="QXV8" s="68"/>
      <c r="QXW8" s="68"/>
      <c r="QXX8" s="68"/>
      <c r="QXY8" s="68"/>
      <c r="QXZ8" s="68"/>
      <c r="QYA8" s="68"/>
      <c r="QYB8" s="68"/>
      <c r="QYC8" s="68"/>
      <c r="QYD8" s="68"/>
      <c r="QYE8" s="68"/>
      <c r="QYF8" s="68"/>
      <c r="QYG8" s="68"/>
      <c r="QYH8" s="68"/>
      <c r="QYI8" s="68"/>
      <c r="QYJ8" s="68"/>
      <c r="QYK8" s="68"/>
      <c r="QYL8" s="68"/>
      <c r="QYM8" s="68"/>
      <c r="QYN8" s="68"/>
      <c r="QYO8" s="68"/>
      <c r="QYP8" s="68"/>
      <c r="QYQ8" s="68"/>
      <c r="QYR8" s="68"/>
      <c r="QYS8" s="68"/>
      <c r="QYT8" s="68"/>
      <c r="QYU8" s="68"/>
      <c r="QYV8" s="68"/>
      <c r="QYW8" s="68"/>
      <c r="QYX8" s="68"/>
      <c r="QYY8" s="68"/>
      <c r="QYZ8" s="68"/>
      <c r="QZA8" s="68"/>
      <c r="QZB8" s="68"/>
      <c r="QZC8" s="68"/>
      <c r="QZD8" s="68"/>
      <c r="QZE8" s="68"/>
      <c r="QZF8" s="68"/>
      <c r="QZG8" s="68"/>
      <c r="QZH8" s="68"/>
      <c r="QZI8" s="68"/>
      <c r="QZJ8" s="68"/>
      <c r="QZK8" s="68"/>
      <c r="QZL8" s="68"/>
      <c r="QZM8" s="68"/>
      <c r="QZN8" s="68"/>
      <c r="QZO8" s="68"/>
      <c r="QZP8" s="68"/>
      <c r="QZQ8" s="68"/>
      <c r="QZR8" s="68"/>
      <c r="QZS8" s="68"/>
      <c r="QZT8" s="68"/>
      <c r="QZU8" s="68"/>
      <c r="QZV8" s="68"/>
      <c r="QZW8" s="68"/>
      <c r="QZX8" s="68"/>
      <c r="QZY8" s="68"/>
      <c r="QZZ8" s="68"/>
      <c r="RAA8" s="68"/>
      <c r="RAB8" s="68"/>
      <c r="RAC8" s="68"/>
      <c r="RAD8" s="68"/>
      <c r="RAE8" s="68"/>
      <c r="RAF8" s="68"/>
      <c r="RAG8" s="68"/>
      <c r="RAH8" s="68"/>
      <c r="RAI8" s="68"/>
      <c r="RAJ8" s="68"/>
      <c r="RAK8" s="68"/>
      <c r="RAL8" s="68"/>
      <c r="RAM8" s="68"/>
      <c r="RAN8" s="68"/>
      <c r="RAO8" s="68"/>
      <c r="RAP8" s="68"/>
      <c r="RAQ8" s="68"/>
      <c r="RAR8" s="68"/>
      <c r="RAS8" s="68"/>
      <c r="RAT8" s="68"/>
      <c r="RAU8" s="68"/>
      <c r="RAV8" s="68"/>
      <c r="RAW8" s="68"/>
      <c r="RAX8" s="68"/>
      <c r="RAY8" s="68"/>
      <c r="RAZ8" s="68"/>
      <c r="RBA8" s="68"/>
      <c r="RBB8" s="68"/>
      <c r="RBC8" s="68"/>
      <c r="RBD8" s="68"/>
      <c r="RBE8" s="68"/>
      <c r="RBF8" s="68"/>
      <c r="RBG8" s="68"/>
      <c r="RBH8" s="68"/>
      <c r="RBI8" s="68"/>
      <c r="RBJ8" s="68"/>
      <c r="RBK8" s="68"/>
      <c r="RBL8" s="68"/>
      <c r="RBM8" s="68"/>
      <c r="RBN8" s="68"/>
      <c r="RBO8" s="68"/>
      <c r="RBP8" s="68"/>
      <c r="RBQ8" s="68"/>
      <c r="RBR8" s="68"/>
      <c r="RBS8" s="68"/>
      <c r="RBT8" s="68"/>
      <c r="RBU8" s="68"/>
      <c r="RBV8" s="68"/>
      <c r="RBW8" s="68"/>
      <c r="RBX8" s="68"/>
      <c r="RBY8" s="68"/>
      <c r="RBZ8" s="68"/>
      <c r="RCA8" s="68"/>
      <c r="RCB8" s="68"/>
      <c r="RCC8" s="68"/>
      <c r="RCD8" s="68"/>
      <c r="RCE8" s="68"/>
      <c r="RCF8" s="68"/>
      <c r="RCG8" s="68"/>
      <c r="RCH8" s="68"/>
      <c r="RCI8" s="68"/>
      <c r="RCJ8" s="68"/>
      <c r="RCK8" s="68"/>
      <c r="RCL8" s="68"/>
      <c r="RCM8" s="68"/>
      <c r="RCN8" s="68"/>
      <c r="RCO8" s="68"/>
      <c r="RCP8" s="68"/>
      <c r="RCQ8" s="68"/>
      <c r="RCR8" s="68"/>
      <c r="RCS8" s="68"/>
      <c r="RCT8" s="68"/>
      <c r="RCU8" s="68"/>
      <c r="RCV8" s="68"/>
      <c r="RCW8" s="68"/>
      <c r="RCX8" s="68"/>
      <c r="RCY8" s="68"/>
      <c r="RCZ8" s="68"/>
      <c r="RDA8" s="68"/>
      <c r="RDB8" s="68"/>
      <c r="RDC8" s="68"/>
      <c r="RDD8" s="68"/>
      <c r="RDE8" s="68"/>
      <c r="RDF8" s="68"/>
      <c r="RDG8" s="68"/>
      <c r="RDH8" s="68"/>
      <c r="RDI8" s="68"/>
      <c r="RDJ8" s="68"/>
      <c r="RDK8" s="68"/>
      <c r="RDL8" s="68"/>
      <c r="RDM8" s="68"/>
      <c r="RDN8" s="68"/>
      <c r="RDO8" s="68"/>
      <c r="RDP8" s="68"/>
      <c r="RDQ8" s="68"/>
      <c r="RDR8" s="68"/>
      <c r="RDS8" s="68"/>
      <c r="RDT8" s="68"/>
      <c r="RDU8" s="68"/>
      <c r="RDV8" s="68"/>
      <c r="RDW8" s="68"/>
      <c r="RDX8" s="68"/>
      <c r="RDY8" s="68"/>
      <c r="RDZ8" s="68"/>
      <c r="REA8" s="68"/>
      <c r="REB8" s="68"/>
      <c r="REC8" s="68"/>
      <c r="RED8" s="68"/>
      <c r="REE8" s="68"/>
      <c r="REF8" s="68"/>
      <c r="REG8" s="68"/>
      <c r="REH8" s="68"/>
      <c r="REI8" s="68"/>
      <c r="REJ8" s="68"/>
      <c r="REK8" s="68"/>
      <c r="REL8" s="68"/>
      <c r="REM8" s="68"/>
      <c r="REN8" s="68"/>
      <c r="REO8" s="68"/>
      <c r="REP8" s="68"/>
      <c r="REQ8" s="68"/>
      <c r="RER8" s="68"/>
      <c r="RES8" s="68"/>
      <c r="RET8" s="68"/>
      <c r="REU8" s="68"/>
      <c r="REV8" s="68"/>
      <c r="REW8" s="68"/>
      <c r="REX8" s="68"/>
      <c r="REY8" s="68"/>
      <c r="REZ8" s="68"/>
      <c r="RFA8" s="68"/>
      <c r="RFB8" s="68"/>
      <c r="RFC8" s="68"/>
      <c r="RFD8" s="68"/>
      <c r="RFE8" s="68"/>
      <c r="RFF8" s="68"/>
      <c r="RFG8" s="68"/>
      <c r="RFH8" s="68"/>
      <c r="RFI8" s="68"/>
      <c r="RFJ8" s="68"/>
      <c r="RFK8" s="68"/>
      <c r="RFL8" s="68"/>
      <c r="RFM8" s="68"/>
      <c r="RFN8" s="68"/>
      <c r="RFO8" s="68"/>
      <c r="RFP8" s="68"/>
      <c r="RFQ8" s="68"/>
      <c r="RFR8" s="68"/>
      <c r="RFS8" s="68"/>
      <c r="RFT8" s="68"/>
      <c r="RFU8" s="68"/>
      <c r="RFV8" s="68"/>
      <c r="RFW8" s="68"/>
      <c r="RFX8" s="68"/>
      <c r="RFY8" s="68"/>
      <c r="RFZ8" s="68"/>
      <c r="RGA8" s="68"/>
      <c r="RGB8" s="68"/>
      <c r="RGC8" s="68"/>
      <c r="RGD8" s="68"/>
      <c r="RGE8" s="68"/>
      <c r="RGF8" s="68"/>
      <c r="RGG8" s="68"/>
      <c r="RGH8" s="68"/>
      <c r="RGI8" s="68"/>
      <c r="RGJ8" s="68"/>
      <c r="RGK8" s="68"/>
      <c r="RGL8" s="68"/>
      <c r="RGM8" s="68"/>
      <c r="RGN8" s="68"/>
      <c r="RGO8" s="68"/>
      <c r="RGP8" s="68"/>
      <c r="RGQ8" s="68"/>
      <c r="RGR8" s="68"/>
      <c r="RGS8" s="68"/>
      <c r="RGT8" s="68"/>
      <c r="RGU8" s="68"/>
      <c r="RGV8" s="68"/>
      <c r="RGW8" s="68"/>
      <c r="RGX8" s="68"/>
      <c r="RGY8" s="68"/>
      <c r="RGZ8" s="68"/>
      <c r="RHA8" s="68"/>
      <c r="RHB8" s="68"/>
      <c r="RHC8" s="68"/>
      <c r="RHD8" s="68"/>
      <c r="RHE8" s="68"/>
      <c r="RHF8" s="68"/>
      <c r="RHG8" s="68"/>
      <c r="RHH8" s="68"/>
      <c r="RHI8" s="68"/>
      <c r="RHJ8" s="68"/>
      <c r="RHK8" s="68"/>
      <c r="RHL8" s="68"/>
      <c r="RHM8" s="68"/>
      <c r="RHN8" s="68"/>
      <c r="RHO8" s="68"/>
      <c r="RHP8" s="68"/>
      <c r="RHQ8" s="68"/>
      <c r="RHR8" s="68"/>
      <c r="RHS8" s="68"/>
      <c r="RHT8" s="68"/>
      <c r="RHU8" s="68"/>
      <c r="RHV8" s="68"/>
      <c r="RHW8" s="68"/>
      <c r="RHX8" s="68"/>
      <c r="RHY8" s="68"/>
      <c r="RHZ8" s="68"/>
      <c r="RIA8" s="68"/>
      <c r="RIB8" s="68"/>
      <c r="RIC8" s="68"/>
      <c r="RID8" s="68"/>
      <c r="RIE8" s="68"/>
      <c r="RIF8" s="68"/>
      <c r="RIG8" s="68"/>
      <c r="RIH8" s="68"/>
      <c r="RII8" s="68"/>
      <c r="RIJ8" s="68"/>
      <c r="RIK8" s="68"/>
      <c r="RIL8" s="68"/>
      <c r="RIM8" s="68"/>
      <c r="RIN8" s="68"/>
      <c r="RIO8" s="68"/>
      <c r="RIP8" s="68"/>
      <c r="RIQ8" s="68"/>
      <c r="RIR8" s="68"/>
      <c r="RIS8" s="68"/>
      <c r="RIT8" s="68"/>
      <c r="RIU8" s="68"/>
      <c r="RIV8" s="68"/>
      <c r="RIW8" s="68"/>
      <c r="RIX8" s="68"/>
      <c r="RIY8" s="68"/>
      <c r="RIZ8" s="68"/>
      <c r="RJA8" s="68"/>
      <c r="RJB8" s="68"/>
      <c r="RJC8" s="68"/>
      <c r="RJD8" s="68"/>
      <c r="RJE8" s="68"/>
      <c r="RJF8" s="68"/>
      <c r="RJG8" s="68"/>
      <c r="RJH8" s="68"/>
      <c r="RJI8" s="68"/>
      <c r="RJJ8" s="68"/>
      <c r="RJK8" s="68"/>
      <c r="RJL8" s="68"/>
      <c r="RJM8" s="68"/>
      <c r="RJN8" s="68"/>
      <c r="RJO8" s="68"/>
      <c r="RJP8" s="68"/>
      <c r="RJQ8" s="68"/>
      <c r="RJR8" s="68"/>
      <c r="RJS8" s="68"/>
      <c r="RJT8" s="68"/>
      <c r="RJU8" s="68"/>
      <c r="RJV8" s="68"/>
      <c r="RJW8" s="68"/>
      <c r="RJX8" s="68"/>
      <c r="RJY8" s="68"/>
      <c r="RJZ8" s="68"/>
      <c r="RKA8" s="68"/>
      <c r="RKB8" s="68"/>
      <c r="RKC8" s="68"/>
      <c r="RKD8" s="68"/>
      <c r="RKE8" s="68"/>
      <c r="RKF8" s="68"/>
      <c r="RKG8" s="68"/>
      <c r="RKH8" s="68"/>
      <c r="RKI8" s="68"/>
      <c r="RKJ8" s="68"/>
      <c r="RKK8" s="68"/>
      <c r="RKL8" s="68"/>
      <c r="RKM8" s="68"/>
      <c r="RKN8" s="68"/>
      <c r="RKO8" s="68"/>
      <c r="RKP8" s="68"/>
      <c r="RKQ8" s="68"/>
      <c r="RKR8" s="68"/>
      <c r="RKS8" s="68"/>
      <c r="RKT8" s="68"/>
      <c r="RKU8" s="68"/>
      <c r="RKV8" s="68"/>
      <c r="RKW8" s="68"/>
      <c r="RKX8" s="68"/>
      <c r="RKY8" s="68"/>
      <c r="RKZ8" s="68"/>
      <c r="RLA8" s="68"/>
      <c r="RLB8" s="68"/>
      <c r="RLC8" s="68"/>
      <c r="RLD8" s="68"/>
      <c r="RLE8" s="68"/>
      <c r="RLF8" s="68"/>
      <c r="RLG8" s="68"/>
      <c r="RLH8" s="68"/>
      <c r="RLI8" s="68"/>
      <c r="RLJ8" s="68"/>
      <c r="RLK8" s="68"/>
      <c r="RLL8" s="68"/>
      <c r="RLM8" s="68"/>
      <c r="RLN8" s="68"/>
      <c r="RLO8" s="68"/>
      <c r="RLP8" s="68"/>
      <c r="RLQ8" s="68"/>
      <c r="RLR8" s="68"/>
      <c r="RLS8" s="68"/>
      <c r="RLT8" s="68"/>
      <c r="RLU8" s="68"/>
      <c r="RLV8" s="68"/>
      <c r="RLW8" s="68"/>
      <c r="RLX8" s="68"/>
      <c r="RLY8" s="68"/>
      <c r="RLZ8" s="68"/>
      <c r="RMA8" s="68"/>
      <c r="RMB8" s="68"/>
      <c r="RMC8" s="68"/>
      <c r="RMD8" s="68"/>
      <c r="RME8" s="68"/>
      <c r="RMF8" s="68"/>
      <c r="RMG8" s="68"/>
      <c r="RMH8" s="68"/>
      <c r="RMI8" s="68"/>
      <c r="RMJ8" s="68"/>
      <c r="RMK8" s="68"/>
      <c r="RML8" s="68"/>
      <c r="RMM8" s="68"/>
      <c r="RMN8" s="68"/>
      <c r="RMO8" s="68"/>
      <c r="RMP8" s="68"/>
      <c r="RMQ8" s="68"/>
      <c r="RMR8" s="68"/>
      <c r="RMS8" s="68"/>
      <c r="RMT8" s="68"/>
      <c r="RMU8" s="68"/>
      <c r="RMV8" s="68"/>
      <c r="RMW8" s="68"/>
      <c r="RMX8" s="68"/>
      <c r="RMY8" s="68"/>
      <c r="RMZ8" s="68"/>
      <c r="RNA8" s="68"/>
      <c r="RNB8" s="68"/>
      <c r="RNC8" s="68"/>
      <c r="RND8" s="68"/>
      <c r="RNE8" s="68"/>
      <c r="RNF8" s="68"/>
      <c r="RNG8" s="68"/>
      <c r="RNH8" s="68"/>
      <c r="RNI8" s="68"/>
      <c r="RNJ8" s="68"/>
      <c r="RNK8" s="68"/>
      <c r="RNL8" s="68"/>
      <c r="RNM8" s="68"/>
      <c r="RNN8" s="68"/>
      <c r="RNO8" s="68"/>
      <c r="RNP8" s="68"/>
      <c r="RNQ8" s="68"/>
      <c r="RNR8" s="68"/>
      <c r="RNS8" s="68"/>
      <c r="RNT8" s="68"/>
      <c r="RNU8" s="68"/>
      <c r="RNV8" s="68"/>
      <c r="RNW8" s="68"/>
      <c r="RNX8" s="68"/>
      <c r="RNY8" s="68"/>
      <c r="RNZ8" s="68"/>
      <c r="ROA8" s="68"/>
      <c r="ROB8" s="68"/>
      <c r="ROC8" s="68"/>
      <c r="ROD8" s="68"/>
      <c r="ROE8" s="68"/>
      <c r="ROF8" s="68"/>
      <c r="ROG8" s="68"/>
      <c r="ROH8" s="68"/>
      <c r="ROI8" s="68"/>
      <c r="ROJ8" s="68"/>
      <c r="ROK8" s="68"/>
      <c r="ROL8" s="68"/>
      <c r="ROM8" s="68"/>
      <c r="RON8" s="68"/>
      <c r="ROO8" s="68"/>
      <c r="ROP8" s="68"/>
      <c r="ROQ8" s="68"/>
      <c r="ROR8" s="68"/>
      <c r="ROS8" s="68"/>
      <c r="ROT8" s="68"/>
      <c r="ROU8" s="68"/>
      <c r="ROV8" s="68"/>
      <c r="ROW8" s="68"/>
      <c r="ROX8" s="68"/>
      <c r="ROY8" s="68"/>
      <c r="ROZ8" s="68"/>
      <c r="RPA8" s="68"/>
      <c r="RPB8" s="68"/>
      <c r="RPC8" s="68"/>
      <c r="RPD8" s="68"/>
      <c r="RPE8" s="68"/>
      <c r="RPF8" s="68"/>
      <c r="RPG8" s="68"/>
      <c r="RPH8" s="68"/>
      <c r="RPI8" s="68"/>
      <c r="RPJ8" s="68"/>
      <c r="RPK8" s="68"/>
      <c r="RPL8" s="68"/>
      <c r="RPM8" s="68"/>
      <c r="RPN8" s="68"/>
      <c r="RPO8" s="68"/>
      <c r="RPP8" s="68"/>
      <c r="RPQ8" s="68"/>
      <c r="RPR8" s="68"/>
      <c r="RPS8" s="68"/>
      <c r="RPT8" s="68"/>
      <c r="RPU8" s="68"/>
      <c r="RPV8" s="68"/>
      <c r="RPW8" s="68"/>
      <c r="RPX8" s="68"/>
      <c r="RPY8" s="68"/>
      <c r="RPZ8" s="68"/>
      <c r="RQA8" s="68"/>
      <c r="RQB8" s="68"/>
      <c r="RQC8" s="68"/>
      <c r="RQD8" s="68"/>
      <c r="RQE8" s="68"/>
      <c r="RQF8" s="68"/>
      <c r="RQG8" s="68"/>
      <c r="RQH8" s="68"/>
      <c r="RQI8" s="68"/>
      <c r="RQJ8" s="68"/>
      <c r="RQK8" s="68"/>
      <c r="RQL8" s="68"/>
      <c r="RQM8" s="68"/>
      <c r="RQN8" s="68"/>
      <c r="RQO8" s="68"/>
      <c r="RQP8" s="68"/>
      <c r="RQQ8" s="68"/>
      <c r="RQR8" s="68"/>
      <c r="RQS8" s="68"/>
      <c r="RQT8" s="68"/>
      <c r="RQU8" s="68"/>
      <c r="RQV8" s="68"/>
      <c r="RQW8" s="68"/>
      <c r="RQX8" s="68"/>
      <c r="RQY8" s="68"/>
      <c r="RQZ8" s="68"/>
      <c r="RRA8" s="68"/>
      <c r="RRB8" s="68"/>
      <c r="RRC8" s="68"/>
      <c r="RRD8" s="68"/>
      <c r="RRE8" s="68"/>
      <c r="RRF8" s="68"/>
      <c r="RRG8" s="68"/>
      <c r="RRH8" s="68"/>
      <c r="RRI8" s="68"/>
      <c r="RRJ8" s="68"/>
      <c r="RRK8" s="68"/>
      <c r="RRL8" s="68"/>
      <c r="RRM8" s="68"/>
      <c r="RRN8" s="68"/>
      <c r="RRO8" s="68"/>
      <c r="RRP8" s="68"/>
      <c r="RRQ8" s="68"/>
      <c r="RRR8" s="68"/>
      <c r="RRS8" s="68"/>
      <c r="RRT8" s="68"/>
      <c r="RRU8" s="68"/>
      <c r="RRV8" s="68"/>
      <c r="RRW8" s="68"/>
      <c r="RRX8" s="68"/>
      <c r="RRY8" s="68"/>
      <c r="RRZ8" s="68"/>
      <c r="RSA8" s="68"/>
      <c r="RSB8" s="68"/>
      <c r="RSC8" s="68"/>
      <c r="RSD8" s="68"/>
      <c r="RSE8" s="68"/>
      <c r="RSF8" s="68"/>
      <c r="RSG8" s="68"/>
      <c r="RSH8" s="68"/>
      <c r="RSI8" s="68"/>
      <c r="RSJ8" s="68"/>
      <c r="RSK8" s="68"/>
      <c r="RSL8" s="68"/>
      <c r="RSM8" s="68"/>
      <c r="RSN8" s="68"/>
      <c r="RSO8" s="68"/>
      <c r="RSP8" s="68"/>
      <c r="RSQ8" s="68"/>
      <c r="RSR8" s="68"/>
      <c r="RSS8" s="68"/>
      <c r="RST8" s="68"/>
      <c r="RSU8" s="68"/>
      <c r="RSV8" s="68"/>
      <c r="RSW8" s="68"/>
      <c r="RSX8" s="68"/>
      <c r="RSY8" s="68"/>
      <c r="RSZ8" s="68"/>
      <c r="RTA8" s="68"/>
      <c r="RTB8" s="68"/>
      <c r="RTC8" s="68"/>
      <c r="RTD8" s="68"/>
      <c r="RTE8" s="68"/>
      <c r="RTF8" s="68"/>
      <c r="RTG8" s="68"/>
      <c r="RTH8" s="68"/>
      <c r="RTI8" s="68"/>
      <c r="RTJ8" s="68"/>
      <c r="RTK8" s="68"/>
      <c r="RTL8" s="68"/>
      <c r="RTM8" s="68"/>
      <c r="RTN8" s="68"/>
      <c r="RTO8" s="68"/>
      <c r="RTP8" s="68"/>
      <c r="RTQ8" s="68"/>
      <c r="RTR8" s="68"/>
      <c r="RTS8" s="68"/>
      <c r="RTT8" s="68"/>
      <c r="RTU8" s="68"/>
      <c r="RTV8" s="68"/>
      <c r="RTW8" s="68"/>
      <c r="RTX8" s="68"/>
      <c r="RTY8" s="68"/>
      <c r="RTZ8" s="68"/>
      <c r="RUA8" s="68"/>
      <c r="RUB8" s="68"/>
      <c r="RUC8" s="68"/>
      <c r="RUD8" s="68"/>
      <c r="RUE8" s="68"/>
      <c r="RUF8" s="68"/>
      <c r="RUG8" s="68"/>
      <c r="RUH8" s="68"/>
      <c r="RUI8" s="68"/>
      <c r="RUJ8" s="68"/>
      <c r="RUK8" s="68"/>
      <c r="RUL8" s="68"/>
      <c r="RUM8" s="68"/>
      <c r="RUN8" s="68"/>
      <c r="RUO8" s="68"/>
      <c r="RUP8" s="68"/>
      <c r="RUQ8" s="68"/>
      <c r="RUR8" s="68"/>
      <c r="RUS8" s="68"/>
      <c r="RUT8" s="68"/>
      <c r="RUU8" s="68"/>
      <c r="RUV8" s="68"/>
      <c r="RUW8" s="68"/>
      <c r="RUX8" s="68"/>
      <c r="RUY8" s="68"/>
      <c r="RUZ8" s="68"/>
      <c r="RVA8" s="68"/>
      <c r="RVB8" s="68"/>
      <c r="RVC8" s="68"/>
      <c r="RVD8" s="68"/>
      <c r="RVE8" s="68"/>
      <c r="RVF8" s="68"/>
      <c r="RVG8" s="68"/>
      <c r="RVH8" s="68"/>
      <c r="RVI8" s="68"/>
      <c r="RVJ8" s="68"/>
      <c r="RVK8" s="68"/>
      <c r="RVL8" s="68"/>
      <c r="RVM8" s="68"/>
      <c r="RVN8" s="68"/>
      <c r="RVO8" s="68"/>
      <c r="RVP8" s="68"/>
      <c r="RVQ8" s="68"/>
      <c r="RVR8" s="68"/>
      <c r="RVS8" s="68"/>
      <c r="RVT8" s="68"/>
      <c r="RVU8" s="68"/>
      <c r="RVV8" s="68"/>
      <c r="RVW8" s="68"/>
      <c r="RVX8" s="68"/>
      <c r="RVY8" s="68"/>
      <c r="RVZ8" s="68"/>
      <c r="RWA8" s="68"/>
      <c r="RWB8" s="68"/>
      <c r="RWC8" s="68"/>
      <c r="RWD8" s="68"/>
      <c r="RWE8" s="68"/>
      <c r="RWF8" s="68"/>
      <c r="RWG8" s="68"/>
      <c r="RWH8" s="68"/>
      <c r="RWI8" s="68"/>
      <c r="RWJ8" s="68"/>
      <c r="RWK8" s="68"/>
      <c r="RWL8" s="68"/>
      <c r="RWM8" s="68"/>
      <c r="RWN8" s="68"/>
      <c r="RWO8" s="68"/>
      <c r="RWP8" s="68"/>
      <c r="RWQ8" s="68"/>
      <c r="RWR8" s="68"/>
      <c r="RWS8" s="68"/>
      <c r="RWT8" s="68"/>
      <c r="RWU8" s="68"/>
      <c r="RWV8" s="68"/>
      <c r="RWW8" s="68"/>
      <c r="RWX8" s="68"/>
      <c r="RWY8" s="68"/>
      <c r="RWZ8" s="68"/>
      <c r="RXA8" s="68"/>
      <c r="RXB8" s="68"/>
      <c r="RXC8" s="68"/>
      <c r="RXD8" s="68"/>
      <c r="RXE8" s="68"/>
      <c r="RXF8" s="68"/>
      <c r="RXG8" s="68"/>
      <c r="RXH8" s="68"/>
      <c r="RXI8" s="68"/>
      <c r="RXJ8" s="68"/>
      <c r="RXK8" s="68"/>
      <c r="RXL8" s="68"/>
      <c r="RXM8" s="68"/>
      <c r="RXN8" s="68"/>
      <c r="RXO8" s="68"/>
      <c r="RXP8" s="68"/>
      <c r="RXQ8" s="68"/>
      <c r="RXR8" s="68"/>
      <c r="RXS8" s="68"/>
      <c r="RXT8" s="68"/>
      <c r="RXU8" s="68"/>
      <c r="RXV8" s="68"/>
      <c r="RXW8" s="68"/>
      <c r="RXX8" s="68"/>
      <c r="RXY8" s="68"/>
      <c r="RXZ8" s="68"/>
      <c r="RYA8" s="68"/>
      <c r="RYB8" s="68"/>
      <c r="RYC8" s="68"/>
      <c r="RYD8" s="68"/>
      <c r="RYE8" s="68"/>
      <c r="RYF8" s="68"/>
      <c r="RYG8" s="68"/>
      <c r="RYH8" s="68"/>
      <c r="RYI8" s="68"/>
      <c r="RYJ8" s="68"/>
      <c r="RYK8" s="68"/>
      <c r="RYL8" s="68"/>
      <c r="RYM8" s="68"/>
      <c r="RYN8" s="68"/>
      <c r="RYO8" s="68"/>
      <c r="RYP8" s="68"/>
      <c r="RYQ8" s="68"/>
      <c r="RYR8" s="68"/>
      <c r="RYS8" s="68"/>
      <c r="RYT8" s="68"/>
      <c r="RYU8" s="68"/>
      <c r="RYV8" s="68"/>
      <c r="RYW8" s="68"/>
      <c r="RYX8" s="68"/>
      <c r="RYY8" s="68"/>
      <c r="RYZ8" s="68"/>
      <c r="RZA8" s="68"/>
      <c r="RZB8" s="68"/>
      <c r="RZC8" s="68"/>
      <c r="RZD8" s="68"/>
      <c r="RZE8" s="68"/>
      <c r="RZF8" s="68"/>
      <c r="RZG8" s="68"/>
      <c r="RZH8" s="68"/>
      <c r="RZI8" s="68"/>
      <c r="RZJ8" s="68"/>
      <c r="RZK8" s="68"/>
      <c r="RZL8" s="68"/>
      <c r="RZM8" s="68"/>
      <c r="RZN8" s="68"/>
      <c r="RZO8" s="68"/>
      <c r="RZP8" s="68"/>
      <c r="RZQ8" s="68"/>
      <c r="RZR8" s="68"/>
      <c r="RZS8" s="68"/>
      <c r="RZT8" s="68"/>
      <c r="RZU8" s="68"/>
      <c r="RZV8" s="68"/>
      <c r="RZW8" s="68"/>
      <c r="RZX8" s="68"/>
      <c r="RZY8" s="68"/>
      <c r="RZZ8" s="68"/>
      <c r="SAA8" s="68"/>
      <c r="SAB8" s="68"/>
      <c r="SAC8" s="68"/>
      <c r="SAD8" s="68"/>
      <c r="SAE8" s="68"/>
      <c r="SAF8" s="68"/>
      <c r="SAG8" s="68"/>
      <c r="SAH8" s="68"/>
      <c r="SAI8" s="68"/>
      <c r="SAJ8" s="68"/>
      <c r="SAK8" s="68"/>
      <c r="SAL8" s="68"/>
      <c r="SAM8" s="68"/>
      <c r="SAN8" s="68"/>
      <c r="SAO8" s="68"/>
      <c r="SAP8" s="68"/>
      <c r="SAQ8" s="68"/>
      <c r="SAR8" s="68"/>
      <c r="SAS8" s="68"/>
      <c r="SAT8" s="68"/>
      <c r="SAU8" s="68"/>
      <c r="SAV8" s="68"/>
      <c r="SAW8" s="68"/>
      <c r="SAX8" s="68"/>
      <c r="SAY8" s="68"/>
      <c r="SAZ8" s="68"/>
      <c r="SBA8" s="68"/>
      <c r="SBB8" s="68"/>
      <c r="SBC8" s="68"/>
      <c r="SBD8" s="68"/>
      <c r="SBE8" s="68"/>
      <c r="SBF8" s="68"/>
      <c r="SBG8" s="68"/>
      <c r="SBH8" s="68"/>
      <c r="SBI8" s="68"/>
      <c r="SBJ8" s="68"/>
      <c r="SBK8" s="68"/>
      <c r="SBL8" s="68"/>
      <c r="SBM8" s="68"/>
      <c r="SBN8" s="68"/>
      <c r="SBO8" s="68"/>
      <c r="SBP8" s="68"/>
      <c r="SBQ8" s="68"/>
      <c r="SBR8" s="68"/>
      <c r="SBS8" s="68"/>
      <c r="SBT8" s="68"/>
      <c r="SBU8" s="68"/>
      <c r="SBV8" s="68"/>
      <c r="SBW8" s="68"/>
      <c r="SBX8" s="68"/>
      <c r="SBY8" s="68"/>
      <c r="SBZ8" s="68"/>
      <c r="SCA8" s="68"/>
      <c r="SCB8" s="68"/>
      <c r="SCC8" s="68"/>
      <c r="SCD8" s="68"/>
      <c r="SCE8" s="68"/>
      <c r="SCF8" s="68"/>
      <c r="SCG8" s="68"/>
      <c r="SCH8" s="68"/>
      <c r="SCI8" s="68"/>
      <c r="SCJ8" s="68"/>
      <c r="SCK8" s="68"/>
      <c r="SCL8" s="68"/>
      <c r="SCM8" s="68"/>
      <c r="SCN8" s="68"/>
      <c r="SCO8" s="68"/>
      <c r="SCP8" s="68"/>
      <c r="SCQ8" s="68"/>
      <c r="SCR8" s="68"/>
      <c r="SCS8" s="68"/>
      <c r="SCT8" s="68"/>
      <c r="SCU8" s="68"/>
      <c r="SCV8" s="68"/>
      <c r="SCW8" s="68"/>
      <c r="SCX8" s="68"/>
      <c r="SCY8" s="68"/>
      <c r="SCZ8" s="68"/>
      <c r="SDA8" s="68"/>
      <c r="SDB8" s="68"/>
      <c r="SDC8" s="68"/>
      <c r="SDD8" s="68"/>
      <c r="SDE8" s="68"/>
      <c r="SDF8" s="68"/>
      <c r="SDG8" s="68"/>
      <c r="SDH8" s="68"/>
      <c r="SDI8" s="68"/>
      <c r="SDJ8" s="68"/>
      <c r="SDK8" s="68"/>
      <c r="SDL8" s="68"/>
      <c r="SDM8" s="68"/>
      <c r="SDN8" s="68"/>
      <c r="SDO8" s="68"/>
      <c r="SDP8" s="68"/>
      <c r="SDQ8" s="68"/>
      <c r="SDR8" s="68"/>
      <c r="SDS8" s="68"/>
      <c r="SDT8" s="68"/>
      <c r="SDU8" s="68"/>
      <c r="SDV8" s="68"/>
      <c r="SDW8" s="68"/>
      <c r="SDX8" s="68"/>
      <c r="SDY8" s="68"/>
      <c r="SDZ8" s="68"/>
      <c r="SEA8" s="68"/>
      <c r="SEB8" s="68"/>
      <c r="SEC8" s="68"/>
      <c r="SED8" s="68"/>
      <c r="SEE8" s="68"/>
      <c r="SEF8" s="68"/>
      <c r="SEG8" s="68"/>
      <c r="SEH8" s="68"/>
      <c r="SEI8" s="68"/>
      <c r="SEJ8" s="68"/>
      <c r="SEK8" s="68"/>
      <c r="SEL8" s="68"/>
      <c r="SEM8" s="68"/>
      <c r="SEN8" s="68"/>
      <c r="SEO8" s="68"/>
      <c r="SEP8" s="68"/>
      <c r="SEQ8" s="68"/>
      <c r="SER8" s="68"/>
      <c r="SES8" s="68"/>
      <c r="SET8" s="68"/>
      <c r="SEU8" s="68"/>
      <c r="SEV8" s="68"/>
      <c r="SEW8" s="68"/>
      <c r="SEX8" s="68"/>
      <c r="SEY8" s="68"/>
      <c r="SEZ8" s="68"/>
      <c r="SFA8" s="68"/>
      <c r="SFB8" s="68"/>
      <c r="SFC8" s="68"/>
      <c r="SFD8" s="68"/>
      <c r="SFE8" s="68"/>
      <c r="SFF8" s="68"/>
      <c r="SFG8" s="68"/>
      <c r="SFH8" s="68"/>
      <c r="SFI8" s="68"/>
      <c r="SFJ8" s="68"/>
      <c r="SFK8" s="68"/>
      <c r="SFL8" s="68"/>
      <c r="SFM8" s="68"/>
      <c r="SFN8" s="68"/>
      <c r="SFO8" s="68"/>
      <c r="SFP8" s="68"/>
      <c r="SFQ8" s="68"/>
      <c r="SFR8" s="68"/>
      <c r="SFS8" s="68"/>
      <c r="SFT8" s="68"/>
      <c r="SFU8" s="68"/>
      <c r="SFV8" s="68"/>
      <c r="SFW8" s="68"/>
      <c r="SFX8" s="68"/>
      <c r="SFY8" s="68"/>
      <c r="SFZ8" s="68"/>
      <c r="SGA8" s="68"/>
      <c r="SGB8" s="68"/>
      <c r="SGC8" s="68"/>
      <c r="SGD8" s="68"/>
      <c r="SGE8" s="68"/>
      <c r="SGF8" s="68"/>
      <c r="SGG8" s="68"/>
      <c r="SGH8" s="68"/>
      <c r="SGI8" s="68"/>
      <c r="SGJ8" s="68"/>
      <c r="SGK8" s="68"/>
      <c r="SGL8" s="68"/>
      <c r="SGM8" s="68"/>
      <c r="SGN8" s="68"/>
      <c r="SGO8" s="68"/>
      <c r="SGP8" s="68"/>
      <c r="SGQ8" s="68"/>
      <c r="SGR8" s="68"/>
      <c r="SGS8" s="68"/>
      <c r="SGT8" s="68"/>
      <c r="SGU8" s="68"/>
      <c r="SGV8" s="68"/>
      <c r="SGW8" s="68"/>
      <c r="SGX8" s="68"/>
      <c r="SGY8" s="68"/>
      <c r="SGZ8" s="68"/>
      <c r="SHA8" s="68"/>
      <c r="SHB8" s="68"/>
      <c r="SHC8" s="68"/>
      <c r="SHD8" s="68"/>
      <c r="SHE8" s="68"/>
      <c r="SHF8" s="68"/>
      <c r="SHG8" s="68"/>
      <c r="SHH8" s="68"/>
      <c r="SHI8" s="68"/>
      <c r="SHJ8" s="68"/>
      <c r="SHK8" s="68"/>
      <c r="SHL8" s="68"/>
      <c r="SHM8" s="68"/>
      <c r="SHN8" s="68"/>
      <c r="SHO8" s="68"/>
      <c r="SHP8" s="68"/>
      <c r="SHQ8" s="68"/>
      <c r="SHR8" s="68"/>
      <c r="SHS8" s="68"/>
      <c r="SHT8" s="68"/>
      <c r="SHU8" s="68"/>
      <c r="SHV8" s="68"/>
      <c r="SHW8" s="68"/>
      <c r="SHX8" s="68"/>
      <c r="SHY8" s="68"/>
      <c r="SHZ8" s="68"/>
      <c r="SIA8" s="68"/>
      <c r="SIB8" s="68"/>
      <c r="SIC8" s="68"/>
      <c r="SID8" s="68"/>
      <c r="SIE8" s="68"/>
      <c r="SIF8" s="68"/>
      <c r="SIG8" s="68"/>
      <c r="SIH8" s="68"/>
      <c r="SII8" s="68"/>
      <c r="SIJ8" s="68"/>
      <c r="SIK8" s="68"/>
      <c r="SIL8" s="68"/>
      <c r="SIM8" s="68"/>
      <c r="SIN8" s="68"/>
      <c r="SIO8" s="68"/>
      <c r="SIP8" s="68"/>
      <c r="SIQ8" s="68"/>
      <c r="SIR8" s="68"/>
      <c r="SIS8" s="68"/>
      <c r="SIT8" s="68"/>
      <c r="SIU8" s="68"/>
      <c r="SIV8" s="68"/>
      <c r="SIW8" s="68"/>
      <c r="SIX8" s="68"/>
      <c r="SIY8" s="68"/>
      <c r="SIZ8" s="68"/>
      <c r="SJA8" s="68"/>
      <c r="SJB8" s="68"/>
      <c r="SJC8" s="68"/>
      <c r="SJD8" s="68"/>
      <c r="SJE8" s="68"/>
      <c r="SJF8" s="68"/>
      <c r="SJG8" s="68"/>
      <c r="SJH8" s="68"/>
      <c r="SJI8" s="68"/>
      <c r="SJJ8" s="68"/>
      <c r="SJK8" s="68"/>
      <c r="SJL8" s="68"/>
      <c r="SJM8" s="68"/>
      <c r="SJN8" s="68"/>
      <c r="SJO8" s="68"/>
      <c r="SJP8" s="68"/>
      <c r="SJQ8" s="68"/>
      <c r="SJR8" s="68"/>
      <c r="SJS8" s="68"/>
      <c r="SJT8" s="68"/>
      <c r="SJU8" s="68"/>
      <c r="SJV8" s="68"/>
      <c r="SJW8" s="68"/>
      <c r="SJX8" s="68"/>
      <c r="SJY8" s="68"/>
      <c r="SJZ8" s="68"/>
      <c r="SKA8" s="68"/>
      <c r="SKB8" s="68"/>
      <c r="SKC8" s="68"/>
      <c r="SKD8" s="68"/>
      <c r="SKE8" s="68"/>
      <c r="SKF8" s="68"/>
      <c r="SKG8" s="68"/>
      <c r="SKH8" s="68"/>
      <c r="SKI8" s="68"/>
      <c r="SKJ8" s="68"/>
      <c r="SKK8" s="68"/>
      <c r="SKL8" s="68"/>
      <c r="SKM8" s="68"/>
      <c r="SKN8" s="68"/>
      <c r="SKO8" s="68"/>
      <c r="SKP8" s="68"/>
      <c r="SKQ8" s="68"/>
      <c r="SKR8" s="68"/>
      <c r="SKS8" s="68"/>
      <c r="SKT8" s="68"/>
      <c r="SKU8" s="68"/>
      <c r="SKV8" s="68"/>
      <c r="SKW8" s="68"/>
      <c r="SKX8" s="68"/>
      <c r="SKY8" s="68"/>
      <c r="SKZ8" s="68"/>
      <c r="SLA8" s="68"/>
      <c r="SLB8" s="68"/>
      <c r="SLC8" s="68"/>
      <c r="SLD8" s="68"/>
      <c r="SLE8" s="68"/>
      <c r="SLF8" s="68"/>
      <c r="SLG8" s="68"/>
      <c r="SLH8" s="68"/>
      <c r="SLI8" s="68"/>
      <c r="SLJ8" s="68"/>
      <c r="SLK8" s="68"/>
      <c r="SLL8" s="68"/>
      <c r="SLM8" s="68"/>
      <c r="SLN8" s="68"/>
      <c r="SLO8" s="68"/>
      <c r="SLP8" s="68"/>
      <c r="SLQ8" s="68"/>
      <c r="SLR8" s="68"/>
      <c r="SLS8" s="68"/>
      <c r="SLT8" s="68"/>
      <c r="SLU8" s="68"/>
      <c r="SLV8" s="68"/>
      <c r="SLW8" s="68"/>
      <c r="SLX8" s="68"/>
      <c r="SLY8" s="68"/>
      <c r="SLZ8" s="68"/>
      <c r="SMA8" s="68"/>
      <c r="SMB8" s="68"/>
      <c r="SMC8" s="68"/>
      <c r="SMD8" s="68"/>
      <c r="SME8" s="68"/>
      <c r="SMF8" s="68"/>
      <c r="SMG8" s="68"/>
      <c r="SMH8" s="68"/>
      <c r="SMI8" s="68"/>
      <c r="SMJ8" s="68"/>
      <c r="SMK8" s="68"/>
      <c r="SML8" s="68"/>
      <c r="SMM8" s="68"/>
      <c r="SMN8" s="68"/>
      <c r="SMO8" s="68"/>
      <c r="SMP8" s="68"/>
      <c r="SMQ8" s="68"/>
      <c r="SMR8" s="68"/>
      <c r="SMS8" s="68"/>
      <c r="SMT8" s="68"/>
      <c r="SMU8" s="68"/>
      <c r="SMV8" s="68"/>
      <c r="SMW8" s="68"/>
      <c r="SMX8" s="68"/>
      <c r="SMY8" s="68"/>
      <c r="SMZ8" s="68"/>
      <c r="SNA8" s="68"/>
      <c r="SNB8" s="68"/>
      <c r="SNC8" s="68"/>
      <c r="SND8" s="68"/>
      <c r="SNE8" s="68"/>
      <c r="SNF8" s="68"/>
      <c r="SNG8" s="68"/>
      <c r="SNH8" s="68"/>
      <c r="SNI8" s="68"/>
      <c r="SNJ8" s="68"/>
      <c r="SNK8" s="68"/>
      <c r="SNL8" s="68"/>
      <c r="SNM8" s="68"/>
      <c r="SNN8" s="68"/>
      <c r="SNO8" s="68"/>
      <c r="SNP8" s="68"/>
      <c r="SNQ8" s="68"/>
      <c r="SNR8" s="68"/>
      <c r="SNS8" s="68"/>
      <c r="SNT8" s="68"/>
      <c r="SNU8" s="68"/>
      <c r="SNV8" s="68"/>
      <c r="SNW8" s="68"/>
      <c r="SNX8" s="68"/>
      <c r="SNY8" s="68"/>
      <c r="SNZ8" s="68"/>
      <c r="SOA8" s="68"/>
      <c r="SOB8" s="68"/>
      <c r="SOC8" s="68"/>
      <c r="SOD8" s="68"/>
      <c r="SOE8" s="68"/>
      <c r="SOF8" s="68"/>
      <c r="SOG8" s="68"/>
      <c r="SOH8" s="68"/>
      <c r="SOI8" s="68"/>
      <c r="SOJ8" s="68"/>
      <c r="SOK8" s="68"/>
      <c r="SOL8" s="68"/>
      <c r="SOM8" s="68"/>
      <c r="SON8" s="68"/>
      <c r="SOO8" s="68"/>
      <c r="SOP8" s="68"/>
      <c r="SOQ8" s="68"/>
      <c r="SOR8" s="68"/>
      <c r="SOS8" s="68"/>
      <c r="SOT8" s="68"/>
      <c r="SOU8" s="68"/>
      <c r="SOV8" s="68"/>
      <c r="SOW8" s="68"/>
      <c r="SOX8" s="68"/>
      <c r="SOY8" s="68"/>
      <c r="SOZ8" s="68"/>
      <c r="SPA8" s="68"/>
      <c r="SPB8" s="68"/>
      <c r="SPC8" s="68"/>
      <c r="SPD8" s="68"/>
      <c r="SPE8" s="68"/>
      <c r="SPF8" s="68"/>
      <c r="SPG8" s="68"/>
      <c r="SPH8" s="68"/>
      <c r="SPI8" s="68"/>
      <c r="SPJ8" s="68"/>
      <c r="SPK8" s="68"/>
      <c r="SPL8" s="68"/>
      <c r="SPM8" s="68"/>
      <c r="SPN8" s="68"/>
      <c r="SPO8" s="68"/>
      <c r="SPP8" s="68"/>
      <c r="SPQ8" s="68"/>
      <c r="SPR8" s="68"/>
      <c r="SPS8" s="68"/>
      <c r="SPT8" s="68"/>
      <c r="SPU8" s="68"/>
      <c r="SPV8" s="68"/>
      <c r="SPW8" s="68"/>
      <c r="SPX8" s="68"/>
      <c r="SPY8" s="68"/>
      <c r="SPZ8" s="68"/>
      <c r="SQA8" s="68"/>
      <c r="SQB8" s="68"/>
      <c r="SQC8" s="68"/>
      <c r="SQD8" s="68"/>
      <c r="SQE8" s="68"/>
      <c r="SQF8" s="68"/>
      <c r="SQG8" s="68"/>
      <c r="SQH8" s="68"/>
      <c r="SQI8" s="68"/>
      <c r="SQJ8" s="68"/>
      <c r="SQK8" s="68"/>
      <c r="SQL8" s="68"/>
      <c r="SQM8" s="68"/>
      <c r="SQN8" s="68"/>
      <c r="SQO8" s="68"/>
      <c r="SQP8" s="68"/>
      <c r="SQQ8" s="68"/>
      <c r="SQR8" s="68"/>
      <c r="SQS8" s="68"/>
      <c r="SQT8" s="68"/>
      <c r="SQU8" s="68"/>
      <c r="SQV8" s="68"/>
      <c r="SQW8" s="68"/>
      <c r="SQX8" s="68"/>
      <c r="SQY8" s="68"/>
      <c r="SQZ8" s="68"/>
      <c r="SRA8" s="68"/>
      <c r="SRB8" s="68"/>
      <c r="SRC8" s="68"/>
      <c r="SRD8" s="68"/>
      <c r="SRE8" s="68"/>
      <c r="SRF8" s="68"/>
      <c r="SRG8" s="68"/>
      <c r="SRH8" s="68"/>
      <c r="SRI8" s="68"/>
      <c r="SRJ8" s="68"/>
      <c r="SRK8" s="68"/>
      <c r="SRL8" s="68"/>
      <c r="SRM8" s="68"/>
      <c r="SRN8" s="68"/>
      <c r="SRO8" s="68"/>
      <c r="SRP8" s="68"/>
      <c r="SRQ8" s="68"/>
      <c r="SRR8" s="68"/>
      <c r="SRS8" s="68"/>
      <c r="SRT8" s="68"/>
      <c r="SRU8" s="68"/>
      <c r="SRV8" s="68"/>
      <c r="SRW8" s="68"/>
      <c r="SRX8" s="68"/>
      <c r="SRY8" s="68"/>
      <c r="SRZ8" s="68"/>
      <c r="SSA8" s="68"/>
      <c r="SSB8" s="68"/>
      <c r="SSC8" s="68"/>
      <c r="SSD8" s="68"/>
      <c r="SSE8" s="68"/>
      <c r="SSF8" s="68"/>
      <c r="SSG8" s="68"/>
      <c r="SSH8" s="68"/>
      <c r="SSI8" s="68"/>
      <c r="SSJ8" s="68"/>
      <c r="SSK8" s="68"/>
      <c r="SSL8" s="68"/>
      <c r="SSM8" s="68"/>
      <c r="SSN8" s="68"/>
      <c r="SSO8" s="68"/>
      <c r="SSP8" s="68"/>
      <c r="SSQ8" s="68"/>
      <c r="SSR8" s="68"/>
      <c r="SSS8" s="68"/>
      <c r="SST8" s="68"/>
      <c r="SSU8" s="68"/>
      <c r="SSV8" s="68"/>
      <c r="SSW8" s="68"/>
      <c r="SSX8" s="68"/>
      <c r="SSY8" s="68"/>
      <c r="SSZ8" s="68"/>
      <c r="STA8" s="68"/>
      <c r="STB8" s="68"/>
      <c r="STC8" s="68"/>
      <c r="STD8" s="68"/>
      <c r="STE8" s="68"/>
      <c r="STF8" s="68"/>
      <c r="STG8" s="68"/>
      <c r="STH8" s="68"/>
      <c r="STI8" s="68"/>
      <c r="STJ8" s="68"/>
      <c r="STK8" s="68"/>
      <c r="STL8" s="68"/>
      <c r="STM8" s="68"/>
      <c r="STN8" s="68"/>
      <c r="STO8" s="68"/>
      <c r="STP8" s="68"/>
      <c r="STQ8" s="68"/>
      <c r="STR8" s="68"/>
      <c r="STS8" s="68"/>
      <c r="STT8" s="68"/>
      <c r="STU8" s="68"/>
      <c r="STV8" s="68"/>
      <c r="STW8" s="68"/>
      <c r="STX8" s="68"/>
      <c r="STY8" s="68"/>
      <c r="STZ8" s="68"/>
      <c r="SUA8" s="68"/>
      <c r="SUB8" s="68"/>
      <c r="SUC8" s="68"/>
      <c r="SUD8" s="68"/>
      <c r="SUE8" s="68"/>
      <c r="SUF8" s="68"/>
      <c r="SUG8" s="68"/>
      <c r="SUH8" s="68"/>
      <c r="SUI8" s="68"/>
      <c r="SUJ8" s="68"/>
      <c r="SUK8" s="68"/>
      <c r="SUL8" s="68"/>
      <c r="SUM8" s="68"/>
      <c r="SUN8" s="68"/>
      <c r="SUO8" s="68"/>
      <c r="SUP8" s="68"/>
      <c r="SUQ8" s="68"/>
      <c r="SUR8" s="68"/>
      <c r="SUS8" s="68"/>
      <c r="SUT8" s="68"/>
      <c r="SUU8" s="68"/>
      <c r="SUV8" s="68"/>
      <c r="SUW8" s="68"/>
      <c r="SUX8" s="68"/>
      <c r="SUY8" s="68"/>
      <c r="SUZ8" s="68"/>
      <c r="SVA8" s="68"/>
      <c r="SVB8" s="68"/>
      <c r="SVC8" s="68"/>
      <c r="SVD8" s="68"/>
      <c r="SVE8" s="68"/>
      <c r="SVF8" s="68"/>
      <c r="SVG8" s="68"/>
      <c r="SVH8" s="68"/>
      <c r="SVI8" s="68"/>
      <c r="SVJ8" s="68"/>
      <c r="SVK8" s="68"/>
      <c r="SVL8" s="68"/>
      <c r="SVM8" s="68"/>
      <c r="SVN8" s="68"/>
      <c r="SVO8" s="68"/>
      <c r="SVP8" s="68"/>
      <c r="SVQ8" s="68"/>
      <c r="SVR8" s="68"/>
      <c r="SVS8" s="68"/>
      <c r="SVT8" s="68"/>
      <c r="SVU8" s="68"/>
      <c r="SVV8" s="68"/>
      <c r="SVW8" s="68"/>
      <c r="SVX8" s="68"/>
      <c r="SVY8" s="68"/>
      <c r="SVZ8" s="68"/>
      <c r="SWA8" s="68"/>
      <c r="SWB8" s="68"/>
      <c r="SWC8" s="68"/>
      <c r="SWD8" s="68"/>
      <c r="SWE8" s="68"/>
      <c r="SWF8" s="68"/>
      <c r="SWG8" s="68"/>
      <c r="SWH8" s="68"/>
      <c r="SWI8" s="68"/>
      <c r="SWJ8" s="68"/>
      <c r="SWK8" s="68"/>
      <c r="SWL8" s="68"/>
      <c r="SWM8" s="68"/>
      <c r="SWN8" s="68"/>
      <c r="SWO8" s="68"/>
      <c r="SWP8" s="68"/>
      <c r="SWQ8" s="68"/>
      <c r="SWR8" s="68"/>
      <c r="SWS8" s="68"/>
      <c r="SWT8" s="68"/>
      <c r="SWU8" s="68"/>
      <c r="SWV8" s="68"/>
      <c r="SWW8" s="68"/>
      <c r="SWX8" s="68"/>
      <c r="SWY8" s="68"/>
      <c r="SWZ8" s="68"/>
      <c r="SXA8" s="68"/>
      <c r="SXB8" s="68"/>
      <c r="SXC8" s="68"/>
      <c r="SXD8" s="68"/>
      <c r="SXE8" s="68"/>
      <c r="SXF8" s="68"/>
      <c r="SXG8" s="68"/>
      <c r="SXH8" s="68"/>
      <c r="SXI8" s="68"/>
      <c r="SXJ8" s="68"/>
      <c r="SXK8" s="68"/>
      <c r="SXL8" s="68"/>
      <c r="SXM8" s="68"/>
      <c r="SXN8" s="68"/>
      <c r="SXO8" s="68"/>
      <c r="SXP8" s="68"/>
      <c r="SXQ8" s="68"/>
      <c r="SXR8" s="68"/>
      <c r="SXS8" s="68"/>
      <c r="SXT8" s="68"/>
      <c r="SXU8" s="68"/>
      <c r="SXV8" s="68"/>
      <c r="SXW8" s="68"/>
      <c r="SXX8" s="68"/>
      <c r="SXY8" s="68"/>
      <c r="SXZ8" s="68"/>
      <c r="SYA8" s="68"/>
      <c r="SYB8" s="68"/>
      <c r="SYC8" s="68"/>
      <c r="SYD8" s="68"/>
      <c r="SYE8" s="68"/>
      <c r="SYF8" s="68"/>
      <c r="SYG8" s="68"/>
      <c r="SYH8" s="68"/>
      <c r="SYI8" s="68"/>
      <c r="SYJ8" s="68"/>
      <c r="SYK8" s="68"/>
      <c r="SYL8" s="68"/>
      <c r="SYM8" s="68"/>
      <c r="SYN8" s="68"/>
      <c r="SYO8" s="68"/>
      <c r="SYP8" s="68"/>
      <c r="SYQ8" s="68"/>
      <c r="SYR8" s="68"/>
      <c r="SYS8" s="68"/>
      <c r="SYT8" s="68"/>
      <c r="SYU8" s="68"/>
      <c r="SYV8" s="68"/>
      <c r="SYW8" s="68"/>
      <c r="SYX8" s="68"/>
      <c r="SYY8" s="68"/>
      <c r="SYZ8" s="68"/>
      <c r="SZA8" s="68"/>
      <c r="SZB8" s="68"/>
      <c r="SZC8" s="68"/>
      <c r="SZD8" s="68"/>
      <c r="SZE8" s="68"/>
      <c r="SZF8" s="68"/>
      <c r="SZG8" s="68"/>
      <c r="SZH8" s="68"/>
      <c r="SZI8" s="68"/>
      <c r="SZJ8" s="68"/>
      <c r="SZK8" s="68"/>
      <c r="SZL8" s="68"/>
      <c r="SZM8" s="68"/>
      <c r="SZN8" s="68"/>
      <c r="SZO8" s="68"/>
      <c r="SZP8" s="68"/>
      <c r="SZQ8" s="68"/>
      <c r="SZR8" s="68"/>
      <c r="SZS8" s="68"/>
      <c r="SZT8" s="68"/>
      <c r="SZU8" s="68"/>
      <c r="SZV8" s="68"/>
      <c r="SZW8" s="68"/>
      <c r="SZX8" s="68"/>
      <c r="SZY8" s="68"/>
      <c r="SZZ8" s="68"/>
      <c r="TAA8" s="68"/>
      <c r="TAB8" s="68"/>
      <c r="TAC8" s="68"/>
      <c r="TAD8" s="68"/>
      <c r="TAE8" s="68"/>
      <c r="TAF8" s="68"/>
      <c r="TAG8" s="68"/>
      <c r="TAH8" s="68"/>
      <c r="TAI8" s="68"/>
      <c r="TAJ8" s="68"/>
      <c r="TAK8" s="68"/>
      <c r="TAL8" s="68"/>
      <c r="TAM8" s="68"/>
      <c r="TAN8" s="68"/>
      <c r="TAO8" s="68"/>
      <c r="TAP8" s="68"/>
      <c r="TAQ8" s="68"/>
      <c r="TAR8" s="68"/>
      <c r="TAS8" s="68"/>
      <c r="TAT8" s="68"/>
      <c r="TAU8" s="68"/>
      <c r="TAV8" s="68"/>
      <c r="TAW8" s="68"/>
      <c r="TAX8" s="68"/>
      <c r="TAY8" s="68"/>
      <c r="TAZ8" s="68"/>
      <c r="TBA8" s="68"/>
      <c r="TBB8" s="68"/>
      <c r="TBC8" s="68"/>
      <c r="TBD8" s="68"/>
      <c r="TBE8" s="68"/>
      <c r="TBF8" s="68"/>
      <c r="TBG8" s="68"/>
      <c r="TBH8" s="68"/>
      <c r="TBI8" s="68"/>
      <c r="TBJ8" s="68"/>
      <c r="TBK8" s="68"/>
      <c r="TBL8" s="68"/>
      <c r="TBM8" s="68"/>
      <c r="TBN8" s="68"/>
      <c r="TBO8" s="68"/>
      <c r="TBP8" s="68"/>
      <c r="TBQ8" s="68"/>
      <c r="TBR8" s="68"/>
      <c r="TBS8" s="68"/>
      <c r="TBT8" s="68"/>
      <c r="TBU8" s="68"/>
      <c r="TBV8" s="68"/>
      <c r="TBW8" s="68"/>
      <c r="TBX8" s="68"/>
      <c r="TBY8" s="68"/>
      <c r="TBZ8" s="68"/>
      <c r="TCA8" s="68"/>
      <c r="TCB8" s="68"/>
      <c r="TCC8" s="68"/>
      <c r="TCD8" s="68"/>
      <c r="TCE8" s="68"/>
      <c r="TCF8" s="68"/>
      <c r="TCG8" s="68"/>
      <c r="TCH8" s="68"/>
      <c r="TCI8" s="68"/>
      <c r="TCJ8" s="68"/>
      <c r="TCK8" s="68"/>
      <c r="TCL8" s="68"/>
      <c r="TCM8" s="68"/>
      <c r="TCN8" s="68"/>
      <c r="TCO8" s="68"/>
      <c r="TCP8" s="68"/>
      <c r="TCQ8" s="68"/>
      <c r="TCR8" s="68"/>
      <c r="TCS8" s="68"/>
      <c r="TCT8" s="68"/>
      <c r="TCU8" s="68"/>
      <c r="TCV8" s="68"/>
      <c r="TCW8" s="68"/>
      <c r="TCX8" s="68"/>
      <c r="TCY8" s="68"/>
      <c r="TCZ8" s="68"/>
      <c r="TDA8" s="68"/>
      <c r="TDB8" s="68"/>
      <c r="TDC8" s="68"/>
      <c r="TDD8" s="68"/>
      <c r="TDE8" s="68"/>
      <c r="TDF8" s="68"/>
      <c r="TDG8" s="68"/>
      <c r="TDH8" s="68"/>
      <c r="TDI8" s="68"/>
      <c r="TDJ8" s="68"/>
      <c r="TDK8" s="68"/>
      <c r="TDL8" s="68"/>
      <c r="TDM8" s="68"/>
      <c r="TDN8" s="68"/>
      <c r="TDO8" s="68"/>
      <c r="TDP8" s="68"/>
      <c r="TDQ8" s="68"/>
      <c r="TDR8" s="68"/>
      <c r="TDS8" s="68"/>
      <c r="TDT8" s="68"/>
      <c r="TDU8" s="68"/>
      <c r="TDV8" s="68"/>
      <c r="TDW8" s="68"/>
      <c r="TDX8" s="68"/>
      <c r="TDY8" s="68"/>
      <c r="TDZ8" s="68"/>
      <c r="TEA8" s="68"/>
      <c r="TEB8" s="68"/>
      <c r="TEC8" s="68"/>
      <c r="TED8" s="68"/>
      <c r="TEE8" s="68"/>
      <c r="TEF8" s="68"/>
      <c r="TEG8" s="68"/>
      <c r="TEH8" s="68"/>
      <c r="TEI8" s="68"/>
      <c r="TEJ8" s="68"/>
      <c r="TEK8" s="68"/>
      <c r="TEL8" s="68"/>
      <c r="TEM8" s="68"/>
      <c r="TEN8" s="68"/>
      <c r="TEO8" s="68"/>
      <c r="TEP8" s="68"/>
      <c r="TEQ8" s="68"/>
      <c r="TER8" s="68"/>
      <c r="TES8" s="68"/>
      <c r="TET8" s="68"/>
      <c r="TEU8" s="68"/>
      <c r="TEV8" s="68"/>
      <c r="TEW8" s="68"/>
      <c r="TEX8" s="68"/>
      <c r="TEY8" s="68"/>
      <c r="TEZ8" s="68"/>
      <c r="TFA8" s="68"/>
      <c r="TFB8" s="68"/>
      <c r="TFC8" s="68"/>
      <c r="TFD8" s="68"/>
      <c r="TFE8" s="68"/>
      <c r="TFF8" s="68"/>
      <c r="TFG8" s="68"/>
      <c r="TFH8" s="68"/>
      <c r="TFI8" s="68"/>
      <c r="TFJ8" s="68"/>
      <c r="TFK8" s="68"/>
      <c r="TFL8" s="68"/>
      <c r="TFM8" s="68"/>
      <c r="TFN8" s="68"/>
      <c r="TFO8" s="68"/>
      <c r="TFP8" s="68"/>
      <c r="TFQ8" s="68"/>
      <c r="TFR8" s="68"/>
      <c r="TFS8" s="68"/>
      <c r="TFT8" s="68"/>
      <c r="TFU8" s="68"/>
      <c r="TFV8" s="68"/>
      <c r="TFW8" s="68"/>
      <c r="TFX8" s="68"/>
      <c r="TFY8" s="68"/>
      <c r="TFZ8" s="68"/>
      <c r="TGA8" s="68"/>
      <c r="TGB8" s="68"/>
      <c r="TGC8" s="68"/>
      <c r="TGD8" s="68"/>
      <c r="TGE8" s="68"/>
      <c r="TGF8" s="68"/>
      <c r="TGG8" s="68"/>
      <c r="TGH8" s="68"/>
      <c r="TGI8" s="68"/>
      <c r="TGJ8" s="68"/>
      <c r="TGK8" s="68"/>
      <c r="TGL8" s="68"/>
      <c r="TGM8" s="68"/>
      <c r="TGN8" s="68"/>
      <c r="TGO8" s="68"/>
      <c r="TGP8" s="68"/>
      <c r="TGQ8" s="68"/>
      <c r="TGR8" s="68"/>
      <c r="TGS8" s="68"/>
      <c r="TGT8" s="68"/>
      <c r="TGU8" s="68"/>
      <c r="TGV8" s="68"/>
      <c r="TGW8" s="68"/>
      <c r="TGX8" s="68"/>
      <c r="TGY8" s="68"/>
      <c r="TGZ8" s="68"/>
      <c r="THA8" s="68"/>
      <c r="THB8" s="68"/>
      <c r="THC8" s="68"/>
      <c r="THD8" s="68"/>
      <c r="THE8" s="68"/>
      <c r="THF8" s="68"/>
      <c r="THG8" s="68"/>
      <c r="THH8" s="68"/>
      <c r="THI8" s="68"/>
      <c r="THJ8" s="68"/>
      <c r="THK8" s="68"/>
      <c r="THL8" s="68"/>
      <c r="THM8" s="68"/>
      <c r="THN8" s="68"/>
      <c r="THO8" s="68"/>
      <c r="THP8" s="68"/>
      <c r="THQ8" s="68"/>
      <c r="THR8" s="68"/>
      <c r="THS8" s="68"/>
      <c r="THT8" s="68"/>
      <c r="THU8" s="68"/>
      <c r="THV8" s="68"/>
      <c r="THW8" s="68"/>
      <c r="THX8" s="68"/>
      <c r="THY8" s="68"/>
      <c r="THZ8" s="68"/>
      <c r="TIA8" s="68"/>
      <c r="TIB8" s="68"/>
      <c r="TIC8" s="68"/>
      <c r="TID8" s="68"/>
      <c r="TIE8" s="68"/>
      <c r="TIF8" s="68"/>
      <c r="TIG8" s="68"/>
      <c r="TIH8" s="68"/>
      <c r="TII8" s="68"/>
      <c r="TIJ8" s="68"/>
      <c r="TIK8" s="68"/>
      <c r="TIL8" s="68"/>
      <c r="TIM8" s="68"/>
      <c r="TIN8" s="68"/>
      <c r="TIO8" s="68"/>
      <c r="TIP8" s="68"/>
      <c r="TIQ8" s="68"/>
      <c r="TIR8" s="68"/>
      <c r="TIS8" s="68"/>
      <c r="TIT8" s="68"/>
      <c r="TIU8" s="68"/>
      <c r="TIV8" s="68"/>
      <c r="TIW8" s="68"/>
      <c r="TIX8" s="68"/>
      <c r="TIY8" s="68"/>
      <c r="TIZ8" s="68"/>
      <c r="TJA8" s="68"/>
      <c r="TJB8" s="68"/>
      <c r="TJC8" s="68"/>
      <c r="TJD8" s="68"/>
      <c r="TJE8" s="68"/>
      <c r="TJF8" s="68"/>
      <c r="TJG8" s="68"/>
      <c r="TJH8" s="68"/>
      <c r="TJI8" s="68"/>
      <c r="TJJ8" s="68"/>
      <c r="TJK8" s="68"/>
      <c r="TJL8" s="68"/>
      <c r="TJM8" s="68"/>
      <c r="TJN8" s="68"/>
      <c r="TJO8" s="68"/>
      <c r="TJP8" s="68"/>
      <c r="TJQ8" s="68"/>
      <c r="TJR8" s="68"/>
      <c r="TJS8" s="68"/>
      <c r="TJT8" s="68"/>
      <c r="TJU8" s="68"/>
      <c r="TJV8" s="68"/>
      <c r="TJW8" s="68"/>
      <c r="TJX8" s="68"/>
      <c r="TJY8" s="68"/>
      <c r="TJZ8" s="68"/>
      <c r="TKA8" s="68"/>
      <c r="TKB8" s="68"/>
      <c r="TKC8" s="68"/>
      <c r="TKD8" s="68"/>
      <c r="TKE8" s="68"/>
      <c r="TKF8" s="68"/>
      <c r="TKG8" s="68"/>
      <c r="TKH8" s="68"/>
      <c r="TKI8" s="68"/>
      <c r="TKJ8" s="68"/>
      <c r="TKK8" s="68"/>
      <c r="TKL8" s="68"/>
      <c r="TKM8" s="68"/>
      <c r="TKN8" s="68"/>
      <c r="TKO8" s="68"/>
      <c r="TKP8" s="68"/>
      <c r="TKQ8" s="68"/>
      <c r="TKR8" s="68"/>
      <c r="TKS8" s="68"/>
      <c r="TKT8" s="68"/>
      <c r="TKU8" s="68"/>
      <c r="TKV8" s="68"/>
      <c r="TKW8" s="68"/>
      <c r="TKX8" s="68"/>
      <c r="TKY8" s="68"/>
      <c r="TKZ8" s="68"/>
      <c r="TLA8" s="68"/>
      <c r="TLB8" s="68"/>
      <c r="TLC8" s="68"/>
      <c r="TLD8" s="68"/>
      <c r="TLE8" s="68"/>
      <c r="TLF8" s="68"/>
      <c r="TLG8" s="68"/>
      <c r="TLH8" s="68"/>
      <c r="TLI8" s="68"/>
      <c r="TLJ8" s="68"/>
      <c r="TLK8" s="68"/>
      <c r="TLL8" s="68"/>
      <c r="TLM8" s="68"/>
      <c r="TLN8" s="68"/>
      <c r="TLO8" s="68"/>
      <c r="TLP8" s="68"/>
      <c r="TLQ8" s="68"/>
      <c r="TLR8" s="68"/>
      <c r="TLS8" s="68"/>
      <c r="TLT8" s="68"/>
      <c r="TLU8" s="68"/>
      <c r="TLV8" s="68"/>
      <c r="TLW8" s="68"/>
      <c r="TLX8" s="68"/>
      <c r="TLY8" s="68"/>
      <c r="TLZ8" s="68"/>
      <c r="TMA8" s="68"/>
      <c r="TMB8" s="68"/>
      <c r="TMC8" s="68"/>
      <c r="TMD8" s="68"/>
      <c r="TME8" s="68"/>
      <c r="TMF8" s="68"/>
      <c r="TMG8" s="68"/>
      <c r="TMH8" s="68"/>
      <c r="TMI8" s="68"/>
      <c r="TMJ8" s="68"/>
      <c r="TMK8" s="68"/>
      <c r="TML8" s="68"/>
      <c r="TMM8" s="68"/>
      <c r="TMN8" s="68"/>
      <c r="TMO8" s="68"/>
      <c r="TMP8" s="68"/>
      <c r="TMQ8" s="68"/>
      <c r="TMR8" s="68"/>
      <c r="TMS8" s="68"/>
      <c r="TMT8" s="68"/>
      <c r="TMU8" s="68"/>
      <c r="TMV8" s="68"/>
      <c r="TMW8" s="68"/>
      <c r="TMX8" s="68"/>
      <c r="TMY8" s="68"/>
      <c r="TMZ8" s="68"/>
      <c r="TNA8" s="68"/>
      <c r="TNB8" s="68"/>
      <c r="TNC8" s="68"/>
      <c r="TND8" s="68"/>
      <c r="TNE8" s="68"/>
      <c r="TNF8" s="68"/>
      <c r="TNG8" s="68"/>
      <c r="TNH8" s="68"/>
      <c r="TNI8" s="68"/>
      <c r="TNJ8" s="68"/>
      <c r="TNK8" s="68"/>
      <c r="TNL8" s="68"/>
      <c r="TNM8" s="68"/>
      <c r="TNN8" s="68"/>
      <c r="TNO8" s="68"/>
      <c r="TNP8" s="68"/>
      <c r="TNQ8" s="68"/>
      <c r="TNR8" s="68"/>
      <c r="TNS8" s="68"/>
      <c r="TNT8" s="68"/>
      <c r="TNU8" s="68"/>
      <c r="TNV8" s="68"/>
      <c r="TNW8" s="68"/>
      <c r="TNX8" s="68"/>
      <c r="TNY8" s="68"/>
      <c r="TNZ8" s="68"/>
      <c r="TOA8" s="68"/>
      <c r="TOB8" s="68"/>
      <c r="TOC8" s="68"/>
      <c r="TOD8" s="68"/>
      <c r="TOE8" s="68"/>
      <c r="TOF8" s="68"/>
      <c r="TOG8" s="68"/>
      <c r="TOH8" s="68"/>
      <c r="TOI8" s="68"/>
      <c r="TOJ8" s="68"/>
      <c r="TOK8" s="68"/>
      <c r="TOL8" s="68"/>
      <c r="TOM8" s="68"/>
      <c r="TON8" s="68"/>
      <c r="TOO8" s="68"/>
      <c r="TOP8" s="68"/>
      <c r="TOQ8" s="68"/>
      <c r="TOR8" s="68"/>
      <c r="TOS8" s="68"/>
      <c r="TOT8" s="68"/>
      <c r="TOU8" s="68"/>
      <c r="TOV8" s="68"/>
      <c r="TOW8" s="68"/>
      <c r="TOX8" s="68"/>
      <c r="TOY8" s="68"/>
      <c r="TOZ8" s="68"/>
      <c r="TPA8" s="68"/>
      <c r="TPB8" s="68"/>
      <c r="TPC8" s="68"/>
      <c r="TPD8" s="68"/>
      <c r="TPE8" s="68"/>
      <c r="TPF8" s="68"/>
      <c r="TPG8" s="68"/>
      <c r="TPH8" s="68"/>
      <c r="TPI8" s="68"/>
      <c r="TPJ8" s="68"/>
      <c r="TPK8" s="68"/>
      <c r="TPL8" s="68"/>
      <c r="TPM8" s="68"/>
      <c r="TPN8" s="68"/>
      <c r="TPO8" s="68"/>
      <c r="TPP8" s="68"/>
      <c r="TPQ8" s="68"/>
      <c r="TPR8" s="68"/>
      <c r="TPS8" s="68"/>
      <c r="TPT8" s="68"/>
      <c r="TPU8" s="68"/>
      <c r="TPV8" s="68"/>
      <c r="TPW8" s="68"/>
      <c r="TPX8" s="68"/>
      <c r="TPY8" s="68"/>
      <c r="TPZ8" s="68"/>
      <c r="TQA8" s="68"/>
      <c r="TQB8" s="68"/>
      <c r="TQC8" s="68"/>
      <c r="TQD8" s="68"/>
      <c r="TQE8" s="68"/>
      <c r="TQF8" s="68"/>
      <c r="TQG8" s="68"/>
      <c r="TQH8" s="68"/>
      <c r="TQI8" s="68"/>
      <c r="TQJ8" s="68"/>
      <c r="TQK8" s="68"/>
      <c r="TQL8" s="68"/>
      <c r="TQM8" s="68"/>
      <c r="TQN8" s="68"/>
      <c r="TQO8" s="68"/>
      <c r="TQP8" s="68"/>
      <c r="TQQ8" s="68"/>
      <c r="TQR8" s="68"/>
      <c r="TQS8" s="68"/>
      <c r="TQT8" s="68"/>
      <c r="TQU8" s="68"/>
      <c r="TQV8" s="68"/>
      <c r="TQW8" s="68"/>
      <c r="TQX8" s="68"/>
      <c r="TQY8" s="68"/>
      <c r="TQZ8" s="68"/>
      <c r="TRA8" s="68"/>
      <c r="TRB8" s="68"/>
      <c r="TRC8" s="68"/>
      <c r="TRD8" s="68"/>
      <c r="TRE8" s="68"/>
      <c r="TRF8" s="68"/>
      <c r="TRG8" s="68"/>
      <c r="TRH8" s="68"/>
      <c r="TRI8" s="68"/>
      <c r="TRJ8" s="68"/>
      <c r="TRK8" s="68"/>
      <c r="TRL8" s="68"/>
      <c r="TRM8" s="68"/>
      <c r="TRN8" s="68"/>
      <c r="TRO8" s="68"/>
      <c r="TRP8" s="68"/>
      <c r="TRQ8" s="68"/>
      <c r="TRR8" s="68"/>
      <c r="TRS8" s="68"/>
      <c r="TRT8" s="68"/>
      <c r="TRU8" s="68"/>
      <c r="TRV8" s="68"/>
      <c r="TRW8" s="68"/>
      <c r="TRX8" s="68"/>
      <c r="TRY8" s="68"/>
      <c r="TRZ8" s="68"/>
      <c r="TSA8" s="68"/>
      <c r="TSB8" s="68"/>
      <c r="TSC8" s="68"/>
      <c r="TSD8" s="68"/>
      <c r="TSE8" s="68"/>
      <c r="TSF8" s="68"/>
      <c r="TSG8" s="68"/>
      <c r="TSH8" s="68"/>
      <c r="TSI8" s="68"/>
      <c r="TSJ8" s="68"/>
      <c r="TSK8" s="68"/>
      <c r="TSL8" s="68"/>
      <c r="TSM8" s="68"/>
      <c r="TSN8" s="68"/>
      <c r="TSO8" s="68"/>
      <c r="TSP8" s="68"/>
      <c r="TSQ8" s="68"/>
      <c r="TSR8" s="68"/>
      <c r="TSS8" s="68"/>
      <c r="TST8" s="68"/>
      <c r="TSU8" s="68"/>
      <c r="TSV8" s="68"/>
      <c r="TSW8" s="68"/>
      <c r="TSX8" s="68"/>
      <c r="TSY8" s="68"/>
      <c r="TSZ8" s="68"/>
      <c r="TTA8" s="68"/>
      <c r="TTB8" s="68"/>
      <c r="TTC8" s="68"/>
      <c r="TTD8" s="68"/>
      <c r="TTE8" s="68"/>
      <c r="TTF8" s="68"/>
      <c r="TTG8" s="68"/>
      <c r="TTH8" s="68"/>
      <c r="TTI8" s="68"/>
      <c r="TTJ8" s="68"/>
      <c r="TTK8" s="68"/>
      <c r="TTL8" s="68"/>
      <c r="TTM8" s="68"/>
      <c r="TTN8" s="68"/>
      <c r="TTO8" s="68"/>
      <c r="TTP8" s="68"/>
      <c r="TTQ8" s="68"/>
      <c r="TTR8" s="68"/>
      <c r="TTS8" s="68"/>
      <c r="TTT8" s="68"/>
      <c r="TTU8" s="68"/>
      <c r="TTV8" s="68"/>
      <c r="TTW8" s="68"/>
      <c r="TTX8" s="68"/>
      <c r="TTY8" s="68"/>
      <c r="TTZ8" s="68"/>
      <c r="TUA8" s="68"/>
      <c r="TUB8" s="68"/>
      <c r="TUC8" s="68"/>
      <c r="TUD8" s="68"/>
      <c r="TUE8" s="68"/>
      <c r="TUF8" s="68"/>
      <c r="TUG8" s="68"/>
      <c r="TUH8" s="68"/>
      <c r="TUI8" s="68"/>
      <c r="TUJ8" s="68"/>
      <c r="TUK8" s="68"/>
      <c r="TUL8" s="68"/>
      <c r="TUM8" s="68"/>
      <c r="TUN8" s="68"/>
      <c r="TUO8" s="68"/>
      <c r="TUP8" s="68"/>
      <c r="TUQ8" s="68"/>
      <c r="TUR8" s="68"/>
      <c r="TUS8" s="68"/>
      <c r="TUT8" s="68"/>
      <c r="TUU8" s="68"/>
      <c r="TUV8" s="68"/>
      <c r="TUW8" s="68"/>
      <c r="TUX8" s="68"/>
      <c r="TUY8" s="68"/>
      <c r="TUZ8" s="68"/>
      <c r="TVA8" s="68"/>
      <c r="TVB8" s="68"/>
      <c r="TVC8" s="68"/>
      <c r="TVD8" s="68"/>
      <c r="TVE8" s="68"/>
      <c r="TVF8" s="68"/>
      <c r="TVG8" s="68"/>
      <c r="TVH8" s="68"/>
      <c r="TVI8" s="68"/>
      <c r="TVJ8" s="68"/>
      <c r="TVK8" s="68"/>
      <c r="TVL8" s="68"/>
      <c r="TVM8" s="68"/>
      <c r="TVN8" s="68"/>
      <c r="TVO8" s="68"/>
      <c r="TVP8" s="68"/>
      <c r="TVQ8" s="68"/>
      <c r="TVR8" s="68"/>
      <c r="TVS8" s="68"/>
      <c r="TVT8" s="68"/>
      <c r="TVU8" s="68"/>
      <c r="TVV8" s="68"/>
      <c r="TVW8" s="68"/>
      <c r="TVX8" s="68"/>
      <c r="TVY8" s="68"/>
      <c r="TVZ8" s="68"/>
      <c r="TWA8" s="68"/>
      <c r="TWB8" s="68"/>
      <c r="TWC8" s="68"/>
      <c r="TWD8" s="68"/>
      <c r="TWE8" s="68"/>
      <c r="TWF8" s="68"/>
      <c r="TWG8" s="68"/>
      <c r="TWH8" s="68"/>
      <c r="TWI8" s="68"/>
      <c r="TWJ8" s="68"/>
      <c r="TWK8" s="68"/>
      <c r="TWL8" s="68"/>
      <c r="TWM8" s="68"/>
      <c r="TWN8" s="68"/>
      <c r="TWO8" s="68"/>
      <c r="TWP8" s="68"/>
      <c r="TWQ8" s="68"/>
      <c r="TWR8" s="68"/>
      <c r="TWS8" s="68"/>
      <c r="TWT8" s="68"/>
      <c r="TWU8" s="68"/>
      <c r="TWV8" s="68"/>
      <c r="TWW8" s="68"/>
      <c r="TWX8" s="68"/>
      <c r="TWY8" s="68"/>
      <c r="TWZ8" s="68"/>
      <c r="TXA8" s="68"/>
      <c r="TXB8" s="68"/>
      <c r="TXC8" s="68"/>
      <c r="TXD8" s="68"/>
      <c r="TXE8" s="68"/>
      <c r="TXF8" s="68"/>
      <c r="TXG8" s="68"/>
      <c r="TXH8" s="68"/>
      <c r="TXI8" s="68"/>
      <c r="TXJ8" s="68"/>
      <c r="TXK8" s="68"/>
      <c r="TXL8" s="68"/>
      <c r="TXM8" s="68"/>
      <c r="TXN8" s="68"/>
      <c r="TXO8" s="68"/>
      <c r="TXP8" s="68"/>
      <c r="TXQ8" s="68"/>
      <c r="TXR8" s="68"/>
      <c r="TXS8" s="68"/>
      <c r="TXT8" s="68"/>
      <c r="TXU8" s="68"/>
      <c r="TXV8" s="68"/>
      <c r="TXW8" s="68"/>
      <c r="TXX8" s="68"/>
      <c r="TXY8" s="68"/>
      <c r="TXZ8" s="68"/>
      <c r="TYA8" s="68"/>
      <c r="TYB8" s="68"/>
      <c r="TYC8" s="68"/>
      <c r="TYD8" s="68"/>
      <c r="TYE8" s="68"/>
      <c r="TYF8" s="68"/>
      <c r="TYG8" s="68"/>
      <c r="TYH8" s="68"/>
      <c r="TYI8" s="68"/>
      <c r="TYJ8" s="68"/>
      <c r="TYK8" s="68"/>
      <c r="TYL8" s="68"/>
      <c r="TYM8" s="68"/>
      <c r="TYN8" s="68"/>
      <c r="TYO8" s="68"/>
      <c r="TYP8" s="68"/>
      <c r="TYQ8" s="68"/>
      <c r="TYR8" s="68"/>
      <c r="TYS8" s="68"/>
      <c r="TYT8" s="68"/>
      <c r="TYU8" s="68"/>
      <c r="TYV8" s="68"/>
      <c r="TYW8" s="68"/>
      <c r="TYX8" s="68"/>
      <c r="TYY8" s="68"/>
      <c r="TYZ8" s="68"/>
      <c r="TZA8" s="68"/>
      <c r="TZB8" s="68"/>
      <c r="TZC8" s="68"/>
      <c r="TZD8" s="68"/>
      <c r="TZE8" s="68"/>
      <c r="TZF8" s="68"/>
      <c r="TZG8" s="68"/>
      <c r="TZH8" s="68"/>
      <c r="TZI8" s="68"/>
      <c r="TZJ8" s="68"/>
      <c r="TZK8" s="68"/>
      <c r="TZL8" s="68"/>
      <c r="TZM8" s="68"/>
      <c r="TZN8" s="68"/>
      <c r="TZO8" s="68"/>
      <c r="TZP8" s="68"/>
      <c r="TZQ8" s="68"/>
      <c r="TZR8" s="68"/>
      <c r="TZS8" s="68"/>
      <c r="TZT8" s="68"/>
      <c r="TZU8" s="68"/>
      <c r="TZV8" s="68"/>
      <c r="TZW8" s="68"/>
      <c r="TZX8" s="68"/>
      <c r="TZY8" s="68"/>
      <c r="TZZ8" s="68"/>
      <c r="UAA8" s="68"/>
      <c r="UAB8" s="68"/>
      <c r="UAC8" s="68"/>
      <c r="UAD8" s="68"/>
      <c r="UAE8" s="68"/>
      <c r="UAF8" s="68"/>
      <c r="UAG8" s="68"/>
      <c r="UAH8" s="68"/>
      <c r="UAI8" s="68"/>
      <c r="UAJ8" s="68"/>
      <c r="UAK8" s="68"/>
      <c r="UAL8" s="68"/>
      <c r="UAM8" s="68"/>
      <c r="UAN8" s="68"/>
      <c r="UAO8" s="68"/>
      <c r="UAP8" s="68"/>
      <c r="UAQ8" s="68"/>
      <c r="UAR8" s="68"/>
      <c r="UAS8" s="68"/>
      <c r="UAT8" s="68"/>
      <c r="UAU8" s="68"/>
      <c r="UAV8" s="68"/>
      <c r="UAW8" s="68"/>
      <c r="UAX8" s="68"/>
      <c r="UAY8" s="68"/>
      <c r="UAZ8" s="68"/>
      <c r="UBA8" s="68"/>
      <c r="UBB8" s="68"/>
      <c r="UBC8" s="68"/>
      <c r="UBD8" s="68"/>
      <c r="UBE8" s="68"/>
      <c r="UBF8" s="68"/>
      <c r="UBG8" s="68"/>
      <c r="UBH8" s="68"/>
      <c r="UBI8" s="68"/>
      <c r="UBJ8" s="68"/>
      <c r="UBK8" s="68"/>
      <c r="UBL8" s="68"/>
      <c r="UBM8" s="68"/>
      <c r="UBN8" s="68"/>
      <c r="UBO8" s="68"/>
      <c r="UBP8" s="68"/>
      <c r="UBQ8" s="68"/>
      <c r="UBR8" s="68"/>
      <c r="UBS8" s="68"/>
      <c r="UBT8" s="68"/>
      <c r="UBU8" s="68"/>
      <c r="UBV8" s="68"/>
      <c r="UBW8" s="68"/>
      <c r="UBX8" s="68"/>
      <c r="UBY8" s="68"/>
      <c r="UBZ8" s="68"/>
      <c r="UCA8" s="68"/>
      <c r="UCB8" s="68"/>
      <c r="UCC8" s="68"/>
      <c r="UCD8" s="68"/>
      <c r="UCE8" s="68"/>
      <c r="UCF8" s="68"/>
      <c r="UCG8" s="68"/>
      <c r="UCH8" s="68"/>
      <c r="UCI8" s="68"/>
      <c r="UCJ8" s="68"/>
      <c r="UCK8" s="68"/>
      <c r="UCL8" s="68"/>
      <c r="UCM8" s="68"/>
      <c r="UCN8" s="68"/>
      <c r="UCO8" s="68"/>
      <c r="UCP8" s="68"/>
      <c r="UCQ8" s="68"/>
      <c r="UCR8" s="68"/>
      <c r="UCS8" s="68"/>
      <c r="UCT8" s="68"/>
      <c r="UCU8" s="68"/>
      <c r="UCV8" s="68"/>
      <c r="UCW8" s="68"/>
      <c r="UCX8" s="68"/>
      <c r="UCY8" s="68"/>
      <c r="UCZ8" s="68"/>
      <c r="UDA8" s="68"/>
      <c r="UDB8" s="68"/>
      <c r="UDC8" s="68"/>
      <c r="UDD8" s="68"/>
      <c r="UDE8" s="68"/>
      <c r="UDF8" s="68"/>
      <c r="UDG8" s="68"/>
      <c r="UDH8" s="68"/>
      <c r="UDI8" s="68"/>
      <c r="UDJ8" s="68"/>
      <c r="UDK8" s="68"/>
      <c r="UDL8" s="68"/>
      <c r="UDM8" s="68"/>
      <c r="UDN8" s="68"/>
      <c r="UDO8" s="68"/>
      <c r="UDP8" s="68"/>
      <c r="UDQ8" s="68"/>
      <c r="UDR8" s="68"/>
      <c r="UDS8" s="68"/>
      <c r="UDT8" s="68"/>
      <c r="UDU8" s="68"/>
      <c r="UDV8" s="68"/>
      <c r="UDW8" s="68"/>
      <c r="UDX8" s="68"/>
      <c r="UDY8" s="68"/>
      <c r="UDZ8" s="68"/>
      <c r="UEA8" s="68"/>
      <c r="UEB8" s="68"/>
      <c r="UEC8" s="68"/>
      <c r="UED8" s="68"/>
      <c r="UEE8" s="68"/>
      <c r="UEF8" s="68"/>
      <c r="UEG8" s="68"/>
      <c r="UEH8" s="68"/>
      <c r="UEI8" s="68"/>
      <c r="UEJ8" s="68"/>
      <c r="UEK8" s="68"/>
      <c r="UEL8" s="68"/>
      <c r="UEM8" s="68"/>
      <c r="UEN8" s="68"/>
      <c r="UEO8" s="68"/>
      <c r="UEP8" s="68"/>
      <c r="UEQ8" s="68"/>
      <c r="UER8" s="68"/>
      <c r="UES8" s="68"/>
      <c r="UET8" s="68"/>
      <c r="UEU8" s="68"/>
      <c r="UEV8" s="68"/>
      <c r="UEW8" s="68"/>
      <c r="UEX8" s="68"/>
      <c r="UEY8" s="68"/>
      <c r="UEZ8" s="68"/>
      <c r="UFA8" s="68"/>
      <c r="UFB8" s="68"/>
      <c r="UFC8" s="68"/>
      <c r="UFD8" s="68"/>
      <c r="UFE8" s="68"/>
      <c r="UFF8" s="68"/>
      <c r="UFG8" s="68"/>
      <c r="UFH8" s="68"/>
      <c r="UFI8" s="68"/>
      <c r="UFJ8" s="68"/>
      <c r="UFK8" s="68"/>
      <c r="UFL8" s="68"/>
      <c r="UFM8" s="68"/>
      <c r="UFN8" s="68"/>
      <c r="UFO8" s="68"/>
      <c r="UFP8" s="68"/>
      <c r="UFQ8" s="68"/>
      <c r="UFR8" s="68"/>
      <c r="UFS8" s="68"/>
      <c r="UFT8" s="68"/>
      <c r="UFU8" s="68"/>
      <c r="UFV8" s="68"/>
      <c r="UFW8" s="68"/>
      <c r="UFX8" s="68"/>
      <c r="UFY8" s="68"/>
      <c r="UFZ8" s="68"/>
      <c r="UGA8" s="68"/>
      <c r="UGB8" s="68"/>
      <c r="UGC8" s="68"/>
      <c r="UGD8" s="68"/>
      <c r="UGE8" s="68"/>
      <c r="UGF8" s="68"/>
      <c r="UGG8" s="68"/>
      <c r="UGH8" s="68"/>
      <c r="UGI8" s="68"/>
      <c r="UGJ8" s="68"/>
      <c r="UGK8" s="68"/>
      <c r="UGL8" s="68"/>
      <c r="UGM8" s="68"/>
      <c r="UGN8" s="68"/>
      <c r="UGO8" s="68"/>
      <c r="UGP8" s="68"/>
      <c r="UGQ8" s="68"/>
      <c r="UGR8" s="68"/>
      <c r="UGS8" s="68"/>
      <c r="UGT8" s="68"/>
      <c r="UGU8" s="68"/>
      <c r="UGV8" s="68"/>
      <c r="UGW8" s="68"/>
      <c r="UGX8" s="68"/>
      <c r="UGY8" s="68"/>
      <c r="UGZ8" s="68"/>
      <c r="UHA8" s="68"/>
      <c r="UHB8" s="68"/>
      <c r="UHC8" s="68"/>
      <c r="UHD8" s="68"/>
      <c r="UHE8" s="68"/>
      <c r="UHF8" s="68"/>
      <c r="UHG8" s="68"/>
      <c r="UHH8" s="68"/>
      <c r="UHI8" s="68"/>
      <c r="UHJ8" s="68"/>
      <c r="UHK8" s="68"/>
      <c r="UHL8" s="68"/>
      <c r="UHM8" s="68"/>
      <c r="UHN8" s="68"/>
      <c r="UHO8" s="68"/>
      <c r="UHP8" s="68"/>
      <c r="UHQ8" s="68"/>
      <c r="UHR8" s="68"/>
      <c r="UHS8" s="68"/>
      <c r="UHT8" s="68"/>
      <c r="UHU8" s="68"/>
      <c r="UHV8" s="68"/>
      <c r="UHW8" s="68"/>
      <c r="UHX8" s="68"/>
      <c r="UHY8" s="68"/>
      <c r="UHZ8" s="68"/>
      <c r="UIA8" s="68"/>
      <c r="UIB8" s="68"/>
      <c r="UIC8" s="68"/>
      <c r="UID8" s="68"/>
      <c r="UIE8" s="68"/>
      <c r="UIF8" s="68"/>
      <c r="UIG8" s="68"/>
      <c r="UIH8" s="68"/>
      <c r="UII8" s="68"/>
      <c r="UIJ8" s="68"/>
      <c r="UIK8" s="68"/>
      <c r="UIL8" s="68"/>
      <c r="UIM8" s="68"/>
      <c r="UIN8" s="68"/>
      <c r="UIO8" s="68"/>
      <c r="UIP8" s="68"/>
      <c r="UIQ8" s="68"/>
      <c r="UIR8" s="68"/>
      <c r="UIS8" s="68"/>
      <c r="UIT8" s="68"/>
      <c r="UIU8" s="68"/>
      <c r="UIV8" s="68"/>
      <c r="UIW8" s="68"/>
      <c r="UIX8" s="68"/>
      <c r="UIY8" s="68"/>
      <c r="UIZ8" s="68"/>
      <c r="UJA8" s="68"/>
      <c r="UJB8" s="68"/>
      <c r="UJC8" s="68"/>
      <c r="UJD8" s="68"/>
      <c r="UJE8" s="68"/>
      <c r="UJF8" s="68"/>
      <c r="UJG8" s="68"/>
      <c r="UJH8" s="68"/>
      <c r="UJI8" s="68"/>
      <c r="UJJ8" s="68"/>
      <c r="UJK8" s="68"/>
      <c r="UJL8" s="68"/>
      <c r="UJM8" s="68"/>
      <c r="UJN8" s="68"/>
      <c r="UJO8" s="68"/>
      <c r="UJP8" s="68"/>
      <c r="UJQ8" s="68"/>
      <c r="UJR8" s="68"/>
      <c r="UJS8" s="68"/>
      <c r="UJT8" s="68"/>
      <c r="UJU8" s="68"/>
      <c r="UJV8" s="68"/>
      <c r="UJW8" s="68"/>
      <c r="UJX8" s="68"/>
      <c r="UJY8" s="68"/>
      <c r="UJZ8" s="68"/>
      <c r="UKA8" s="68"/>
      <c r="UKB8" s="68"/>
      <c r="UKC8" s="68"/>
      <c r="UKD8" s="68"/>
      <c r="UKE8" s="68"/>
      <c r="UKF8" s="68"/>
      <c r="UKG8" s="68"/>
      <c r="UKH8" s="68"/>
      <c r="UKI8" s="68"/>
      <c r="UKJ8" s="68"/>
      <c r="UKK8" s="68"/>
      <c r="UKL8" s="68"/>
      <c r="UKM8" s="68"/>
      <c r="UKN8" s="68"/>
      <c r="UKO8" s="68"/>
      <c r="UKP8" s="68"/>
      <c r="UKQ8" s="68"/>
      <c r="UKR8" s="68"/>
      <c r="UKS8" s="68"/>
      <c r="UKT8" s="68"/>
      <c r="UKU8" s="68"/>
      <c r="UKV8" s="68"/>
      <c r="UKW8" s="68"/>
      <c r="UKX8" s="68"/>
      <c r="UKY8" s="68"/>
      <c r="UKZ8" s="68"/>
      <c r="ULA8" s="68"/>
      <c r="ULB8" s="68"/>
      <c r="ULC8" s="68"/>
      <c r="ULD8" s="68"/>
      <c r="ULE8" s="68"/>
      <c r="ULF8" s="68"/>
      <c r="ULG8" s="68"/>
      <c r="ULH8" s="68"/>
      <c r="ULI8" s="68"/>
      <c r="ULJ8" s="68"/>
      <c r="ULK8" s="68"/>
      <c r="ULL8" s="68"/>
      <c r="ULM8" s="68"/>
      <c r="ULN8" s="68"/>
      <c r="ULO8" s="68"/>
      <c r="ULP8" s="68"/>
      <c r="ULQ8" s="68"/>
      <c r="ULR8" s="68"/>
      <c r="ULS8" s="68"/>
      <c r="ULT8" s="68"/>
      <c r="ULU8" s="68"/>
      <c r="ULV8" s="68"/>
      <c r="ULW8" s="68"/>
      <c r="ULX8" s="68"/>
      <c r="ULY8" s="68"/>
      <c r="ULZ8" s="68"/>
      <c r="UMA8" s="68"/>
      <c r="UMB8" s="68"/>
      <c r="UMC8" s="68"/>
      <c r="UMD8" s="68"/>
      <c r="UME8" s="68"/>
      <c r="UMF8" s="68"/>
      <c r="UMG8" s="68"/>
      <c r="UMH8" s="68"/>
      <c r="UMI8" s="68"/>
      <c r="UMJ8" s="68"/>
      <c r="UMK8" s="68"/>
      <c r="UML8" s="68"/>
      <c r="UMM8" s="68"/>
      <c r="UMN8" s="68"/>
      <c r="UMO8" s="68"/>
      <c r="UMP8" s="68"/>
      <c r="UMQ8" s="68"/>
      <c r="UMR8" s="68"/>
      <c r="UMS8" s="68"/>
      <c r="UMT8" s="68"/>
      <c r="UMU8" s="68"/>
      <c r="UMV8" s="68"/>
      <c r="UMW8" s="68"/>
      <c r="UMX8" s="68"/>
      <c r="UMY8" s="68"/>
      <c r="UMZ8" s="68"/>
      <c r="UNA8" s="68"/>
      <c r="UNB8" s="68"/>
      <c r="UNC8" s="68"/>
      <c r="UND8" s="68"/>
      <c r="UNE8" s="68"/>
      <c r="UNF8" s="68"/>
      <c r="UNG8" s="68"/>
      <c r="UNH8" s="68"/>
      <c r="UNI8" s="68"/>
      <c r="UNJ8" s="68"/>
      <c r="UNK8" s="68"/>
      <c r="UNL8" s="68"/>
      <c r="UNM8" s="68"/>
      <c r="UNN8" s="68"/>
      <c r="UNO8" s="68"/>
      <c r="UNP8" s="68"/>
      <c r="UNQ8" s="68"/>
      <c r="UNR8" s="68"/>
      <c r="UNS8" s="68"/>
      <c r="UNT8" s="68"/>
      <c r="UNU8" s="68"/>
      <c r="UNV8" s="68"/>
      <c r="UNW8" s="68"/>
      <c r="UNX8" s="68"/>
      <c r="UNY8" s="68"/>
      <c r="UNZ8" s="68"/>
      <c r="UOA8" s="68"/>
      <c r="UOB8" s="68"/>
      <c r="UOC8" s="68"/>
      <c r="UOD8" s="68"/>
      <c r="UOE8" s="68"/>
      <c r="UOF8" s="68"/>
      <c r="UOG8" s="68"/>
      <c r="UOH8" s="68"/>
      <c r="UOI8" s="68"/>
      <c r="UOJ8" s="68"/>
      <c r="UOK8" s="68"/>
      <c r="UOL8" s="68"/>
      <c r="UOM8" s="68"/>
      <c r="UON8" s="68"/>
      <c r="UOO8" s="68"/>
      <c r="UOP8" s="68"/>
      <c r="UOQ8" s="68"/>
      <c r="UOR8" s="68"/>
      <c r="UOS8" s="68"/>
      <c r="UOT8" s="68"/>
      <c r="UOU8" s="68"/>
      <c r="UOV8" s="68"/>
      <c r="UOW8" s="68"/>
      <c r="UOX8" s="68"/>
      <c r="UOY8" s="68"/>
      <c r="UOZ8" s="68"/>
      <c r="UPA8" s="68"/>
      <c r="UPB8" s="68"/>
      <c r="UPC8" s="68"/>
      <c r="UPD8" s="68"/>
      <c r="UPE8" s="68"/>
      <c r="UPF8" s="68"/>
      <c r="UPG8" s="68"/>
      <c r="UPH8" s="68"/>
      <c r="UPI8" s="68"/>
      <c r="UPJ8" s="68"/>
      <c r="UPK8" s="68"/>
      <c r="UPL8" s="68"/>
      <c r="UPM8" s="68"/>
      <c r="UPN8" s="68"/>
      <c r="UPO8" s="68"/>
      <c r="UPP8" s="68"/>
      <c r="UPQ8" s="68"/>
      <c r="UPR8" s="68"/>
      <c r="UPS8" s="68"/>
      <c r="UPT8" s="68"/>
      <c r="UPU8" s="68"/>
      <c r="UPV8" s="68"/>
      <c r="UPW8" s="68"/>
      <c r="UPX8" s="68"/>
      <c r="UPY8" s="68"/>
      <c r="UPZ8" s="68"/>
      <c r="UQA8" s="68"/>
      <c r="UQB8" s="68"/>
      <c r="UQC8" s="68"/>
      <c r="UQD8" s="68"/>
      <c r="UQE8" s="68"/>
      <c r="UQF8" s="68"/>
      <c r="UQG8" s="68"/>
      <c r="UQH8" s="68"/>
      <c r="UQI8" s="68"/>
      <c r="UQJ8" s="68"/>
      <c r="UQK8" s="68"/>
      <c r="UQL8" s="68"/>
      <c r="UQM8" s="68"/>
      <c r="UQN8" s="68"/>
      <c r="UQO8" s="68"/>
      <c r="UQP8" s="68"/>
      <c r="UQQ8" s="68"/>
      <c r="UQR8" s="68"/>
      <c r="UQS8" s="68"/>
      <c r="UQT8" s="68"/>
      <c r="UQU8" s="68"/>
      <c r="UQV8" s="68"/>
      <c r="UQW8" s="68"/>
      <c r="UQX8" s="68"/>
      <c r="UQY8" s="68"/>
      <c r="UQZ8" s="68"/>
      <c r="URA8" s="68"/>
      <c r="URB8" s="68"/>
      <c r="URC8" s="68"/>
      <c r="URD8" s="68"/>
      <c r="URE8" s="68"/>
      <c r="URF8" s="68"/>
      <c r="URG8" s="68"/>
      <c r="URH8" s="68"/>
      <c r="URI8" s="68"/>
      <c r="URJ8" s="68"/>
      <c r="URK8" s="68"/>
      <c r="URL8" s="68"/>
      <c r="URM8" s="68"/>
      <c r="URN8" s="68"/>
      <c r="URO8" s="68"/>
      <c r="URP8" s="68"/>
      <c r="URQ8" s="68"/>
      <c r="URR8" s="68"/>
      <c r="URS8" s="68"/>
      <c r="URT8" s="68"/>
      <c r="URU8" s="68"/>
      <c r="URV8" s="68"/>
      <c r="URW8" s="68"/>
      <c r="URX8" s="68"/>
      <c r="URY8" s="68"/>
      <c r="URZ8" s="68"/>
      <c r="USA8" s="68"/>
      <c r="USB8" s="68"/>
      <c r="USC8" s="68"/>
      <c r="USD8" s="68"/>
      <c r="USE8" s="68"/>
      <c r="USF8" s="68"/>
      <c r="USG8" s="68"/>
      <c r="USH8" s="68"/>
      <c r="USI8" s="68"/>
      <c r="USJ8" s="68"/>
      <c r="USK8" s="68"/>
      <c r="USL8" s="68"/>
      <c r="USM8" s="68"/>
      <c r="USN8" s="68"/>
      <c r="USO8" s="68"/>
      <c r="USP8" s="68"/>
      <c r="USQ8" s="68"/>
      <c r="USR8" s="68"/>
      <c r="USS8" s="68"/>
      <c r="UST8" s="68"/>
      <c r="USU8" s="68"/>
      <c r="USV8" s="68"/>
      <c r="USW8" s="68"/>
      <c r="USX8" s="68"/>
      <c r="USY8" s="68"/>
      <c r="USZ8" s="68"/>
      <c r="UTA8" s="68"/>
      <c r="UTB8" s="68"/>
      <c r="UTC8" s="68"/>
      <c r="UTD8" s="68"/>
      <c r="UTE8" s="68"/>
      <c r="UTF8" s="68"/>
      <c r="UTG8" s="68"/>
      <c r="UTH8" s="68"/>
      <c r="UTI8" s="68"/>
      <c r="UTJ8" s="68"/>
      <c r="UTK8" s="68"/>
      <c r="UTL8" s="68"/>
      <c r="UTM8" s="68"/>
      <c r="UTN8" s="68"/>
      <c r="UTO8" s="68"/>
      <c r="UTP8" s="68"/>
      <c r="UTQ8" s="68"/>
      <c r="UTR8" s="68"/>
      <c r="UTS8" s="68"/>
      <c r="UTT8" s="68"/>
      <c r="UTU8" s="68"/>
      <c r="UTV8" s="68"/>
      <c r="UTW8" s="68"/>
      <c r="UTX8" s="68"/>
      <c r="UTY8" s="68"/>
      <c r="UTZ8" s="68"/>
      <c r="UUA8" s="68"/>
      <c r="UUB8" s="68"/>
      <c r="UUC8" s="68"/>
      <c r="UUD8" s="68"/>
      <c r="UUE8" s="68"/>
      <c r="UUF8" s="68"/>
      <c r="UUG8" s="68"/>
      <c r="UUH8" s="68"/>
      <c r="UUI8" s="68"/>
      <c r="UUJ8" s="68"/>
      <c r="UUK8" s="68"/>
      <c r="UUL8" s="68"/>
      <c r="UUM8" s="68"/>
      <c r="UUN8" s="68"/>
      <c r="UUO8" s="68"/>
      <c r="UUP8" s="68"/>
      <c r="UUQ8" s="68"/>
      <c r="UUR8" s="68"/>
      <c r="UUS8" s="68"/>
      <c r="UUT8" s="68"/>
      <c r="UUU8" s="68"/>
      <c r="UUV8" s="68"/>
      <c r="UUW8" s="68"/>
      <c r="UUX8" s="68"/>
      <c r="UUY8" s="68"/>
      <c r="UUZ8" s="68"/>
      <c r="UVA8" s="68"/>
      <c r="UVB8" s="68"/>
      <c r="UVC8" s="68"/>
      <c r="UVD8" s="68"/>
      <c r="UVE8" s="68"/>
      <c r="UVF8" s="68"/>
      <c r="UVG8" s="68"/>
      <c r="UVH8" s="68"/>
      <c r="UVI8" s="68"/>
      <c r="UVJ8" s="68"/>
      <c r="UVK8" s="68"/>
      <c r="UVL8" s="68"/>
      <c r="UVM8" s="68"/>
      <c r="UVN8" s="68"/>
      <c r="UVO8" s="68"/>
      <c r="UVP8" s="68"/>
      <c r="UVQ8" s="68"/>
      <c r="UVR8" s="68"/>
      <c r="UVS8" s="68"/>
      <c r="UVT8" s="68"/>
      <c r="UVU8" s="68"/>
      <c r="UVV8" s="68"/>
      <c r="UVW8" s="68"/>
      <c r="UVX8" s="68"/>
      <c r="UVY8" s="68"/>
      <c r="UVZ8" s="68"/>
      <c r="UWA8" s="68"/>
      <c r="UWB8" s="68"/>
      <c r="UWC8" s="68"/>
      <c r="UWD8" s="68"/>
      <c r="UWE8" s="68"/>
      <c r="UWF8" s="68"/>
      <c r="UWG8" s="68"/>
      <c r="UWH8" s="68"/>
      <c r="UWI8" s="68"/>
      <c r="UWJ8" s="68"/>
      <c r="UWK8" s="68"/>
      <c r="UWL8" s="68"/>
      <c r="UWM8" s="68"/>
      <c r="UWN8" s="68"/>
      <c r="UWO8" s="68"/>
      <c r="UWP8" s="68"/>
      <c r="UWQ8" s="68"/>
      <c r="UWR8" s="68"/>
      <c r="UWS8" s="68"/>
      <c r="UWT8" s="68"/>
      <c r="UWU8" s="68"/>
      <c r="UWV8" s="68"/>
      <c r="UWW8" s="68"/>
      <c r="UWX8" s="68"/>
      <c r="UWY8" s="68"/>
      <c r="UWZ8" s="68"/>
      <c r="UXA8" s="68"/>
      <c r="UXB8" s="68"/>
      <c r="UXC8" s="68"/>
      <c r="UXD8" s="68"/>
      <c r="UXE8" s="68"/>
      <c r="UXF8" s="68"/>
      <c r="UXG8" s="68"/>
      <c r="UXH8" s="68"/>
      <c r="UXI8" s="68"/>
      <c r="UXJ8" s="68"/>
      <c r="UXK8" s="68"/>
      <c r="UXL8" s="68"/>
      <c r="UXM8" s="68"/>
      <c r="UXN8" s="68"/>
      <c r="UXO8" s="68"/>
      <c r="UXP8" s="68"/>
      <c r="UXQ8" s="68"/>
      <c r="UXR8" s="68"/>
      <c r="UXS8" s="68"/>
      <c r="UXT8" s="68"/>
      <c r="UXU8" s="68"/>
      <c r="UXV8" s="68"/>
      <c r="UXW8" s="68"/>
      <c r="UXX8" s="68"/>
      <c r="UXY8" s="68"/>
      <c r="UXZ8" s="68"/>
      <c r="UYA8" s="68"/>
      <c r="UYB8" s="68"/>
      <c r="UYC8" s="68"/>
      <c r="UYD8" s="68"/>
      <c r="UYE8" s="68"/>
      <c r="UYF8" s="68"/>
      <c r="UYG8" s="68"/>
      <c r="UYH8" s="68"/>
      <c r="UYI8" s="68"/>
      <c r="UYJ8" s="68"/>
      <c r="UYK8" s="68"/>
      <c r="UYL8" s="68"/>
      <c r="UYM8" s="68"/>
      <c r="UYN8" s="68"/>
      <c r="UYO8" s="68"/>
      <c r="UYP8" s="68"/>
      <c r="UYQ8" s="68"/>
      <c r="UYR8" s="68"/>
      <c r="UYS8" s="68"/>
      <c r="UYT8" s="68"/>
      <c r="UYU8" s="68"/>
      <c r="UYV8" s="68"/>
      <c r="UYW8" s="68"/>
      <c r="UYX8" s="68"/>
      <c r="UYY8" s="68"/>
      <c r="UYZ8" s="68"/>
      <c r="UZA8" s="68"/>
      <c r="UZB8" s="68"/>
      <c r="UZC8" s="68"/>
      <c r="UZD8" s="68"/>
      <c r="UZE8" s="68"/>
      <c r="UZF8" s="68"/>
      <c r="UZG8" s="68"/>
      <c r="UZH8" s="68"/>
      <c r="UZI8" s="68"/>
      <c r="UZJ8" s="68"/>
      <c r="UZK8" s="68"/>
      <c r="UZL8" s="68"/>
      <c r="UZM8" s="68"/>
      <c r="UZN8" s="68"/>
      <c r="UZO8" s="68"/>
      <c r="UZP8" s="68"/>
      <c r="UZQ8" s="68"/>
      <c r="UZR8" s="68"/>
      <c r="UZS8" s="68"/>
      <c r="UZT8" s="68"/>
      <c r="UZU8" s="68"/>
      <c r="UZV8" s="68"/>
      <c r="UZW8" s="68"/>
      <c r="UZX8" s="68"/>
      <c r="UZY8" s="68"/>
      <c r="UZZ8" s="68"/>
      <c r="VAA8" s="68"/>
      <c r="VAB8" s="68"/>
      <c r="VAC8" s="68"/>
      <c r="VAD8" s="68"/>
      <c r="VAE8" s="68"/>
      <c r="VAF8" s="68"/>
      <c r="VAG8" s="68"/>
      <c r="VAH8" s="68"/>
      <c r="VAI8" s="68"/>
      <c r="VAJ8" s="68"/>
      <c r="VAK8" s="68"/>
      <c r="VAL8" s="68"/>
      <c r="VAM8" s="68"/>
      <c r="VAN8" s="68"/>
      <c r="VAO8" s="68"/>
      <c r="VAP8" s="68"/>
      <c r="VAQ8" s="68"/>
      <c r="VAR8" s="68"/>
      <c r="VAS8" s="68"/>
      <c r="VAT8" s="68"/>
      <c r="VAU8" s="68"/>
      <c r="VAV8" s="68"/>
      <c r="VAW8" s="68"/>
      <c r="VAX8" s="68"/>
      <c r="VAY8" s="68"/>
      <c r="VAZ8" s="68"/>
      <c r="VBA8" s="68"/>
      <c r="VBB8" s="68"/>
      <c r="VBC8" s="68"/>
      <c r="VBD8" s="68"/>
      <c r="VBE8" s="68"/>
      <c r="VBF8" s="68"/>
      <c r="VBG8" s="68"/>
      <c r="VBH8" s="68"/>
      <c r="VBI8" s="68"/>
      <c r="VBJ8" s="68"/>
      <c r="VBK8" s="68"/>
      <c r="VBL8" s="68"/>
      <c r="VBM8" s="68"/>
      <c r="VBN8" s="68"/>
      <c r="VBO8" s="68"/>
      <c r="VBP8" s="68"/>
      <c r="VBQ8" s="68"/>
      <c r="VBR8" s="68"/>
      <c r="VBS8" s="68"/>
      <c r="VBT8" s="68"/>
      <c r="VBU8" s="68"/>
      <c r="VBV8" s="68"/>
      <c r="VBW8" s="68"/>
      <c r="VBX8" s="68"/>
      <c r="VBY8" s="68"/>
      <c r="VBZ8" s="68"/>
      <c r="VCA8" s="68"/>
      <c r="VCB8" s="68"/>
      <c r="VCC8" s="68"/>
      <c r="VCD8" s="68"/>
      <c r="VCE8" s="68"/>
      <c r="VCF8" s="68"/>
      <c r="VCG8" s="68"/>
      <c r="VCH8" s="68"/>
      <c r="VCI8" s="68"/>
      <c r="VCJ8" s="68"/>
      <c r="VCK8" s="68"/>
      <c r="VCL8" s="68"/>
      <c r="VCM8" s="68"/>
      <c r="VCN8" s="68"/>
      <c r="VCO8" s="68"/>
      <c r="VCP8" s="68"/>
      <c r="VCQ8" s="68"/>
      <c r="VCR8" s="68"/>
      <c r="VCS8" s="68"/>
      <c r="VCT8" s="68"/>
      <c r="VCU8" s="68"/>
      <c r="VCV8" s="68"/>
      <c r="VCW8" s="68"/>
      <c r="VCX8" s="68"/>
      <c r="VCY8" s="68"/>
      <c r="VCZ8" s="68"/>
      <c r="VDA8" s="68"/>
      <c r="VDB8" s="68"/>
      <c r="VDC8" s="68"/>
      <c r="VDD8" s="68"/>
      <c r="VDE8" s="68"/>
      <c r="VDF8" s="68"/>
      <c r="VDG8" s="68"/>
      <c r="VDH8" s="68"/>
      <c r="VDI8" s="68"/>
      <c r="VDJ8" s="68"/>
      <c r="VDK8" s="68"/>
      <c r="VDL8" s="68"/>
      <c r="VDM8" s="68"/>
      <c r="VDN8" s="68"/>
      <c r="VDO8" s="68"/>
      <c r="VDP8" s="68"/>
      <c r="VDQ8" s="68"/>
      <c r="VDR8" s="68"/>
      <c r="VDS8" s="68"/>
      <c r="VDT8" s="68"/>
      <c r="VDU8" s="68"/>
      <c r="VDV8" s="68"/>
      <c r="VDW8" s="68"/>
      <c r="VDX8" s="68"/>
      <c r="VDY8" s="68"/>
      <c r="VDZ8" s="68"/>
      <c r="VEA8" s="68"/>
      <c r="VEB8" s="68"/>
      <c r="VEC8" s="68"/>
      <c r="VED8" s="68"/>
      <c r="VEE8" s="68"/>
      <c r="VEF8" s="68"/>
      <c r="VEG8" s="68"/>
      <c r="VEH8" s="68"/>
      <c r="VEI8" s="68"/>
      <c r="VEJ8" s="68"/>
      <c r="VEK8" s="68"/>
      <c r="VEL8" s="68"/>
      <c r="VEM8" s="68"/>
      <c r="VEN8" s="68"/>
      <c r="VEO8" s="68"/>
      <c r="VEP8" s="68"/>
      <c r="VEQ8" s="68"/>
      <c r="VER8" s="68"/>
      <c r="VES8" s="68"/>
      <c r="VET8" s="68"/>
      <c r="VEU8" s="68"/>
      <c r="VEV8" s="68"/>
      <c r="VEW8" s="68"/>
      <c r="VEX8" s="68"/>
      <c r="VEY8" s="68"/>
      <c r="VEZ8" s="68"/>
      <c r="VFA8" s="68"/>
      <c r="VFB8" s="68"/>
      <c r="VFC8" s="68"/>
      <c r="VFD8" s="68"/>
      <c r="VFE8" s="68"/>
      <c r="VFF8" s="68"/>
      <c r="VFG8" s="68"/>
      <c r="VFH8" s="68"/>
      <c r="VFI8" s="68"/>
      <c r="VFJ8" s="68"/>
      <c r="VFK8" s="68"/>
      <c r="VFL8" s="68"/>
      <c r="VFM8" s="68"/>
      <c r="VFN8" s="68"/>
      <c r="VFO8" s="68"/>
      <c r="VFP8" s="68"/>
      <c r="VFQ8" s="68"/>
      <c r="VFR8" s="68"/>
      <c r="VFS8" s="68"/>
      <c r="VFT8" s="68"/>
      <c r="VFU8" s="68"/>
      <c r="VFV8" s="68"/>
      <c r="VFW8" s="68"/>
      <c r="VFX8" s="68"/>
      <c r="VFY8" s="68"/>
      <c r="VFZ8" s="68"/>
      <c r="VGA8" s="68"/>
      <c r="VGB8" s="68"/>
      <c r="VGC8" s="68"/>
      <c r="VGD8" s="68"/>
      <c r="VGE8" s="68"/>
      <c r="VGF8" s="68"/>
      <c r="VGG8" s="68"/>
      <c r="VGH8" s="68"/>
      <c r="VGI8" s="68"/>
      <c r="VGJ8" s="68"/>
      <c r="VGK8" s="68"/>
      <c r="VGL8" s="68"/>
      <c r="VGM8" s="68"/>
      <c r="VGN8" s="68"/>
      <c r="VGO8" s="68"/>
      <c r="VGP8" s="68"/>
      <c r="VGQ8" s="68"/>
      <c r="VGR8" s="68"/>
      <c r="VGS8" s="68"/>
      <c r="VGT8" s="68"/>
      <c r="VGU8" s="68"/>
      <c r="VGV8" s="68"/>
      <c r="VGW8" s="68"/>
      <c r="VGX8" s="68"/>
      <c r="VGY8" s="68"/>
      <c r="VGZ8" s="68"/>
      <c r="VHA8" s="68"/>
      <c r="VHB8" s="68"/>
      <c r="VHC8" s="68"/>
      <c r="VHD8" s="68"/>
      <c r="VHE8" s="68"/>
      <c r="VHF8" s="68"/>
      <c r="VHG8" s="68"/>
      <c r="VHH8" s="68"/>
      <c r="VHI8" s="68"/>
      <c r="VHJ8" s="68"/>
      <c r="VHK8" s="68"/>
      <c r="VHL8" s="68"/>
      <c r="VHM8" s="68"/>
      <c r="VHN8" s="68"/>
      <c r="VHO8" s="68"/>
      <c r="VHP8" s="68"/>
      <c r="VHQ8" s="68"/>
      <c r="VHR8" s="68"/>
      <c r="VHS8" s="68"/>
      <c r="VHT8" s="68"/>
      <c r="VHU8" s="68"/>
      <c r="VHV8" s="68"/>
      <c r="VHW8" s="68"/>
      <c r="VHX8" s="68"/>
      <c r="VHY8" s="68"/>
      <c r="VHZ8" s="68"/>
      <c r="VIA8" s="68"/>
      <c r="VIB8" s="68"/>
      <c r="VIC8" s="68"/>
      <c r="VID8" s="68"/>
      <c r="VIE8" s="68"/>
      <c r="VIF8" s="68"/>
      <c r="VIG8" s="68"/>
      <c r="VIH8" s="68"/>
      <c r="VII8" s="68"/>
      <c r="VIJ8" s="68"/>
      <c r="VIK8" s="68"/>
      <c r="VIL8" s="68"/>
      <c r="VIM8" s="68"/>
      <c r="VIN8" s="68"/>
      <c r="VIO8" s="68"/>
      <c r="VIP8" s="68"/>
      <c r="VIQ8" s="68"/>
      <c r="VIR8" s="68"/>
      <c r="VIS8" s="68"/>
      <c r="VIT8" s="68"/>
      <c r="VIU8" s="68"/>
      <c r="VIV8" s="68"/>
      <c r="VIW8" s="68"/>
      <c r="VIX8" s="68"/>
      <c r="VIY8" s="68"/>
      <c r="VIZ8" s="68"/>
      <c r="VJA8" s="68"/>
      <c r="VJB8" s="68"/>
      <c r="VJC8" s="68"/>
      <c r="VJD8" s="68"/>
      <c r="VJE8" s="68"/>
      <c r="VJF8" s="68"/>
      <c r="VJG8" s="68"/>
      <c r="VJH8" s="68"/>
      <c r="VJI8" s="68"/>
      <c r="VJJ8" s="68"/>
      <c r="VJK8" s="68"/>
      <c r="VJL8" s="68"/>
      <c r="VJM8" s="68"/>
      <c r="VJN8" s="68"/>
      <c r="VJO8" s="68"/>
      <c r="VJP8" s="68"/>
      <c r="VJQ8" s="68"/>
      <c r="VJR8" s="68"/>
      <c r="VJS8" s="68"/>
      <c r="VJT8" s="68"/>
      <c r="VJU8" s="68"/>
      <c r="VJV8" s="68"/>
      <c r="VJW8" s="68"/>
      <c r="VJX8" s="68"/>
      <c r="VJY8" s="68"/>
      <c r="VJZ8" s="68"/>
      <c r="VKA8" s="68"/>
      <c r="VKB8" s="68"/>
      <c r="VKC8" s="68"/>
      <c r="VKD8" s="68"/>
      <c r="VKE8" s="68"/>
      <c r="VKF8" s="68"/>
      <c r="VKG8" s="68"/>
      <c r="VKH8" s="68"/>
      <c r="VKI8" s="68"/>
      <c r="VKJ8" s="68"/>
      <c r="VKK8" s="68"/>
      <c r="VKL8" s="68"/>
      <c r="VKM8" s="68"/>
      <c r="VKN8" s="68"/>
      <c r="VKO8" s="68"/>
      <c r="VKP8" s="68"/>
      <c r="VKQ8" s="68"/>
      <c r="VKR8" s="68"/>
      <c r="VKS8" s="68"/>
      <c r="VKT8" s="68"/>
      <c r="VKU8" s="68"/>
      <c r="VKV8" s="68"/>
      <c r="VKW8" s="68"/>
      <c r="VKX8" s="68"/>
      <c r="VKY8" s="68"/>
      <c r="VKZ8" s="68"/>
      <c r="VLA8" s="68"/>
      <c r="VLB8" s="68"/>
      <c r="VLC8" s="68"/>
      <c r="VLD8" s="68"/>
      <c r="VLE8" s="68"/>
      <c r="VLF8" s="68"/>
      <c r="VLG8" s="68"/>
      <c r="VLH8" s="68"/>
      <c r="VLI8" s="68"/>
      <c r="VLJ8" s="68"/>
      <c r="VLK8" s="68"/>
      <c r="VLL8" s="68"/>
      <c r="VLM8" s="68"/>
      <c r="VLN8" s="68"/>
      <c r="VLO8" s="68"/>
      <c r="VLP8" s="68"/>
      <c r="VLQ8" s="68"/>
      <c r="VLR8" s="68"/>
      <c r="VLS8" s="68"/>
      <c r="VLT8" s="68"/>
      <c r="VLU8" s="68"/>
      <c r="VLV8" s="68"/>
      <c r="VLW8" s="68"/>
      <c r="VLX8" s="68"/>
      <c r="VLY8" s="68"/>
      <c r="VLZ8" s="68"/>
      <c r="VMA8" s="68"/>
      <c r="VMB8" s="68"/>
      <c r="VMC8" s="68"/>
      <c r="VMD8" s="68"/>
      <c r="VME8" s="68"/>
      <c r="VMF8" s="68"/>
      <c r="VMG8" s="68"/>
      <c r="VMH8" s="68"/>
      <c r="VMI8" s="68"/>
      <c r="VMJ8" s="68"/>
      <c r="VMK8" s="68"/>
      <c r="VML8" s="68"/>
      <c r="VMM8" s="68"/>
      <c r="VMN8" s="68"/>
      <c r="VMO8" s="68"/>
      <c r="VMP8" s="68"/>
      <c r="VMQ8" s="68"/>
      <c r="VMR8" s="68"/>
      <c r="VMS8" s="68"/>
      <c r="VMT8" s="68"/>
      <c r="VMU8" s="68"/>
      <c r="VMV8" s="68"/>
      <c r="VMW8" s="68"/>
      <c r="VMX8" s="68"/>
      <c r="VMY8" s="68"/>
      <c r="VMZ8" s="68"/>
      <c r="VNA8" s="68"/>
      <c r="VNB8" s="68"/>
      <c r="VNC8" s="68"/>
      <c r="VND8" s="68"/>
      <c r="VNE8" s="68"/>
      <c r="VNF8" s="68"/>
      <c r="VNG8" s="68"/>
      <c r="VNH8" s="68"/>
      <c r="VNI8" s="68"/>
      <c r="VNJ8" s="68"/>
      <c r="VNK8" s="68"/>
      <c r="VNL8" s="68"/>
      <c r="VNM8" s="68"/>
      <c r="VNN8" s="68"/>
      <c r="VNO8" s="68"/>
      <c r="VNP8" s="68"/>
      <c r="VNQ8" s="68"/>
      <c r="VNR8" s="68"/>
      <c r="VNS8" s="68"/>
      <c r="VNT8" s="68"/>
      <c r="VNU8" s="68"/>
      <c r="VNV8" s="68"/>
      <c r="VNW8" s="68"/>
      <c r="VNX8" s="68"/>
      <c r="VNY8" s="68"/>
      <c r="VNZ8" s="68"/>
      <c r="VOA8" s="68"/>
      <c r="VOB8" s="68"/>
      <c r="VOC8" s="68"/>
      <c r="VOD8" s="68"/>
      <c r="VOE8" s="68"/>
      <c r="VOF8" s="68"/>
      <c r="VOG8" s="68"/>
      <c r="VOH8" s="68"/>
      <c r="VOI8" s="68"/>
      <c r="VOJ8" s="68"/>
      <c r="VOK8" s="68"/>
      <c r="VOL8" s="68"/>
      <c r="VOM8" s="68"/>
      <c r="VON8" s="68"/>
      <c r="VOO8" s="68"/>
      <c r="VOP8" s="68"/>
      <c r="VOQ8" s="68"/>
      <c r="VOR8" s="68"/>
      <c r="VOS8" s="68"/>
      <c r="VOT8" s="68"/>
      <c r="VOU8" s="68"/>
      <c r="VOV8" s="68"/>
      <c r="VOW8" s="68"/>
      <c r="VOX8" s="68"/>
      <c r="VOY8" s="68"/>
      <c r="VOZ8" s="68"/>
      <c r="VPA8" s="68"/>
      <c r="VPB8" s="68"/>
      <c r="VPC8" s="68"/>
      <c r="VPD8" s="68"/>
      <c r="VPE8" s="68"/>
      <c r="VPF8" s="68"/>
      <c r="VPG8" s="68"/>
      <c r="VPH8" s="68"/>
      <c r="VPI8" s="68"/>
      <c r="VPJ8" s="68"/>
      <c r="VPK8" s="68"/>
      <c r="VPL8" s="68"/>
      <c r="VPM8" s="68"/>
      <c r="VPN8" s="68"/>
      <c r="VPO8" s="68"/>
      <c r="VPP8" s="68"/>
      <c r="VPQ8" s="68"/>
      <c r="VPR8" s="68"/>
      <c r="VPS8" s="68"/>
      <c r="VPT8" s="68"/>
      <c r="VPU8" s="68"/>
      <c r="VPV8" s="68"/>
      <c r="VPW8" s="68"/>
      <c r="VPX8" s="68"/>
      <c r="VPY8" s="68"/>
      <c r="VPZ8" s="68"/>
      <c r="VQA8" s="68"/>
      <c r="VQB8" s="68"/>
      <c r="VQC8" s="68"/>
      <c r="VQD8" s="68"/>
      <c r="VQE8" s="68"/>
      <c r="VQF8" s="68"/>
      <c r="VQG8" s="68"/>
      <c r="VQH8" s="68"/>
      <c r="VQI8" s="68"/>
      <c r="VQJ8" s="68"/>
      <c r="VQK8" s="68"/>
      <c r="VQL8" s="68"/>
      <c r="VQM8" s="68"/>
      <c r="VQN8" s="68"/>
      <c r="VQO8" s="68"/>
      <c r="VQP8" s="68"/>
      <c r="VQQ8" s="68"/>
      <c r="VQR8" s="68"/>
      <c r="VQS8" s="68"/>
      <c r="VQT8" s="68"/>
      <c r="VQU8" s="68"/>
      <c r="VQV8" s="68"/>
      <c r="VQW8" s="68"/>
      <c r="VQX8" s="68"/>
      <c r="VQY8" s="68"/>
      <c r="VQZ8" s="68"/>
      <c r="VRA8" s="68"/>
      <c r="VRB8" s="68"/>
      <c r="VRC8" s="68"/>
      <c r="VRD8" s="68"/>
      <c r="VRE8" s="68"/>
      <c r="VRF8" s="68"/>
      <c r="VRG8" s="68"/>
      <c r="VRH8" s="68"/>
      <c r="VRI8" s="68"/>
      <c r="VRJ8" s="68"/>
      <c r="VRK8" s="68"/>
      <c r="VRL8" s="68"/>
      <c r="VRM8" s="68"/>
      <c r="VRN8" s="68"/>
      <c r="VRO8" s="68"/>
      <c r="VRP8" s="68"/>
      <c r="VRQ8" s="68"/>
      <c r="VRR8" s="68"/>
      <c r="VRS8" s="68"/>
      <c r="VRT8" s="68"/>
      <c r="VRU8" s="68"/>
      <c r="VRV8" s="68"/>
      <c r="VRW8" s="68"/>
      <c r="VRX8" s="68"/>
      <c r="VRY8" s="68"/>
      <c r="VRZ8" s="68"/>
      <c r="VSA8" s="68"/>
      <c r="VSB8" s="68"/>
      <c r="VSC8" s="68"/>
      <c r="VSD8" s="68"/>
      <c r="VSE8" s="68"/>
      <c r="VSF8" s="68"/>
      <c r="VSG8" s="68"/>
      <c r="VSH8" s="68"/>
      <c r="VSI8" s="68"/>
      <c r="VSJ8" s="68"/>
      <c r="VSK8" s="68"/>
      <c r="VSL8" s="68"/>
      <c r="VSM8" s="68"/>
      <c r="VSN8" s="68"/>
      <c r="VSO8" s="68"/>
      <c r="VSP8" s="68"/>
      <c r="VSQ8" s="68"/>
      <c r="VSR8" s="68"/>
      <c r="VSS8" s="68"/>
      <c r="VST8" s="68"/>
      <c r="VSU8" s="68"/>
      <c r="VSV8" s="68"/>
      <c r="VSW8" s="68"/>
      <c r="VSX8" s="68"/>
      <c r="VSY8" s="68"/>
      <c r="VSZ8" s="68"/>
      <c r="VTA8" s="68"/>
      <c r="VTB8" s="68"/>
      <c r="VTC8" s="68"/>
      <c r="VTD8" s="68"/>
      <c r="VTE8" s="68"/>
      <c r="VTF8" s="68"/>
      <c r="VTG8" s="68"/>
      <c r="VTH8" s="68"/>
      <c r="VTI8" s="68"/>
      <c r="VTJ8" s="68"/>
      <c r="VTK8" s="68"/>
      <c r="VTL8" s="68"/>
      <c r="VTM8" s="68"/>
      <c r="VTN8" s="68"/>
      <c r="VTO8" s="68"/>
      <c r="VTP8" s="68"/>
      <c r="VTQ8" s="68"/>
      <c r="VTR8" s="68"/>
      <c r="VTS8" s="68"/>
      <c r="VTT8" s="68"/>
      <c r="VTU8" s="68"/>
      <c r="VTV8" s="68"/>
      <c r="VTW8" s="68"/>
      <c r="VTX8" s="68"/>
      <c r="VTY8" s="68"/>
      <c r="VTZ8" s="68"/>
      <c r="VUA8" s="68"/>
      <c r="VUB8" s="68"/>
      <c r="VUC8" s="68"/>
      <c r="VUD8" s="68"/>
      <c r="VUE8" s="68"/>
      <c r="VUF8" s="68"/>
      <c r="VUG8" s="68"/>
      <c r="VUH8" s="68"/>
      <c r="VUI8" s="68"/>
      <c r="VUJ8" s="68"/>
      <c r="VUK8" s="68"/>
      <c r="VUL8" s="68"/>
      <c r="VUM8" s="68"/>
      <c r="VUN8" s="68"/>
      <c r="VUO8" s="68"/>
      <c r="VUP8" s="68"/>
      <c r="VUQ8" s="68"/>
      <c r="VUR8" s="68"/>
      <c r="VUS8" s="68"/>
      <c r="VUT8" s="68"/>
      <c r="VUU8" s="68"/>
      <c r="VUV8" s="68"/>
      <c r="VUW8" s="68"/>
      <c r="VUX8" s="68"/>
      <c r="VUY8" s="68"/>
      <c r="VUZ8" s="68"/>
      <c r="VVA8" s="68"/>
      <c r="VVB8" s="68"/>
      <c r="VVC8" s="68"/>
      <c r="VVD8" s="68"/>
      <c r="VVE8" s="68"/>
      <c r="VVF8" s="68"/>
      <c r="VVG8" s="68"/>
      <c r="VVH8" s="68"/>
      <c r="VVI8" s="68"/>
      <c r="VVJ8" s="68"/>
      <c r="VVK8" s="68"/>
      <c r="VVL8" s="68"/>
      <c r="VVM8" s="68"/>
      <c r="VVN8" s="68"/>
      <c r="VVO8" s="68"/>
      <c r="VVP8" s="68"/>
      <c r="VVQ8" s="68"/>
      <c r="VVR8" s="68"/>
      <c r="VVS8" s="68"/>
      <c r="VVT8" s="68"/>
      <c r="VVU8" s="68"/>
      <c r="VVV8" s="68"/>
      <c r="VVW8" s="68"/>
      <c r="VVX8" s="68"/>
      <c r="VVY8" s="68"/>
      <c r="VVZ8" s="68"/>
      <c r="VWA8" s="68"/>
      <c r="VWB8" s="68"/>
      <c r="VWC8" s="68"/>
      <c r="VWD8" s="68"/>
      <c r="VWE8" s="68"/>
      <c r="VWF8" s="68"/>
      <c r="VWG8" s="68"/>
      <c r="VWH8" s="68"/>
      <c r="VWI8" s="68"/>
      <c r="VWJ8" s="68"/>
      <c r="VWK8" s="68"/>
      <c r="VWL8" s="68"/>
      <c r="VWM8" s="68"/>
      <c r="VWN8" s="68"/>
      <c r="VWO8" s="68"/>
      <c r="VWP8" s="68"/>
      <c r="VWQ8" s="68"/>
      <c r="VWR8" s="68"/>
      <c r="VWS8" s="68"/>
      <c r="VWT8" s="68"/>
      <c r="VWU8" s="68"/>
      <c r="VWV8" s="68"/>
      <c r="VWW8" s="68"/>
      <c r="VWX8" s="68"/>
      <c r="VWY8" s="68"/>
      <c r="VWZ8" s="68"/>
      <c r="VXA8" s="68"/>
      <c r="VXB8" s="68"/>
      <c r="VXC8" s="68"/>
      <c r="VXD8" s="68"/>
      <c r="VXE8" s="68"/>
      <c r="VXF8" s="68"/>
      <c r="VXG8" s="68"/>
      <c r="VXH8" s="68"/>
      <c r="VXI8" s="68"/>
      <c r="VXJ8" s="68"/>
      <c r="VXK8" s="68"/>
      <c r="VXL8" s="68"/>
      <c r="VXM8" s="68"/>
      <c r="VXN8" s="68"/>
      <c r="VXO8" s="68"/>
      <c r="VXP8" s="68"/>
      <c r="VXQ8" s="68"/>
      <c r="VXR8" s="68"/>
      <c r="VXS8" s="68"/>
      <c r="VXT8" s="68"/>
      <c r="VXU8" s="68"/>
      <c r="VXV8" s="68"/>
      <c r="VXW8" s="68"/>
      <c r="VXX8" s="68"/>
      <c r="VXY8" s="68"/>
      <c r="VXZ8" s="68"/>
      <c r="VYA8" s="68"/>
      <c r="VYB8" s="68"/>
      <c r="VYC8" s="68"/>
      <c r="VYD8" s="68"/>
      <c r="VYE8" s="68"/>
      <c r="VYF8" s="68"/>
      <c r="VYG8" s="68"/>
      <c r="VYH8" s="68"/>
      <c r="VYI8" s="68"/>
      <c r="VYJ8" s="68"/>
      <c r="VYK8" s="68"/>
      <c r="VYL8" s="68"/>
      <c r="VYM8" s="68"/>
      <c r="VYN8" s="68"/>
      <c r="VYO8" s="68"/>
      <c r="VYP8" s="68"/>
      <c r="VYQ8" s="68"/>
      <c r="VYR8" s="68"/>
      <c r="VYS8" s="68"/>
      <c r="VYT8" s="68"/>
      <c r="VYU8" s="68"/>
      <c r="VYV8" s="68"/>
      <c r="VYW8" s="68"/>
      <c r="VYX8" s="68"/>
      <c r="VYY8" s="68"/>
      <c r="VYZ8" s="68"/>
      <c r="VZA8" s="68"/>
      <c r="VZB8" s="68"/>
      <c r="VZC8" s="68"/>
      <c r="VZD8" s="68"/>
      <c r="VZE8" s="68"/>
      <c r="VZF8" s="68"/>
      <c r="VZG8" s="68"/>
      <c r="VZH8" s="68"/>
      <c r="VZI8" s="68"/>
      <c r="VZJ8" s="68"/>
      <c r="VZK8" s="68"/>
      <c r="VZL8" s="68"/>
      <c r="VZM8" s="68"/>
      <c r="VZN8" s="68"/>
      <c r="VZO8" s="68"/>
      <c r="VZP8" s="68"/>
      <c r="VZQ8" s="68"/>
      <c r="VZR8" s="68"/>
      <c r="VZS8" s="68"/>
      <c r="VZT8" s="68"/>
      <c r="VZU8" s="68"/>
      <c r="VZV8" s="68"/>
      <c r="VZW8" s="68"/>
      <c r="VZX8" s="68"/>
      <c r="VZY8" s="68"/>
      <c r="VZZ8" s="68"/>
      <c r="WAA8" s="68"/>
      <c r="WAB8" s="68"/>
      <c r="WAC8" s="68"/>
      <c r="WAD8" s="68"/>
      <c r="WAE8" s="68"/>
      <c r="WAF8" s="68"/>
      <c r="WAG8" s="68"/>
      <c r="WAH8" s="68"/>
      <c r="WAI8" s="68"/>
      <c r="WAJ8" s="68"/>
      <c r="WAK8" s="68"/>
      <c r="WAL8" s="68"/>
      <c r="WAM8" s="68"/>
      <c r="WAN8" s="68"/>
      <c r="WAO8" s="68"/>
      <c r="WAP8" s="68"/>
      <c r="WAQ8" s="68"/>
      <c r="WAR8" s="68"/>
      <c r="WAS8" s="68"/>
      <c r="WAT8" s="68"/>
      <c r="WAU8" s="68"/>
      <c r="WAV8" s="68"/>
      <c r="WAW8" s="68"/>
      <c r="WAX8" s="68"/>
      <c r="WAY8" s="68"/>
      <c r="WAZ8" s="68"/>
      <c r="WBA8" s="68"/>
      <c r="WBB8" s="68"/>
      <c r="WBC8" s="68"/>
      <c r="WBD8" s="68"/>
      <c r="WBE8" s="68"/>
      <c r="WBF8" s="68"/>
      <c r="WBG8" s="68"/>
      <c r="WBH8" s="68"/>
      <c r="WBI8" s="68"/>
      <c r="WBJ8" s="68"/>
      <c r="WBK8" s="68"/>
      <c r="WBL8" s="68"/>
      <c r="WBM8" s="68"/>
      <c r="WBN8" s="68"/>
      <c r="WBO8" s="68"/>
      <c r="WBP8" s="68"/>
      <c r="WBQ8" s="68"/>
      <c r="WBR8" s="68"/>
      <c r="WBS8" s="68"/>
      <c r="WBT8" s="68"/>
      <c r="WBU8" s="68"/>
      <c r="WBV8" s="68"/>
      <c r="WBW8" s="68"/>
      <c r="WBX8" s="68"/>
      <c r="WBY8" s="68"/>
      <c r="WBZ8" s="68"/>
      <c r="WCA8" s="68"/>
      <c r="WCB8" s="68"/>
      <c r="WCC8" s="68"/>
      <c r="WCD8" s="68"/>
      <c r="WCE8" s="68"/>
      <c r="WCF8" s="68"/>
      <c r="WCG8" s="68"/>
      <c r="WCH8" s="68"/>
      <c r="WCI8" s="68"/>
      <c r="WCJ8" s="68"/>
      <c r="WCK8" s="68"/>
      <c r="WCL8" s="68"/>
      <c r="WCM8" s="68"/>
      <c r="WCN8" s="68"/>
      <c r="WCO8" s="68"/>
      <c r="WCP8" s="68"/>
      <c r="WCQ8" s="68"/>
      <c r="WCR8" s="68"/>
      <c r="WCS8" s="68"/>
      <c r="WCT8" s="68"/>
      <c r="WCU8" s="68"/>
      <c r="WCV8" s="68"/>
      <c r="WCW8" s="68"/>
      <c r="WCX8" s="68"/>
      <c r="WCY8" s="68"/>
      <c r="WCZ8" s="68"/>
      <c r="WDA8" s="68"/>
      <c r="WDB8" s="68"/>
      <c r="WDC8" s="68"/>
      <c r="WDD8" s="68"/>
      <c r="WDE8" s="68"/>
      <c r="WDF8" s="68"/>
      <c r="WDG8" s="68"/>
      <c r="WDH8" s="68"/>
      <c r="WDI8" s="68"/>
      <c r="WDJ8" s="68"/>
      <c r="WDK8" s="68"/>
      <c r="WDL8" s="68"/>
      <c r="WDM8" s="68"/>
      <c r="WDN8" s="68"/>
      <c r="WDO8" s="68"/>
      <c r="WDP8" s="68"/>
      <c r="WDQ8" s="68"/>
      <c r="WDR8" s="68"/>
      <c r="WDS8" s="68"/>
      <c r="WDT8" s="68"/>
      <c r="WDU8" s="68"/>
      <c r="WDV8" s="68"/>
      <c r="WDW8" s="68"/>
      <c r="WDX8" s="68"/>
      <c r="WDY8" s="68"/>
      <c r="WDZ8" s="68"/>
      <c r="WEA8" s="68"/>
      <c r="WEB8" s="68"/>
      <c r="WEC8" s="68"/>
      <c r="WED8" s="68"/>
      <c r="WEE8" s="68"/>
      <c r="WEF8" s="68"/>
      <c r="WEG8" s="68"/>
      <c r="WEH8" s="68"/>
      <c r="WEI8" s="68"/>
      <c r="WEJ8" s="68"/>
      <c r="WEK8" s="68"/>
      <c r="WEL8" s="68"/>
      <c r="WEM8" s="68"/>
      <c r="WEN8" s="68"/>
      <c r="WEO8" s="68"/>
      <c r="WEP8" s="68"/>
      <c r="WEQ8" s="68"/>
      <c r="WER8" s="68"/>
      <c r="WES8" s="68"/>
      <c r="WET8" s="68"/>
      <c r="WEU8" s="68"/>
      <c r="WEV8" s="68"/>
      <c r="WEW8" s="68"/>
      <c r="WEX8" s="68"/>
      <c r="WEY8" s="68"/>
      <c r="WEZ8" s="68"/>
      <c r="WFA8" s="68"/>
      <c r="WFB8" s="68"/>
      <c r="WFC8" s="68"/>
      <c r="WFD8" s="68"/>
      <c r="WFE8" s="68"/>
      <c r="WFF8" s="68"/>
      <c r="WFG8" s="68"/>
      <c r="WFH8" s="68"/>
      <c r="WFI8" s="68"/>
      <c r="WFJ8" s="68"/>
      <c r="WFK8" s="68"/>
      <c r="WFL8" s="68"/>
      <c r="WFM8" s="68"/>
      <c r="WFN8" s="68"/>
      <c r="WFO8" s="68"/>
      <c r="WFP8" s="68"/>
      <c r="WFQ8" s="68"/>
      <c r="WFR8" s="68"/>
      <c r="WFS8" s="68"/>
      <c r="WFT8" s="68"/>
      <c r="WFU8" s="68"/>
      <c r="WFV8" s="68"/>
      <c r="WFW8" s="68"/>
      <c r="WFX8" s="68"/>
      <c r="WFY8" s="68"/>
      <c r="WFZ8" s="68"/>
      <c r="WGA8" s="68"/>
      <c r="WGB8" s="68"/>
      <c r="WGC8" s="68"/>
      <c r="WGD8" s="68"/>
      <c r="WGE8" s="68"/>
      <c r="WGF8" s="68"/>
      <c r="WGG8" s="68"/>
      <c r="WGH8" s="68"/>
      <c r="WGI8" s="68"/>
      <c r="WGJ8" s="68"/>
      <c r="WGK8" s="68"/>
      <c r="WGL8" s="68"/>
      <c r="WGM8" s="68"/>
      <c r="WGN8" s="68"/>
      <c r="WGO8" s="68"/>
      <c r="WGP8" s="68"/>
      <c r="WGQ8" s="68"/>
      <c r="WGR8" s="68"/>
      <c r="WGS8" s="68"/>
      <c r="WGT8" s="68"/>
      <c r="WGU8" s="68"/>
      <c r="WGV8" s="68"/>
      <c r="WGW8" s="68"/>
      <c r="WGX8" s="68"/>
      <c r="WGY8" s="68"/>
      <c r="WGZ8" s="68"/>
      <c r="WHA8" s="68"/>
      <c r="WHB8" s="68"/>
      <c r="WHC8" s="68"/>
      <c r="WHD8" s="68"/>
      <c r="WHE8" s="68"/>
      <c r="WHF8" s="68"/>
      <c r="WHG8" s="68"/>
      <c r="WHH8" s="68"/>
      <c r="WHI8" s="68"/>
      <c r="WHJ8" s="68"/>
      <c r="WHK8" s="68"/>
      <c r="WHL8" s="68"/>
      <c r="WHM8" s="68"/>
      <c r="WHN8" s="68"/>
      <c r="WHO8" s="68"/>
      <c r="WHP8" s="68"/>
      <c r="WHQ8" s="68"/>
      <c r="WHR8" s="68"/>
      <c r="WHS8" s="68"/>
      <c r="WHT8" s="68"/>
      <c r="WHU8" s="68"/>
      <c r="WHV8" s="68"/>
      <c r="WHW8" s="68"/>
      <c r="WHX8" s="68"/>
      <c r="WHY8" s="68"/>
      <c r="WHZ8" s="68"/>
      <c r="WIA8" s="68"/>
      <c r="WIB8" s="68"/>
      <c r="WIC8" s="68"/>
      <c r="WID8" s="68"/>
      <c r="WIE8" s="68"/>
      <c r="WIF8" s="68"/>
      <c r="WIG8" s="68"/>
      <c r="WIH8" s="68"/>
      <c r="WII8" s="68"/>
      <c r="WIJ8" s="68"/>
      <c r="WIK8" s="68"/>
      <c r="WIL8" s="68"/>
      <c r="WIM8" s="68"/>
      <c r="WIN8" s="68"/>
      <c r="WIO8" s="68"/>
      <c r="WIP8" s="68"/>
      <c r="WIQ8" s="68"/>
      <c r="WIR8" s="68"/>
      <c r="WIS8" s="68"/>
      <c r="WIT8" s="68"/>
      <c r="WIU8" s="68"/>
      <c r="WIV8" s="68"/>
      <c r="WIW8" s="68"/>
      <c r="WIX8" s="68"/>
      <c r="WIY8" s="68"/>
      <c r="WIZ8" s="68"/>
      <c r="WJA8" s="68"/>
      <c r="WJB8" s="68"/>
      <c r="WJC8" s="68"/>
      <c r="WJD8" s="68"/>
      <c r="WJE8" s="68"/>
      <c r="WJF8" s="68"/>
      <c r="WJG8" s="68"/>
      <c r="WJH8" s="68"/>
      <c r="WJI8" s="68"/>
      <c r="WJJ8" s="68"/>
      <c r="WJK8" s="68"/>
      <c r="WJL8" s="68"/>
      <c r="WJM8" s="68"/>
      <c r="WJN8" s="68"/>
      <c r="WJO8" s="68"/>
      <c r="WJP8" s="68"/>
      <c r="WJQ8" s="68"/>
      <c r="WJR8" s="68"/>
      <c r="WJS8" s="68"/>
      <c r="WJT8" s="68"/>
      <c r="WJU8" s="68"/>
      <c r="WJV8" s="68"/>
      <c r="WJW8" s="68"/>
      <c r="WJX8" s="68"/>
      <c r="WJY8" s="68"/>
      <c r="WJZ8" s="68"/>
      <c r="WKA8" s="68"/>
      <c r="WKB8" s="68"/>
      <c r="WKC8" s="68"/>
      <c r="WKD8" s="68"/>
      <c r="WKE8" s="68"/>
      <c r="WKF8" s="68"/>
      <c r="WKG8" s="68"/>
      <c r="WKH8" s="68"/>
      <c r="WKI8" s="68"/>
      <c r="WKJ8" s="68"/>
      <c r="WKK8" s="68"/>
      <c r="WKL8" s="68"/>
      <c r="WKM8" s="68"/>
      <c r="WKN8" s="68"/>
      <c r="WKO8" s="68"/>
      <c r="WKP8" s="68"/>
      <c r="WKQ8" s="68"/>
      <c r="WKR8" s="68"/>
      <c r="WKS8" s="68"/>
      <c r="WKT8" s="68"/>
      <c r="WKU8" s="68"/>
      <c r="WKV8" s="68"/>
      <c r="WKW8" s="68"/>
      <c r="WKX8" s="68"/>
      <c r="WKY8" s="68"/>
      <c r="WKZ8" s="68"/>
      <c r="WLA8" s="68"/>
      <c r="WLB8" s="68"/>
      <c r="WLC8" s="68"/>
      <c r="WLD8" s="68"/>
      <c r="WLE8" s="68"/>
      <c r="WLF8" s="68"/>
      <c r="WLG8" s="68"/>
      <c r="WLH8" s="68"/>
      <c r="WLI8" s="68"/>
      <c r="WLJ8" s="68"/>
      <c r="WLK8" s="68"/>
      <c r="WLL8" s="68"/>
      <c r="WLM8" s="68"/>
      <c r="WLN8" s="68"/>
      <c r="WLO8" s="68"/>
      <c r="WLP8" s="68"/>
      <c r="WLQ8" s="68"/>
      <c r="WLR8" s="68"/>
      <c r="WLS8" s="68"/>
      <c r="WLT8" s="68"/>
      <c r="WLU8" s="68"/>
      <c r="WLV8" s="68"/>
      <c r="WLW8" s="68"/>
      <c r="WLX8" s="68"/>
      <c r="WLY8" s="68"/>
      <c r="WLZ8" s="68"/>
      <c r="WMA8" s="68"/>
      <c r="WMB8" s="68"/>
      <c r="WMC8" s="68"/>
      <c r="WMD8" s="68"/>
      <c r="WME8" s="68"/>
      <c r="WMF8" s="68"/>
      <c r="WMG8" s="68"/>
      <c r="WMH8" s="68"/>
      <c r="WMI8" s="68"/>
      <c r="WMJ8" s="68"/>
      <c r="WMK8" s="68"/>
      <c r="WML8" s="68"/>
      <c r="WMM8" s="68"/>
      <c r="WMN8" s="68"/>
      <c r="WMO8" s="68"/>
      <c r="WMP8" s="68"/>
      <c r="WMQ8" s="68"/>
      <c r="WMR8" s="68"/>
      <c r="WMS8" s="68"/>
      <c r="WMT8" s="68"/>
      <c r="WMU8" s="68"/>
      <c r="WMV8" s="68"/>
      <c r="WMW8" s="68"/>
      <c r="WMX8" s="68"/>
      <c r="WMY8" s="68"/>
      <c r="WMZ8" s="68"/>
      <c r="WNA8" s="68"/>
      <c r="WNB8" s="68"/>
      <c r="WNC8" s="68"/>
      <c r="WND8" s="68"/>
      <c r="WNE8" s="68"/>
      <c r="WNF8" s="68"/>
      <c r="WNG8" s="68"/>
      <c r="WNH8" s="68"/>
      <c r="WNI8" s="68"/>
      <c r="WNJ8" s="68"/>
      <c r="WNK8" s="68"/>
      <c r="WNL8" s="68"/>
      <c r="WNM8" s="68"/>
      <c r="WNN8" s="68"/>
      <c r="WNO8" s="68"/>
      <c r="WNP8" s="68"/>
      <c r="WNQ8" s="68"/>
      <c r="WNR8" s="68"/>
      <c r="WNS8" s="68"/>
      <c r="WNT8" s="68"/>
      <c r="WNU8" s="68"/>
      <c r="WNV8" s="68"/>
      <c r="WNW8" s="68"/>
      <c r="WNX8" s="68"/>
      <c r="WNY8" s="68"/>
      <c r="WNZ8" s="68"/>
      <c r="WOA8" s="68"/>
      <c r="WOB8" s="68"/>
      <c r="WOC8" s="68"/>
      <c r="WOD8" s="68"/>
      <c r="WOE8" s="68"/>
      <c r="WOF8" s="68"/>
      <c r="WOG8" s="68"/>
      <c r="WOH8" s="68"/>
      <c r="WOI8" s="68"/>
      <c r="WOJ8" s="68"/>
      <c r="WOK8" s="68"/>
      <c r="WOL8" s="68"/>
      <c r="WOM8" s="68"/>
      <c r="WON8" s="68"/>
      <c r="WOO8" s="68"/>
      <c r="WOP8" s="68"/>
      <c r="WOQ8" s="68"/>
      <c r="WOR8" s="68"/>
      <c r="WOS8" s="68"/>
      <c r="WOT8" s="68"/>
      <c r="WOU8" s="68"/>
      <c r="WOV8" s="68"/>
      <c r="WOW8" s="68"/>
      <c r="WOX8" s="68"/>
      <c r="WOY8" s="68"/>
      <c r="WOZ8" s="68"/>
      <c r="WPA8" s="68"/>
      <c r="WPB8" s="68"/>
      <c r="WPC8" s="68"/>
      <c r="WPD8" s="68"/>
      <c r="WPE8" s="68"/>
      <c r="WPF8" s="68"/>
      <c r="WPG8" s="68"/>
      <c r="WPH8" s="68"/>
      <c r="WPI8" s="68"/>
      <c r="WPJ8" s="68"/>
      <c r="WPK8" s="68"/>
      <c r="WPL8" s="68"/>
      <c r="WPM8" s="68"/>
      <c r="WPN8" s="68"/>
      <c r="WPO8" s="68"/>
      <c r="WPP8" s="68"/>
      <c r="WPQ8" s="68"/>
      <c r="WPR8" s="68"/>
      <c r="WPS8" s="68"/>
      <c r="WPT8" s="68"/>
      <c r="WPU8" s="68"/>
      <c r="WPV8" s="68"/>
      <c r="WPW8" s="68"/>
      <c r="WPX8" s="68"/>
      <c r="WPY8" s="68"/>
      <c r="WPZ8" s="68"/>
      <c r="WQA8" s="68"/>
      <c r="WQB8" s="68"/>
      <c r="WQC8" s="68"/>
      <c r="WQD8" s="68"/>
      <c r="WQE8" s="68"/>
      <c r="WQF8" s="68"/>
      <c r="WQG8" s="68"/>
      <c r="WQH8" s="68"/>
      <c r="WQI8" s="68"/>
      <c r="WQJ8" s="68"/>
      <c r="WQK8" s="68"/>
      <c r="WQL8" s="68"/>
      <c r="WQM8" s="68"/>
      <c r="WQN8" s="68"/>
      <c r="WQO8" s="68"/>
      <c r="WQP8" s="68"/>
      <c r="WQQ8" s="68"/>
      <c r="WQR8" s="68"/>
      <c r="WQS8" s="68"/>
      <c r="WQT8" s="68"/>
      <c r="WQU8" s="68"/>
      <c r="WQV8" s="68"/>
      <c r="WQW8" s="68"/>
      <c r="WQX8" s="68"/>
      <c r="WQY8" s="68"/>
      <c r="WQZ8" s="68"/>
      <c r="WRA8" s="68"/>
      <c r="WRB8" s="68"/>
      <c r="WRC8" s="68"/>
      <c r="WRD8" s="68"/>
      <c r="WRE8" s="68"/>
      <c r="WRF8" s="68"/>
      <c r="WRG8" s="68"/>
      <c r="WRH8" s="68"/>
      <c r="WRI8" s="68"/>
      <c r="WRJ8" s="68"/>
      <c r="WRK8" s="68"/>
      <c r="WRL8" s="68"/>
      <c r="WRM8" s="68"/>
      <c r="WRN8" s="68"/>
      <c r="WRO8" s="68"/>
      <c r="WRP8" s="68"/>
      <c r="WRQ8" s="68"/>
      <c r="WRR8" s="68"/>
      <c r="WRS8" s="68"/>
      <c r="WRT8" s="68"/>
      <c r="WRU8" s="68"/>
      <c r="WRV8" s="68"/>
      <c r="WRW8" s="68"/>
      <c r="WRX8" s="68"/>
      <c r="WRY8" s="68"/>
      <c r="WRZ8" s="68"/>
      <c r="WSA8" s="68"/>
      <c r="WSB8" s="68"/>
      <c r="WSC8" s="68"/>
      <c r="WSD8" s="68"/>
      <c r="WSE8" s="68"/>
      <c r="WSF8" s="68"/>
      <c r="WSG8" s="68"/>
      <c r="WSH8" s="68"/>
      <c r="WSI8" s="68"/>
      <c r="WSJ8" s="68"/>
      <c r="WSK8" s="68"/>
      <c r="WSL8" s="68"/>
      <c r="WSM8" s="68"/>
      <c r="WSN8" s="68"/>
      <c r="WSO8" s="68"/>
      <c r="WSP8" s="68"/>
      <c r="WSQ8" s="68"/>
      <c r="WSR8" s="68"/>
      <c r="WSS8" s="68"/>
      <c r="WST8" s="68"/>
      <c r="WSU8" s="68"/>
      <c r="WSV8" s="68"/>
      <c r="WSW8" s="68"/>
      <c r="WSX8" s="68"/>
      <c r="WSY8" s="68"/>
      <c r="WSZ8" s="68"/>
      <c r="WTA8" s="68"/>
      <c r="WTB8" s="68"/>
      <c r="WTC8" s="68"/>
      <c r="WTD8" s="68"/>
      <c r="WTE8" s="68"/>
      <c r="WTF8" s="68"/>
      <c r="WTG8" s="68"/>
      <c r="WTH8" s="68"/>
      <c r="WTI8" s="68"/>
      <c r="WTJ8" s="68"/>
      <c r="WTK8" s="68"/>
      <c r="WTL8" s="68"/>
      <c r="WTM8" s="68"/>
      <c r="WTN8" s="68"/>
      <c r="WTO8" s="68"/>
      <c r="WTP8" s="68"/>
      <c r="WTQ8" s="68"/>
      <c r="WTR8" s="68"/>
      <c r="WTS8" s="68"/>
      <c r="WTT8" s="68"/>
      <c r="WTU8" s="68"/>
      <c r="WTV8" s="68"/>
      <c r="WTW8" s="68"/>
      <c r="WTX8" s="68"/>
      <c r="WTY8" s="68"/>
      <c r="WTZ8" s="68"/>
      <c r="WUA8" s="68"/>
      <c r="WUB8" s="68"/>
      <c r="WUC8" s="68"/>
      <c r="WUD8" s="68"/>
      <c r="WUE8" s="68"/>
      <c r="WUF8" s="68"/>
      <c r="WUG8" s="68"/>
      <c r="WUH8" s="68"/>
      <c r="WUI8" s="68"/>
      <c r="WUJ8" s="68"/>
      <c r="WUK8" s="68"/>
      <c r="WUL8" s="68"/>
      <c r="WUM8" s="68"/>
      <c r="WUN8" s="68"/>
      <c r="WUO8" s="68"/>
      <c r="WUP8" s="68"/>
      <c r="WUQ8" s="68"/>
      <c r="WUR8" s="68"/>
      <c r="WUS8" s="68"/>
      <c r="WUT8" s="68"/>
      <c r="WUU8" s="68"/>
      <c r="WUV8" s="68"/>
      <c r="WUW8" s="68"/>
      <c r="WUX8" s="68"/>
      <c r="WUY8" s="68"/>
      <c r="WUZ8" s="68"/>
      <c r="WVA8" s="68"/>
      <c r="WVB8" s="68"/>
      <c r="WVC8" s="68"/>
      <c r="WVD8" s="68"/>
      <c r="WVE8" s="68"/>
      <c r="WVF8" s="68"/>
      <c r="WVG8" s="68"/>
      <c r="WVH8" s="68"/>
      <c r="WVI8" s="68"/>
      <c r="WVJ8" s="68"/>
      <c r="WVK8" s="68"/>
      <c r="WVL8" s="68"/>
      <c r="WVM8" s="68"/>
      <c r="WVN8" s="68"/>
      <c r="WVO8" s="68"/>
      <c r="WVP8" s="68"/>
      <c r="WVQ8" s="68"/>
      <c r="WVR8" s="68"/>
      <c r="WVS8" s="68"/>
      <c r="WVT8" s="68"/>
      <c r="WVU8" s="68"/>
      <c r="WVV8" s="68"/>
      <c r="WVW8" s="68"/>
      <c r="WVX8" s="68"/>
      <c r="WVY8" s="68"/>
      <c r="WVZ8" s="68"/>
      <c r="WWA8" s="68"/>
      <c r="WWB8" s="68"/>
      <c r="WWC8" s="68"/>
      <c r="WWD8" s="68"/>
      <c r="WWE8" s="68"/>
      <c r="WWF8" s="68"/>
      <c r="WWG8" s="68"/>
      <c r="WWH8" s="68"/>
      <c r="WWI8" s="68"/>
      <c r="WWJ8" s="68"/>
      <c r="WWK8" s="68"/>
      <c r="WWL8" s="68"/>
      <c r="WWM8" s="68"/>
      <c r="WWN8" s="68"/>
      <c r="WWO8" s="68"/>
      <c r="WWP8" s="68"/>
      <c r="WWQ8" s="68"/>
      <c r="WWR8" s="68"/>
      <c r="WWS8" s="68"/>
      <c r="WWT8" s="68"/>
      <c r="WWU8" s="68"/>
      <c r="WWV8" s="68"/>
      <c r="WWW8" s="68"/>
      <c r="WWX8" s="68"/>
      <c r="WWY8" s="68"/>
      <c r="WWZ8" s="68"/>
      <c r="WXA8" s="68"/>
      <c r="WXB8" s="68"/>
      <c r="WXC8" s="68"/>
      <c r="WXD8" s="68"/>
      <c r="WXE8" s="68"/>
      <c r="WXF8" s="68"/>
      <c r="WXG8" s="68"/>
      <c r="WXH8" s="68"/>
      <c r="WXI8" s="68"/>
      <c r="WXJ8" s="68"/>
      <c r="WXK8" s="68"/>
      <c r="WXL8" s="68"/>
      <c r="WXM8" s="68"/>
      <c r="WXN8" s="68"/>
      <c r="WXO8" s="68"/>
      <c r="WXP8" s="68"/>
      <c r="WXQ8" s="68"/>
      <c r="WXR8" s="68"/>
      <c r="WXS8" s="68"/>
      <c r="WXT8" s="68"/>
      <c r="WXU8" s="68"/>
      <c r="WXV8" s="68"/>
      <c r="WXW8" s="68"/>
      <c r="WXX8" s="68"/>
      <c r="WXY8" s="68"/>
      <c r="WXZ8" s="68"/>
      <c r="WYA8" s="68"/>
      <c r="WYB8" s="68"/>
      <c r="WYC8" s="68"/>
      <c r="WYD8" s="68"/>
      <c r="WYE8" s="68"/>
      <c r="WYF8" s="68"/>
      <c r="WYG8" s="68"/>
      <c r="WYH8" s="68"/>
      <c r="WYI8" s="68"/>
      <c r="WYJ8" s="68"/>
      <c r="WYK8" s="68"/>
      <c r="WYL8" s="68"/>
      <c r="WYM8" s="68"/>
      <c r="WYN8" s="68"/>
      <c r="WYO8" s="68"/>
      <c r="WYP8" s="68"/>
      <c r="WYQ8" s="68"/>
      <c r="WYR8" s="68"/>
      <c r="WYS8" s="68"/>
      <c r="WYT8" s="68"/>
      <c r="WYU8" s="68"/>
      <c r="WYV8" s="68"/>
      <c r="WYW8" s="68"/>
      <c r="WYX8" s="68"/>
      <c r="WYY8" s="68"/>
      <c r="WYZ8" s="68"/>
      <c r="WZA8" s="68"/>
      <c r="WZB8" s="68"/>
      <c r="WZC8" s="68"/>
      <c r="WZD8" s="68"/>
      <c r="WZE8" s="68"/>
      <c r="WZF8" s="68"/>
      <c r="WZG8" s="68"/>
      <c r="WZH8" s="68"/>
      <c r="WZI8" s="68"/>
      <c r="WZJ8" s="68"/>
      <c r="WZK8" s="68"/>
      <c r="WZL8" s="68"/>
      <c r="WZM8" s="68"/>
      <c r="WZN8" s="68"/>
      <c r="WZO8" s="68"/>
      <c r="WZP8" s="68"/>
      <c r="WZQ8" s="68"/>
      <c r="WZR8" s="68"/>
      <c r="WZS8" s="68"/>
      <c r="WZT8" s="68"/>
      <c r="WZU8" s="68"/>
      <c r="WZV8" s="68"/>
      <c r="WZW8" s="68"/>
      <c r="WZX8" s="68"/>
      <c r="WZY8" s="68"/>
      <c r="WZZ8" s="68"/>
      <c r="XAA8" s="68"/>
      <c r="XAB8" s="68"/>
      <c r="XAC8" s="68"/>
      <c r="XAD8" s="68"/>
      <c r="XAE8" s="68"/>
      <c r="XAF8" s="68"/>
      <c r="XAG8" s="68"/>
      <c r="XAH8" s="68"/>
      <c r="XAI8" s="68"/>
      <c r="XAJ8" s="68"/>
      <c r="XAK8" s="68"/>
      <c r="XAL8" s="68"/>
      <c r="XAM8" s="68"/>
      <c r="XAN8" s="68"/>
      <c r="XAO8" s="68"/>
      <c r="XAP8" s="68"/>
      <c r="XAQ8" s="68"/>
      <c r="XAR8" s="68"/>
      <c r="XAS8" s="68"/>
      <c r="XAT8" s="68"/>
      <c r="XAU8" s="68"/>
      <c r="XAV8" s="68"/>
      <c r="XAW8" s="68"/>
      <c r="XAX8" s="68"/>
      <c r="XAY8" s="68"/>
      <c r="XAZ8" s="68"/>
      <c r="XBA8" s="68"/>
      <c r="XBB8" s="68"/>
      <c r="XBC8" s="68"/>
      <c r="XBD8" s="68"/>
      <c r="XBE8" s="68"/>
      <c r="XBF8" s="68"/>
      <c r="XBG8" s="68"/>
      <c r="XBH8" s="68"/>
      <c r="XBI8" s="68"/>
      <c r="XBJ8" s="68"/>
      <c r="XBK8" s="68"/>
      <c r="XBL8" s="68"/>
      <c r="XBM8" s="68"/>
      <c r="XBN8" s="68"/>
      <c r="XBO8" s="68"/>
      <c r="XBP8" s="68"/>
      <c r="XBQ8" s="68"/>
      <c r="XBR8" s="68"/>
      <c r="XBS8" s="68"/>
      <c r="XBT8" s="68"/>
      <c r="XBU8" s="68"/>
      <c r="XBV8" s="68"/>
      <c r="XBW8" s="68"/>
      <c r="XBX8" s="68"/>
      <c r="XBY8" s="68"/>
      <c r="XBZ8" s="68"/>
      <c r="XCA8" s="68"/>
      <c r="XCB8" s="68"/>
      <c r="XCC8" s="68"/>
      <c r="XCD8" s="68"/>
      <c r="XCE8" s="68"/>
      <c r="XCF8" s="68"/>
      <c r="XCG8" s="68"/>
      <c r="XCH8" s="68"/>
      <c r="XCI8" s="68"/>
      <c r="XCJ8" s="68"/>
      <c r="XCK8" s="68"/>
      <c r="XCL8" s="68"/>
      <c r="XCM8" s="68"/>
      <c r="XCN8" s="68"/>
      <c r="XCO8" s="68"/>
      <c r="XCP8" s="68"/>
      <c r="XCQ8" s="68"/>
      <c r="XCR8" s="68"/>
      <c r="XCS8" s="68"/>
      <c r="XCT8" s="68"/>
      <c r="XCU8" s="68"/>
      <c r="XCV8" s="68"/>
      <c r="XCW8" s="68"/>
      <c r="XCX8" s="68"/>
      <c r="XCY8" s="68"/>
      <c r="XCZ8" s="68"/>
      <c r="XDA8" s="68"/>
      <c r="XDB8" s="68"/>
      <c r="XDC8" s="68"/>
      <c r="XDD8" s="68"/>
      <c r="XDE8" s="68"/>
      <c r="XDF8" s="68"/>
      <c r="XDG8" s="68"/>
      <c r="XDH8" s="68"/>
      <c r="XDI8" s="68"/>
      <c r="XDJ8" s="68"/>
      <c r="XDK8" s="68"/>
      <c r="XDL8" s="68"/>
      <c r="XDM8" s="68"/>
      <c r="XDN8" s="68"/>
      <c r="XDO8" s="68"/>
      <c r="XDP8" s="68"/>
      <c r="XDQ8" s="68"/>
      <c r="XDR8" s="68"/>
      <c r="XDS8" s="68"/>
      <c r="XDT8" s="68"/>
      <c r="XDU8" s="68"/>
      <c r="XDV8" s="68"/>
      <c r="XDW8" s="68"/>
      <c r="XDX8" s="68"/>
      <c r="XDY8" s="68"/>
      <c r="XDZ8" s="68"/>
      <c r="XEA8" s="68"/>
      <c r="XEB8" s="68"/>
      <c r="XEC8" s="68"/>
      <c r="XED8" s="68"/>
      <c r="XEE8" s="68"/>
      <c r="XEF8" s="68"/>
      <c r="XEG8" s="68"/>
      <c r="XEH8" s="68"/>
      <c r="XEI8" s="68"/>
      <c r="XEJ8" s="68"/>
      <c r="XEK8" s="68"/>
      <c r="XEL8" s="68"/>
      <c r="XEM8" s="68"/>
      <c r="XEN8" s="68"/>
      <c r="XEO8" s="68"/>
      <c r="XEP8" s="68"/>
      <c r="XEQ8" s="68"/>
      <c r="XER8" s="68"/>
      <c r="XES8" s="68"/>
      <c r="XET8" s="68"/>
      <c r="XEU8" s="68"/>
      <c r="XEV8" s="68"/>
      <c r="XEW8" s="68"/>
      <c r="XEX8" s="68"/>
      <c r="XEY8" s="68"/>
      <c r="XEZ8" s="68"/>
      <c r="XFA8" s="68"/>
      <c r="XFB8" s="68"/>
      <c r="XFC8" s="68"/>
      <c r="XFD8" s="68"/>
    </row>
    <row r="9" spans="1:16384" s="71" customFormat="1" ht="21.95" customHeight="1" x14ac:dyDescent="0.25">
      <c r="A9" s="137" t="s">
        <v>2177</v>
      </c>
      <c r="B9" s="138">
        <f ca="1">SUMIF(C:C,"WARNING_COUNT",B:B)</f>
        <v>0</v>
      </c>
      <c r="C9" s="137"/>
      <c r="D9" s="137"/>
      <c r="E9" s="137"/>
      <c r="F9" s="137"/>
      <c r="G9" s="137"/>
      <c r="H9" s="206"/>
      <c r="I9" s="270" t="s">
        <v>2438</v>
      </c>
      <c r="J9" s="270"/>
      <c r="K9" s="270"/>
      <c r="L9" s="270"/>
      <c r="M9" s="270"/>
      <c r="N9" s="270"/>
      <c r="O9" s="270"/>
      <c r="P9" s="270"/>
      <c r="Q9" s="270"/>
      <c r="R9" s="270"/>
      <c r="S9" s="270"/>
      <c r="T9" s="270"/>
      <c r="U9" s="270"/>
      <c r="V9" s="270"/>
      <c r="W9" s="270"/>
      <c r="X9" s="270"/>
      <c r="Y9" s="206"/>
    </row>
    <row r="10" spans="1:16384" s="71" customFormat="1" ht="21.95" customHeight="1" x14ac:dyDescent="0.25">
      <c r="A10" s="137" t="s">
        <v>2178</v>
      </c>
      <c r="B10" s="138" t="b">
        <f ca="1">B9&gt;0</f>
        <v>0</v>
      </c>
      <c r="C10" s="137"/>
      <c r="D10" s="137"/>
      <c r="E10" s="137"/>
      <c r="F10" s="137"/>
      <c r="G10" s="137"/>
      <c r="H10" s="206"/>
      <c r="I10" s="271"/>
      <c r="J10" s="271"/>
      <c r="K10" s="271"/>
      <c r="L10" s="271"/>
      <c r="M10" s="271"/>
      <c r="N10" s="271"/>
      <c r="O10" s="271"/>
      <c r="P10" s="271"/>
      <c r="Q10" s="271"/>
      <c r="R10" s="271"/>
      <c r="S10" s="271"/>
      <c r="T10" s="271"/>
      <c r="U10" s="271"/>
      <c r="V10" s="271"/>
      <c r="W10" s="271"/>
      <c r="X10" s="271"/>
      <c r="Y10" s="206"/>
    </row>
    <row r="11" spans="1:16384" s="71" customFormat="1" ht="21.95" customHeight="1" x14ac:dyDescent="0.25">
      <c r="A11" s="137" t="s">
        <v>2179</v>
      </c>
      <c r="B11" s="138" t="str">
        <f ca="1">IF(B10,1,"")</f>
        <v/>
      </c>
      <c r="C11" s="137"/>
      <c r="D11" s="137"/>
      <c r="E11" s="137"/>
      <c r="F11" s="137"/>
      <c r="G11" s="137"/>
      <c r="H11" s="206"/>
      <c r="I11" s="271"/>
      <c r="J11" s="271"/>
      <c r="K11" s="271"/>
      <c r="L11" s="271"/>
      <c r="M11" s="271"/>
      <c r="N11" s="271"/>
      <c r="O11" s="271"/>
      <c r="P11" s="271"/>
      <c r="Q11" s="271"/>
      <c r="R11" s="271"/>
      <c r="S11" s="271"/>
      <c r="T11" s="271"/>
      <c r="U11" s="271"/>
      <c r="V11" s="271"/>
      <c r="W11" s="271"/>
      <c r="X11" s="271"/>
      <c r="Y11" s="206"/>
    </row>
    <row r="12" spans="1:16384" s="71" customFormat="1" ht="21.95" customHeight="1" x14ac:dyDescent="0.2">
      <c r="A12" s="137" t="s">
        <v>2180</v>
      </c>
      <c r="B12" s="136" t="str">
        <f ca="1">IF(B10,B9&amp;" "&amp;'$DB.CONFIG'!#REF!,"")</f>
        <v/>
      </c>
      <c r="C12" s="137"/>
      <c r="D12" s="137"/>
      <c r="E12" s="137"/>
      <c r="F12" s="137"/>
      <c r="G12" s="137"/>
      <c r="H12" s="206"/>
      <c r="I12" s="271"/>
      <c r="J12" s="271"/>
      <c r="K12" s="271"/>
      <c r="L12" s="271"/>
      <c r="M12" s="271"/>
      <c r="N12" s="271"/>
      <c r="O12" s="271"/>
      <c r="P12" s="271"/>
      <c r="Q12" s="271"/>
      <c r="R12" s="271"/>
      <c r="S12" s="271"/>
      <c r="T12" s="271"/>
      <c r="U12" s="271"/>
      <c r="V12" s="271"/>
      <c r="W12" s="271"/>
      <c r="X12" s="271"/>
      <c r="Y12" s="206"/>
    </row>
    <row r="13" spans="1:16384" s="71" customFormat="1" ht="21.95" customHeight="1" x14ac:dyDescent="0.25">
      <c r="A13" s="137" t="s">
        <v>2184</v>
      </c>
      <c r="B13" s="138">
        <f ca="1">SUMIF(C:C,"ERROR_COUNT",B:B)</f>
        <v>0</v>
      </c>
      <c r="C13" s="137"/>
      <c r="D13" s="137"/>
      <c r="E13" s="137"/>
      <c r="F13" s="137"/>
      <c r="G13" s="137"/>
      <c r="H13" s="206"/>
      <c r="I13" s="271"/>
      <c r="J13" s="271"/>
      <c r="K13" s="271"/>
      <c r="L13" s="271"/>
      <c r="M13" s="271"/>
      <c r="N13" s="271"/>
      <c r="O13" s="271"/>
      <c r="P13" s="271"/>
      <c r="Q13" s="271"/>
      <c r="R13" s="271"/>
      <c r="S13" s="271"/>
      <c r="T13" s="271"/>
      <c r="U13" s="271"/>
      <c r="V13" s="271"/>
      <c r="W13" s="271"/>
      <c r="X13" s="271"/>
      <c r="Y13" s="206"/>
    </row>
    <row r="14" spans="1:16384" s="71" customFormat="1" ht="21.95" customHeight="1" x14ac:dyDescent="0.25">
      <c r="A14" s="139" t="s">
        <v>2188</v>
      </c>
      <c r="B14" s="140">
        <f>ROW(H23)</f>
        <v>23</v>
      </c>
      <c r="C14" s="137"/>
      <c r="D14" s="137"/>
      <c r="E14" s="137"/>
      <c r="F14" s="137"/>
      <c r="G14" s="137"/>
      <c r="H14" s="206"/>
      <c r="I14" s="271"/>
      <c r="J14" s="271"/>
      <c r="K14" s="271"/>
      <c r="L14" s="271"/>
      <c r="M14" s="271"/>
      <c r="N14" s="271"/>
      <c r="O14" s="271"/>
      <c r="P14" s="271"/>
      <c r="Q14" s="271"/>
      <c r="R14" s="271"/>
      <c r="S14" s="271"/>
      <c r="T14" s="271"/>
      <c r="U14" s="271"/>
      <c r="V14" s="271"/>
      <c r="W14" s="271"/>
      <c r="X14" s="271"/>
      <c r="Y14" s="206"/>
    </row>
    <row r="15" spans="1:16384" s="71" customFormat="1" ht="21.95" customHeight="1" x14ac:dyDescent="0.25">
      <c r="A15" s="139" t="s">
        <v>2189</v>
      </c>
      <c r="B15" s="140">
        <f>ROW(H25)</f>
        <v>25</v>
      </c>
      <c r="C15" s="137"/>
      <c r="D15" s="137"/>
      <c r="E15" s="137"/>
      <c r="F15" s="137"/>
      <c r="G15" s="137"/>
      <c r="H15" s="206"/>
      <c r="I15" s="271"/>
      <c r="J15" s="271"/>
      <c r="K15" s="271"/>
      <c r="L15" s="271"/>
      <c r="M15" s="271"/>
      <c r="N15" s="271"/>
      <c r="O15" s="271"/>
      <c r="P15" s="271"/>
      <c r="Q15" s="271"/>
      <c r="R15" s="271"/>
      <c r="S15" s="271"/>
      <c r="T15" s="271"/>
      <c r="U15" s="271"/>
      <c r="V15" s="271"/>
      <c r="W15" s="271"/>
      <c r="X15" s="271"/>
      <c r="Y15" s="206"/>
    </row>
    <row r="16" spans="1:16384" s="71" customFormat="1" ht="21.95" customHeight="1" x14ac:dyDescent="0.25">
      <c r="A16" s="139" t="s">
        <v>2190</v>
      </c>
      <c r="B16" s="140">
        <f>B15-B14+1</f>
        <v>3</v>
      </c>
      <c r="C16" s="137"/>
      <c r="D16" s="137"/>
      <c r="E16" s="137"/>
      <c r="F16" s="137"/>
      <c r="G16" s="137"/>
      <c r="H16" s="206"/>
      <c r="I16" s="271"/>
      <c r="J16" s="271"/>
      <c r="K16" s="271"/>
      <c r="L16" s="271"/>
      <c r="M16" s="271"/>
      <c r="N16" s="271"/>
      <c r="O16" s="271"/>
      <c r="P16" s="271"/>
      <c r="Q16" s="271"/>
      <c r="R16" s="271"/>
      <c r="S16" s="271"/>
      <c r="T16" s="271"/>
      <c r="U16" s="271"/>
      <c r="V16" s="271"/>
      <c r="W16" s="271"/>
      <c r="X16" s="271"/>
      <c r="Y16" s="206"/>
    </row>
    <row r="17" spans="1:25" s="71" customFormat="1" ht="21.95" customHeight="1" x14ac:dyDescent="0.25">
      <c r="A17" s="137"/>
      <c r="B17" s="137"/>
      <c r="C17" s="137"/>
      <c r="D17" s="137"/>
      <c r="E17" s="137"/>
      <c r="F17" s="137"/>
      <c r="G17" s="137"/>
      <c r="H17" s="206"/>
      <c r="I17" s="283" t="s">
        <v>2437</v>
      </c>
      <c r="J17" s="283"/>
      <c r="K17" s="283"/>
      <c r="L17" s="283"/>
      <c r="M17" s="283"/>
      <c r="N17" s="283"/>
      <c r="O17" s="283"/>
      <c r="P17" s="283"/>
      <c r="Q17" s="283"/>
      <c r="R17" s="283"/>
      <c r="S17" s="283"/>
      <c r="T17" s="283"/>
      <c r="U17" s="283"/>
      <c r="V17" s="283"/>
      <c r="W17" s="283"/>
      <c r="X17" s="283"/>
      <c r="Y17" s="206"/>
    </row>
    <row r="18" spans="1:25" s="71" customFormat="1" ht="6.75" customHeight="1" x14ac:dyDescent="0.25">
      <c r="A18" s="141" t="s">
        <v>127</v>
      </c>
      <c r="B18" s="154" t="s">
        <v>2377</v>
      </c>
      <c r="C18" s="142"/>
      <c r="D18" s="143"/>
      <c r="E18" s="143"/>
      <c r="F18" s="143"/>
      <c r="G18" s="99" t="str">
        <f>B41</f>
        <v>Homebuyer Information</v>
      </c>
      <c r="H18" s="87"/>
      <c r="I18" s="88"/>
      <c r="J18" s="87"/>
      <c r="K18" s="87"/>
      <c r="L18" s="87"/>
      <c r="M18" s="87"/>
      <c r="N18" s="87"/>
      <c r="O18" s="87"/>
      <c r="P18" s="87"/>
      <c r="Q18" s="87"/>
      <c r="R18" s="87"/>
      <c r="S18" s="87"/>
      <c r="T18" s="87"/>
      <c r="U18" s="87"/>
      <c r="V18" s="87"/>
      <c r="W18" s="87"/>
      <c r="X18" s="87"/>
      <c r="Y18" s="87"/>
    </row>
    <row r="19" spans="1:25" s="71" customFormat="1" ht="21.95" customHeight="1" x14ac:dyDescent="0.2">
      <c r="A19" s="129" t="s">
        <v>2237</v>
      </c>
      <c r="B19" s="144" t="str">
        <f>IF(I30="","",I30)</f>
        <v/>
      </c>
      <c r="C19" s="137">
        <f ca="1">VLOOKUP(A19,DB_TBL_DATA_FIELDS[[FIELD_ID]:[PCT_CALC_FIELD_STATUS_CODE]],22,FALSE)</f>
        <v>1</v>
      </c>
      <c r="D19" s="137" t="str">
        <f>IF(VLOOKUP(A19,DB_TBL_DATA_FIELDS[[FIELD_ID]:[ERROR_MESSAGE]],23,FALSE)&lt;&gt;0,VLOOKUP(A19,DB_TBL_DATA_FIELDS[[FIELD_ID]:[ERROR_MESSAGE]],23,FALSE),"")</f>
        <v/>
      </c>
      <c r="E19" s="137">
        <f>VLOOKUP(A19,DB_TBL_DATA_FIELDS[[#All],[FIELD_ID]:[RANGE_VALIDATION_MAX]],18,FALSE)</f>
        <v>0</v>
      </c>
      <c r="F19" s="137">
        <f>VLOOKUP(A19,DB_TBL_DATA_FIELDS[[#All],[FIELD_ID]:[RANGE_VALIDATION_MAX]],19,FALSE)</f>
        <v>100</v>
      </c>
      <c r="G19" s="137">
        <f ca="1">IF(C19&lt;0,"",C19)</f>
        <v>1</v>
      </c>
      <c r="H19" s="124"/>
      <c r="I19" s="89" t="s">
        <v>28</v>
      </c>
      <c r="J19" s="90">
        <f>1</f>
        <v>1</v>
      </c>
      <c r="K19" s="91"/>
      <c r="L19" s="91"/>
      <c r="M19" s="89" t="s">
        <v>2192</v>
      </c>
      <c r="N19" s="90">
        <f>2</f>
        <v>2</v>
      </c>
      <c r="O19" s="115"/>
      <c r="P19" s="115"/>
      <c r="Q19" s="89" t="s">
        <v>2193</v>
      </c>
      <c r="R19" s="90">
        <f>0</f>
        <v>0</v>
      </c>
      <c r="S19" s="115"/>
      <c r="T19" s="115"/>
      <c r="U19" s="278" t="s">
        <v>2194</v>
      </c>
      <c r="V19" s="279"/>
      <c r="W19" s="279"/>
      <c r="X19" s="280"/>
      <c r="Y19" s="113"/>
    </row>
    <row r="20" spans="1:25" s="71" customFormat="1" ht="21.95" customHeight="1" x14ac:dyDescent="0.2">
      <c r="A20" s="129" t="s">
        <v>2241</v>
      </c>
      <c r="B20" s="144" t="str">
        <f>IF(O30="","",O30)</f>
        <v/>
      </c>
      <c r="C20" s="137">
        <f ca="1">VLOOKUP(A20,DB_TBL_DATA_FIELDS[[FIELD_ID]:[PCT_CALC_FIELD_STATUS_CODE]],22,FALSE)</f>
        <v>-1</v>
      </c>
      <c r="D20" s="137" t="str">
        <f>IF(VLOOKUP(A20,DB_TBL_DATA_FIELDS[[FIELD_ID]:[ERROR_MESSAGE]],23,FALSE)&lt;&gt;0,VLOOKUP(A20,DB_TBL_DATA_FIELDS[[FIELD_ID]:[ERROR_MESSAGE]],23,FALSE),"")</f>
        <v/>
      </c>
      <c r="E20" s="137">
        <f>VLOOKUP(A20,DB_TBL_DATA_FIELDS[[#All],[FIELD_ID]:[RANGE_VALIDATION_MAX]],18,FALSE)</f>
        <v>0</v>
      </c>
      <c r="F20" s="137">
        <f>VLOOKUP(A20,DB_TBL_DATA_FIELDS[[#All],[FIELD_ID]:[RANGE_VALIDATION_MAX]],19,FALSE)</f>
        <v>30</v>
      </c>
      <c r="G20" s="137" t="str">
        <f t="shared" ref="G20:G29" ca="1" si="0">IF(C20&lt;0,"",C20)</f>
        <v/>
      </c>
      <c r="H20" s="113"/>
      <c r="I20" s="113"/>
      <c r="J20" s="70"/>
      <c r="K20" s="113"/>
      <c r="L20" s="70"/>
      <c r="M20" s="113"/>
      <c r="N20" s="70"/>
      <c r="O20" s="113"/>
      <c r="P20" s="70"/>
      <c r="Q20" s="113"/>
      <c r="R20" s="70"/>
      <c r="S20" s="113"/>
      <c r="T20" s="70"/>
      <c r="U20" s="113"/>
      <c r="V20" s="70"/>
      <c r="W20" s="113"/>
      <c r="X20" s="70"/>
      <c r="Y20" s="113"/>
    </row>
    <row r="21" spans="1:25" s="71" customFormat="1" ht="21.95" customHeight="1" thickBot="1" x14ac:dyDescent="0.3">
      <c r="A21" s="129" t="s">
        <v>2240</v>
      </c>
      <c r="B21" s="144" t="str">
        <f>IF(S30="","",S30)</f>
        <v/>
      </c>
      <c r="C21" s="137">
        <f ca="1">VLOOKUP(A21,DB_TBL_DATA_FIELDS[[FIELD_ID]:[PCT_CALC_FIELD_STATUS_CODE]],22,FALSE)</f>
        <v>1</v>
      </c>
      <c r="D21" s="137" t="str">
        <f>IF(VLOOKUP(A21,DB_TBL_DATA_FIELDS[[FIELD_ID]:[ERROR_MESSAGE]],23,FALSE)&lt;&gt;0,VLOOKUP(A21,DB_TBL_DATA_FIELDS[[FIELD_ID]:[ERROR_MESSAGE]],23,FALSE),"")</f>
        <v/>
      </c>
      <c r="E21" s="137">
        <f>VLOOKUP(A21,DB_TBL_DATA_FIELDS[[#All],[FIELD_ID]:[RANGE_VALIDATION_MAX]],18,FALSE)</f>
        <v>0</v>
      </c>
      <c r="F21" s="137">
        <f>VLOOKUP(A21,DB_TBL_DATA_FIELDS[[#All],[FIELD_ID]:[RANGE_VALIDATION_MAX]],19,FALSE)</f>
        <v>30</v>
      </c>
      <c r="G21" s="137">
        <f t="shared" ca="1" si="0"/>
        <v>1</v>
      </c>
      <c r="H21" s="117"/>
      <c r="I21" s="72" t="s">
        <v>203</v>
      </c>
      <c r="J21" s="126"/>
      <c r="K21" s="126"/>
      <c r="L21" s="126"/>
      <c r="M21" s="126"/>
      <c r="N21" s="126"/>
      <c r="O21" s="126"/>
      <c r="P21" s="126"/>
      <c r="Q21" s="126"/>
      <c r="R21" s="126"/>
      <c r="S21" s="126"/>
      <c r="T21" s="126"/>
      <c r="U21" s="126"/>
      <c r="V21" s="126"/>
      <c r="W21" s="126"/>
      <c r="X21" s="92"/>
      <c r="Y21" s="117"/>
    </row>
    <row r="22" spans="1:25" s="71" customFormat="1" ht="21.95" customHeight="1" x14ac:dyDescent="0.25">
      <c r="A22" s="188" t="s">
        <v>2384</v>
      </c>
      <c r="B22" s="138" t="str">
        <f ca="1">VLOOKUP(A22,'$DB.DATA'!D:H,5,FALSE)</f>
        <v/>
      </c>
      <c r="C22" s="137" t="str">
        <f ca="1">VLOOKUP(A22,DB_TBL_DATA_FIELDS[[FIELD_ID]:[PCT_CALC_FIELD_STATUS_CODE]],22,FALSE)</f>
        <v/>
      </c>
      <c r="D22" s="137" t="str">
        <f>IF(VLOOKUP(A22,DB_TBL_DATA_FIELDS[[FIELD_ID]:[ERROR_MESSAGE]],23,FALSE)&lt;&gt;0,VLOOKUP(A22,DB_TBL_DATA_FIELDS[[FIELD_ID]:[ERROR_MESSAGE]],23,FALSE),"")</f>
        <v/>
      </c>
      <c r="E22" s="137">
        <f>VLOOKUP(A22,DB_TBL_DATA_FIELDS[[#All],[FIELD_ID]:[RANGE_VALIDATION_MAX]],18,FALSE)</f>
        <v>0</v>
      </c>
      <c r="F22" s="137">
        <f>VLOOKUP(A22,DB_TBL_DATA_FIELDS[[#All],[FIELD_ID]:[RANGE_VALIDATION_MAX]],19,FALSE)</f>
        <v>0</v>
      </c>
      <c r="G22" s="137" t="str">
        <f t="shared" ref="G22:G25" ca="1" si="1">IF(C22&lt;0,"",C22)</f>
        <v/>
      </c>
      <c r="H22" s="125"/>
      <c r="I22" s="93" t="s">
        <v>2378</v>
      </c>
      <c r="J22" s="73"/>
      <c r="K22" s="73"/>
      <c r="L22" s="73"/>
      <c r="M22" s="73"/>
      <c r="N22" s="73"/>
      <c r="O22" s="93" t="s">
        <v>2379</v>
      </c>
      <c r="P22" s="116"/>
      <c r="Q22" s="94" t="s">
        <v>2378</v>
      </c>
      <c r="R22" s="73"/>
      <c r="S22" s="73"/>
      <c r="T22" s="73"/>
      <c r="U22" s="73"/>
      <c r="V22" s="73"/>
      <c r="W22" s="93" t="s">
        <v>2379</v>
      </c>
      <c r="X22" s="73"/>
      <c r="Y22" s="117"/>
    </row>
    <row r="23" spans="1:25" s="71" customFormat="1" ht="21.95" customHeight="1" x14ac:dyDescent="0.25">
      <c r="A23" s="188" t="s">
        <v>2461</v>
      </c>
      <c r="B23" s="144" t="str">
        <f>IF(I32="","",I32)</f>
        <v/>
      </c>
      <c r="C23" s="137">
        <f ca="1">VLOOKUP(A23,DB_TBL_DATA_FIELDS[[FIELD_ID]:[PCT_CALC_FIELD_STATUS_CODE]],22,FALSE)</f>
        <v>-1</v>
      </c>
      <c r="D23" s="137" t="str">
        <f>IF(VLOOKUP(A23,DB_TBL_DATA_FIELDS[[FIELD_ID]:[ERROR_MESSAGE]],23,FALSE)&lt;&gt;0,VLOOKUP(A23,DB_TBL_DATA_FIELDS[[FIELD_ID]:[ERROR_MESSAGE]],23,FALSE),"")</f>
        <v/>
      </c>
      <c r="E23" s="137">
        <f>VLOOKUP(A23,DB_TBL_DATA_FIELDS[[#All],[FIELD_ID]:[RANGE_VALIDATION_MAX]],18,FALSE)</f>
        <v>0</v>
      </c>
      <c r="F23" s="137">
        <f>VLOOKUP(A23,DB_TBL_DATA_FIELDS[[#All],[FIELD_ID]:[RANGE_VALIDATION_MAX]],19,FALSE)</f>
        <v>100</v>
      </c>
      <c r="G23" s="137" t="str">
        <f t="shared" ca="1" si="1"/>
        <v/>
      </c>
      <c r="H23" s="117"/>
      <c r="I23" s="276" t="str">
        <f>ROMAN(ROW()-$B$14+1)&amp;".     "&amp;IFERROR(VLOOKUP("SECTION_"&amp;(ROW()-$B$14+1)&amp;"_TOC_LABEL",A:B,2,FALSE),"")</f>
        <v>I.     Homebuyer Information</v>
      </c>
      <c r="J23" s="277"/>
      <c r="K23" s="277"/>
      <c r="L23" s="277"/>
      <c r="M23" s="277"/>
      <c r="N23" s="87" t="str">
        <f>IF(IFERROR(VLOOKUP("SECTION_"&amp;(ROW()-$B$14+1)&amp;"_WARNING_FLAG",A:B,2,FALSE),FALSE),1,"")</f>
        <v/>
      </c>
      <c r="O23" s="95" t="str">
        <f ca="1">IFERROR(VLOOKUP("SECTION_"&amp;(ROW()-$B$14+1)&amp;"_STATUS_TEXT",A:B,2,FALSE),"")</f>
        <v>Not Started</v>
      </c>
      <c r="P23" s="96" t="str">
        <f ca="1">IFERROR(VLOOKUP("SECTION_"&amp;(ROW()-$B$14+1)&amp;"_STATUS_CODE",A:B,2,FALSE),"")</f>
        <v/>
      </c>
      <c r="Q23" s="281" t="str">
        <f>ROMAN(ROW()-$B$14+$B$16+1)&amp;".     "&amp;IFERROR(VLOOKUP("SECTION_"&amp;(ROW()-$B$14+1+$B$16)&amp;"_TOC_LABEL",A:B,2,FALSE),"")</f>
        <v>IV.     Mortgage Information</v>
      </c>
      <c r="R23" s="282"/>
      <c r="S23" s="282"/>
      <c r="T23" s="282"/>
      <c r="U23" s="282"/>
      <c r="V23" s="87" t="str">
        <f>IF(IFERROR(VLOOKUP("SECTION_"&amp;(ROW()-$B$14+1+$B$16)&amp;"_WARNING_FLAG",A:B,2,FALSE),FALSE),1,"")</f>
        <v/>
      </c>
      <c r="W23" s="97" t="str">
        <f ca="1">IFERROR(VLOOKUP("SECTION_"&amp;(ROW()-$B$14+1+$B$16)&amp;"_STATUS_TEXT",A:B,2,FALSE),"")</f>
        <v>Not Started</v>
      </c>
      <c r="X23" s="87" t="str">
        <f ca="1">IFERROR(VLOOKUP("SECTION_"&amp;(ROW()-$B$14+1+$B$16)&amp;"_STATUS_CODE",A:B,2,FALSE),"")</f>
        <v/>
      </c>
      <c r="Y23" s="117"/>
    </row>
    <row r="24" spans="1:25" s="71" customFormat="1" ht="21.95" customHeight="1" x14ac:dyDescent="0.25">
      <c r="A24" s="188" t="s">
        <v>2462</v>
      </c>
      <c r="B24" s="144" t="str">
        <f>IF(O32="","",O32)</f>
        <v/>
      </c>
      <c r="C24" s="137">
        <f ca="1">VLOOKUP(A24,DB_TBL_DATA_FIELDS[[FIELD_ID]:[PCT_CALC_FIELD_STATUS_CODE]],22,FALSE)</f>
        <v>-1</v>
      </c>
      <c r="D24" s="137" t="str">
        <f>IF(VLOOKUP(A24,DB_TBL_DATA_FIELDS[[FIELD_ID]:[ERROR_MESSAGE]],23,FALSE)&lt;&gt;0,VLOOKUP(A24,DB_TBL_DATA_FIELDS[[FIELD_ID]:[ERROR_MESSAGE]],23,FALSE),"")</f>
        <v/>
      </c>
      <c r="E24" s="137">
        <f>VLOOKUP(A24,DB_TBL_DATA_FIELDS[[#All],[FIELD_ID]:[RANGE_VALIDATION_MAX]],18,FALSE)</f>
        <v>0</v>
      </c>
      <c r="F24" s="137">
        <f>VLOOKUP(A24,DB_TBL_DATA_FIELDS[[#All],[FIELD_ID]:[RANGE_VALIDATION_MAX]],19,FALSE)</f>
        <v>30</v>
      </c>
      <c r="G24" s="137" t="str">
        <f t="shared" ca="1" si="1"/>
        <v/>
      </c>
      <c r="H24" s="117"/>
      <c r="I24" s="276" t="str">
        <f>ROMAN(ROW()-$B$14+1)&amp;".     "&amp;IFERROR(VLOOKUP("SECTION_"&amp;(ROW()-$B$14+1)&amp;"_TOC_LABEL",A:B,2,FALSE),"")</f>
        <v>II.     Income Qualification</v>
      </c>
      <c r="J24" s="277"/>
      <c r="K24" s="277"/>
      <c r="L24" s="277"/>
      <c r="M24" s="277"/>
      <c r="N24" s="87" t="str">
        <f>IF(IFERROR(VLOOKUP("SECTION_"&amp;(ROW()-$B$14+1)&amp;"_WARNING_FLAG",A:B,2,FALSE),FALSE),1,"")</f>
        <v/>
      </c>
      <c r="O24" s="95" t="str">
        <f ca="1">IFERROR(VLOOKUP("SECTION_"&amp;(ROW()-$B$14+1)&amp;"_STATUS_TEXT",A:B,2,FALSE),"")</f>
        <v>Not Started</v>
      </c>
      <c r="P24" s="98" t="str">
        <f ca="1">IFERROR(VLOOKUP("SECTION_"&amp;(ROW()-$B$14+1)&amp;"_STATUS_CODE",A:B,2,FALSE),"")</f>
        <v/>
      </c>
      <c r="Q24" s="281" t="str">
        <f>ROMAN(ROW()-$B$14+$B$16+1)&amp;".     "&amp;IFERROR(VLOOKUP("SECTION_"&amp;(ROW()-$B$14+1+$B$16)&amp;"_TOC_LABEL",A:B,2,FALSE),"")</f>
        <v>V.     Other Grants or Mortgage Assistance</v>
      </c>
      <c r="R24" s="282"/>
      <c r="S24" s="282"/>
      <c r="T24" s="282"/>
      <c r="U24" s="282"/>
      <c r="V24" s="87" t="str">
        <f>IF(IFERROR(VLOOKUP("SECTION_"&amp;(ROW()-$B$14+1+$B$16)&amp;"_WARNING_FLAG",A:B,2,FALSE),FALSE),1,"")</f>
        <v/>
      </c>
      <c r="W24" s="97" t="str">
        <f ca="1">IFERROR(VLOOKUP("SECTION_"&amp;(ROW()-$B$14+1+$B$16)&amp;"_STATUS_TEXT",A:B,2,FALSE),"")</f>
        <v>Not Started</v>
      </c>
      <c r="X24" s="87" t="str">
        <f ca="1">IFERROR(VLOOKUP("SECTION_"&amp;(ROW()-$B$14+1+$B$16)&amp;"_STATUS_CODE",A:B,2,FALSE),"")</f>
        <v/>
      </c>
      <c r="Y24" s="117"/>
    </row>
    <row r="25" spans="1:25" s="71" customFormat="1" ht="21.95" customHeight="1" x14ac:dyDescent="0.25">
      <c r="A25" s="188" t="s">
        <v>2463</v>
      </c>
      <c r="B25" s="144" t="str">
        <f>IF(S32="","",S32)</f>
        <v/>
      </c>
      <c r="C25" s="137">
        <f ca="1">VLOOKUP(A25,DB_TBL_DATA_FIELDS[[FIELD_ID]:[PCT_CALC_FIELD_STATUS_CODE]],22,FALSE)</f>
        <v>-1</v>
      </c>
      <c r="D25" s="137" t="str">
        <f>IF(VLOOKUP(A25,DB_TBL_DATA_FIELDS[[FIELD_ID]:[ERROR_MESSAGE]],23,FALSE)&lt;&gt;0,VLOOKUP(A25,DB_TBL_DATA_FIELDS[[FIELD_ID]:[ERROR_MESSAGE]],23,FALSE),"")</f>
        <v/>
      </c>
      <c r="E25" s="137">
        <f>VLOOKUP(A25,DB_TBL_DATA_FIELDS[[#All],[FIELD_ID]:[RANGE_VALIDATION_MAX]],18,FALSE)</f>
        <v>0</v>
      </c>
      <c r="F25" s="137">
        <f>VLOOKUP(A25,DB_TBL_DATA_FIELDS[[#All],[FIELD_ID]:[RANGE_VALIDATION_MAX]],19,FALSE)</f>
        <v>30</v>
      </c>
      <c r="G25" s="137" t="str">
        <f t="shared" ca="1" si="1"/>
        <v/>
      </c>
      <c r="H25" s="117"/>
      <c r="I25" s="276" t="str">
        <f>ROMAN(ROW()-$B$14+1)&amp;".     "&amp;IFERROR(VLOOKUP("SECTION_"&amp;(ROW()-$B$14+1)&amp;"_TOC_LABEL",A:B,2,FALSE),"")</f>
        <v>III.     Purchased Property Address</v>
      </c>
      <c r="J25" s="277"/>
      <c r="K25" s="277"/>
      <c r="L25" s="277"/>
      <c r="M25" s="277"/>
      <c r="N25" s="87" t="str">
        <f>IF(IFERROR(VLOOKUP("SECTION_"&amp;(ROW()-$B$14+1)&amp;"_WARNING_FLAG",A:B,2,FALSE),FALSE),1,"")</f>
        <v/>
      </c>
      <c r="O25" s="95" t="str">
        <f ca="1">IFERROR(VLOOKUP("SECTION_"&amp;(ROW()-$B$14+1)&amp;"_STATUS_TEXT",A:B,2,FALSE),"")</f>
        <v>Not Started</v>
      </c>
      <c r="P25" s="98" t="str">
        <f ca="1">IFERROR(VLOOKUP("SECTION_"&amp;(ROW()-$B$14+1)&amp;"_STATUS_CODE",A:B,2,FALSE),"")</f>
        <v/>
      </c>
      <c r="Q25" s="281" t="str">
        <f>CHAR(ROW()-$B$14+1+96)&amp;".     "&amp;IFERROR(VLOOKUP("SECTION_"&amp;(ROW()-$B$14+1+$B$16)&amp;"_TOC_LABEL",A:B,2,FALSE),"")</f>
        <v xml:space="preserve">c.     </v>
      </c>
      <c r="R25" s="282"/>
      <c r="S25" s="282"/>
      <c r="T25" s="282"/>
      <c r="U25" s="282"/>
      <c r="V25" s="87" t="str">
        <f>IF(IFERROR(VLOOKUP("SECTION_"&amp;(ROW()-$B$14+1+$B$16)&amp;"_WARNING_FLAG",A:B,2,FALSE),FALSE),1,"")</f>
        <v/>
      </c>
      <c r="W25" s="97" t="str">
        <f>IFERROR(VLOOKUP("SECTION_"&amp;(ROW()-$B$14+1+$B$16)&amp;"_STATUS_TEXT",A:B,2,FALSE),"")</f>
        <v/>
      </c>
      <c r="X25" s="87" t="str">
        <f>IFERROR(VLOOKUP("SECTION_"&amp;(ROW()-$B$14+1+$B$16)&amp;"_STATUS_CODE",A:B,2,FALSE),"")</f>
        <v/>
      </c>
      <c r="Y25" s="117"/>
    </row>
    <row r="26" spans="1:25" s="71" customFormat="1" ht="21.95" customHeight="1" x14ac:dyDescent="0.25">
      <c r="A26" s="129" t="s">
        <v>2349</v>
      </c>
      <c r="B26" s="144" t="str">
        <f>IF(I35="","",I35)</f>
        <v/>
      </c>
      <c r="C26" s="137">
        <f ca="1">VLOOKUP(A26,DB_TBL_DATA_FIELDS[[FIELD_ID]:[PCT_CALC_FIELD_STATUS_CODE]],22,FALSE)</f>
        <v>1</v>
      </c>
      <c r="D26" s="137" t="str">
        <f>IF(VLOOKUP(A26,DB_TBL_DATA_FIELDS[[FIELD_ID]:[ERROR_MESSAGE]],23,FALSE)&lt;&gt;0,VLOOKUP(A26,DB_TBL_DATA_FIELDS[[FIELD_ID]:[ERROR_MESSAGE]],23,FALSE),"")</f>
        <v/>
      </c>
      <c r="E26" s="137">
        <f>VLOOKUP(A26,DB_TBL_DATA_FIELDS[[#All],[FIELD_ID]:[RANGE_VALIDATION_MAX]],18,FALSE)</f>
        <v>0</v>
      </c>
      <c r="F26" s="137">
        <f>VLOOKUP(A26,DB_TBL_DATA_FIELDS[[#All],[FIELD_ID]:[RANGE_VALIDATION_MAX]],19,FALSE)</f>
        <v>50</v>
      </c>
      <c r="G26" s="137">
        <f t="shared" ca="1" si="0"/>
        <v>1</v>
      </c>
      <c r="H26" s="117"/>
      <c r="I26" s="117"/>
      <c r="J26" s="78"/>
      <c r="K26" s="117"/>
      <c r="L26" s="78"/>
      <c r="M26" s="117"/>
      <c r="N26" s="78"/>
      <c r="O26" s="117"/>
      <c r="P26" s="78"/>
      <c r="Q26" s="117"/>
      <c r="R26" s="78"/>
      <c r="S26" s="117"/>
      <c r="T26" s="78"/>
      <c r="U26" s="117"/>
      <c r="V26" s="78"/>
      <c r="W26" s="117"/>
      <c r="X26" s="78"/>
      <c r="Y26" s="117"/>
    </row>
    <row r="27" spans="1:25" s="71" customFormat="1" ht="21.95" customHeight="1" thickBot="1" x14ac:dyDescent="0.3">
      <c r="A27" s="129" t="s">
        <v>2350</v>
      </c>
      <c r="B27" s="144" t="str">
        <f>IF(I36="","",I36)</f>
        <v/>
      </c>
      <c r="C27" s="137">
        <f ca="1">VLOOKUP(A27,DB_TBL_DATA_FIELDS[[FIELD_ID]:[PCT_CALC_FIELD_STATUS_CODE]],22,FALSE)</f>
        <v>-1</v>
      </c>
      <c r="D27" s="137" t="str">
        <f>IF(VLOOKUP(A27,DB_TBL_DATA_FIELDS[[FIELD_ID]:[ERROR_MESSAGE]],23,FALSE)&lt;&gt;0,VLOOKUP(A27,DB_TBL_DATA_FIELDS[[FIELD_ID]:[ERROR_MESSAGE]],23,FALSE),"")</f>
        <v/>
      </c>
      <c r="E27" s="137">
        <f>VLOOKUP(A27,DB_TBL_DATA_FIELDS[[#All],[FIELD_ID]:[RANGE_VALIDATION_MAX]],18,FALSE)</f>
        <v>0</v>
      </c>
      <c r="F27" s="137">
        <f>VLOOKUP(A27,DB_TBL_DATA_FIELDS[[#All],[FIELD_ID]:[RANGE_VALIDATION_MAX]],19,FALSE)</f>
        <v>50</v>
      </c>
      <c r="G27" s="137" t="str">
        <f t="shared" ca="1" si="0"/>
        <v/>
      </c>
      <c r="H27" s="118"/>
      <c r="I27" s="72" t="str">
        <f>B18</f>
        <v>Homebuyer Information</v>
      </c>
      <c r="J27" s="126"/>
      <c r="K27" s="126"/>
      <c r="L27" s="126"/>
      <c r="M27" s="126"/>
      <c r="N27" s="126"/>
      <c r="O27" s="126"/>
      <c r="P27" s="126"/>
      <c r="Q27" s="126"/>
      <c r="R27" s="126"/>
      <c r="S27" s="126"/>
      <c r="T27" s="126"/>
      <c r="U27" s="126"/>
      <c r="V27" s="126"/>
      <c r="W27" s="126"/>
      <c r="X27" s="92" t="str">
        <f ca="1">"Status: "&amp;$B$39</f>
        <v>Status: Not Started</v>
      </c>
      <c r="Y27" s="118"/>
    </row>
    <row r="28" spans="1:25" s="71" customFormat="1" ht="21.95" customHeight="1" x14ac:dyDescent="0.25">
      <c r="A28" s="129" t="s">
        <v>2351</v>
      </c>
      <c r="B28" s="144" t="str">
        <f>IF(I37="","",I37)</f>
        <v/>
      </c>
      <c r="C28" s="137">
        <f ca="1">VLOOKUP(A28,DB_TBL_DATA_FIELDS[[FIELD_ID]:[PCT_CALC_FIELD_STATUS_CODE]],22,FALSE)</f>
        <v>-1</v>
      </c>
      <c r="D28" s="137" t="str">
        <f>IF(VLOOKUP(A28,DB_TBL_DATA_FIELDS[[FIELD_ID]:[ERROR_MESSAGE]],23,FALSE)&lt;&gt;0,VLOOKUP(A28,DB_TBL_DATA_FIELDS[[FIELD_ID]:[ERROR_MESSAGE]],23,FALSE),"")</f>
        <v/>
      </c>
      <c r="E28" s="137">
        <f>VLOOKUP(A28,DB_TBL_DATA_FIELDS[[#All],[FIELD_ID]:[RANGE_VALIDATION_MAX]],18,FALSE)</f>
        <v>0</v>
      </c>
      <c r="F28" s="137">
        <f>VLOOKUP(A28,DB_TBL_DATA_FIELDS[[#All],[FIELD_ID]:[RANGE_VALIDATION_MAX]],19,FALSE)</f>
        <v>50</v>
      </c>
      <c r="G28" s="137" t="str">
        <f t="shared" ca="1" si="0"/>
        <v/>
      </c>
      <c r="H28" s="118"/>
      <c r="I28" s="118"/>
      <c r="J28" s="118"/>
      <c r="K28" s="118"/>
      <c r="L28" s="118"/>
      <c r="M28" s="118"/>
      <c r="N28" s="118"/>
      <c r="O28" s="118"/>
      <c r="P28" s="118"/>
      <c r="Q28" s="118"/>
      <c r="R28" s="118"/>
      <c r="S28" s="118"/>
      <c r="T28" s="118"/>
      <c r="U28" s="118"/>
      <c r="V28" s="118"/>
      <c r="W28" s="118"/>
      <c r="X28" s="118"/>
      <c r="Y28" s="118"/>
    </row>
    <row r="29" spans="1:25" s="71" customFormat="1" ht="21.95" customHeight="1" x14ac:dyDescent="0.25">
      <c r="A29" s="129" t="s">
        <v>2244</v>
      </c>
      <c r="B29" s="144" t="str">
        <f>IF(S35="","",S35)</f>
        <v/>
      </c>
      <c r="C29" s="137">
        <f ca="1">VLOOKUP(A29,DB_TBL_DATA_FIELDS[[FIELD_ID]:[PCT_CALC_FIELD_STATUS_CODE]],22,FALSE)</f>
        <v>1</v>
      </c>
      <c r="D29" s="137" t="str">
        <f>IF(VLOOKUP(A29,DB_TBL_DATA_FIELDS[[FIELD_ID]:[ERROR_MESSAGE]],23,FALSE)&lt;&gt;0,VLOOKUP(A29,DB_TBL_DATA_FIELDS[[FIELD_ID]:[ERROR_MESSAGE]],23,FALSE),"")</f>
        <v/>
      </c>
      <c r="E29" s="137">
        <f>VLOOKUP(A29,DB_TBL_DATA_FIELDS[[#All],[FIELD_ID]:[RANGE_VALIDATION_MAX]],18,FALSE)</f>
        <v>0.01</v>
      </c>
      <c r="F29" s="137">
        <f>VLOOKUP(A29,DB_TBL_DATA_FIELDS[[#All],[FIELD_ID]:[RANGE_VALIDATION_MAX]],19,FALSE)</f>
        <v>999999999999</v>
      </c>
      <c r="G29" s="137">
        <f t="shared" ca="1" si="0"/>
        <v>1</v>
      </c>
      <c r="H29" s="118"/>
      <c r="I29" s="115" t="s">
        <v>2383</v>
      </c>
      <c r="J29" s="115"/>
      <c r="K29" s="115"/>
      <c r="L29" s="115"/>
      <c r="M29" s="115"/>
      <c r="N29" s="115"/>
      <c r="O29" s="115" t="s">
        <v>2468</v>
      </c>
      <c r="P29" s="70"/>
      <c r="Q29" s="115"/>
      <c r="R29" s="70"/>
      <c r="S29" s="115" t="s">
        <v>2469</v>
      </c>
      <c r="T29" s="115"/>
      <c r="U29" s="115"/>
      <c r="V29" s="115"/>
      <c r="W29" s="115"/>
      <c r="X29" s="115"/>
      <c r="Y29" s="118"/>
    </row>
    <row r="30" spans="1:25" s="71" customFormat="1" ht="21.95" customHeight="1" x14ac:dyDescent="0.25">
      <c r="A30" s="129" t="s">
        <v>2248</v>
      </c>
      <c r="B30" s="144" t="str">
        <f t="shared" ref="B30:B31" si="2">IF(S36="","",S36)</f>
        <v/>
      </c>
      <c r="C30" s="137">
        <f ca="1">VLOOKUP(A30,DB_TBL_DATA_FIELDS[[FIELD_ID]:[PCT_CALC_FIELD_STATUS_CODE]],22,FALSE)</f>
        <v>-1</v>
      </c>
      <c r="D30" s="137" t="str">
        <f>IF(VLOOKUP(A30,DB_TBL_DATA_FIELDS[[FIELD_ID]:[ERROR_MESSAGE]],23,FALSE)&lt;&gt;0,VLOOKUP(A30,DB_TBL_DATA_FIELDS[[FIELD_ID]:[ERROR_MESSAGE]],23,FALSE),"")</f>
        <v/>
      </c>
      <c r="E30" s="137">
        <f>VLOOKUP(A30,DB_TBL_DATA_FIELDS[[#All],[FIELD_ID]:[RANGE_VALIDATION_MAX]],18,FALSE)</f>
        <v>0.01</v>
      </c>
      <c r="F30" s="137">
        <f>VLOOKUP(A30,DB_TBL_DATA_FIELDS[[#All],[FIELD_ID]:[RANGE_VALIDATION_MAX]],19,FALSE)</f>
        <v>999999999999</v>
      </c>
      <c r="G30" s="137" t="str">
        <f t="shared" ref="G30" ca="1" si="3">IF(C30&lt;0,"",C30)</f>
        <v/>
      </c>
      <c r="H30" s="118"/>
      <c r="I30" s="231"/>
      <c r="J30" s="232"/>
      <c r="K30" s="232"/>
      <c r="L30" s="232"/>
      <c r="M30" s="233"/>
      <c r="N30" s="90">
        <f ca="1">G19</f>
        <v>1</v>
      </c>
      <c r="O30" s="231"/>
      <c r="P30" s="232"/>
      <c r="Q30" s="233"/>
      <c r="R30" s="90" t="str">
        <f ca="1">G20</f>
        <v/>
      </c>
      <c r="S30" s="231"/>
      <c r="T30" s="232"/>
      <c r="U30" s="232"/>
      <c r="V30" s="232"/>
      <c r="W30" s="233"/>
      <c r="X30" s="90">
        <f ca="1">G21</f>
        <v>1</v>
      </c>
      <c r="Y30" s="118"/>
    </row>
    <row r="31" spans="1:25" s="71" customFormat="1" ht="21.95" customHeight="1" x14ac:dyDescent="0.25">
      <c r="A31" s="129" t="s">
        <v>2249</v>
      </c>
      <c r="B31" s="144" t="str">
        <f t="shared" si="2"/>
        <v/>
      </c>
      <c r="C31" s="137">
        <f ca="1">VLOOKUP(A31,DB_TBL_DATA_FIELDS[[FIELD_ID]:[PCT_CALC_FIELD_STATUS_CODE]],22,FALSE)</f>
        <v>-1</v>
      </c>
      <c r="D31" s="137" t="str">
        <f>IF(VLOOKUP(A31,DB_TBL_DATA_FIELDS[[FIELD_ID]:[ERROR_MESSAGE]],23,FALSE)&lt;&gt;0,VLOOKUP(A31,DB_TBL_DATA_FIELDS[[FIELD_ID]:[ERROR_MESSAGE]],23,FALSE),"")</f>
        <v/>
      </c>
      <c r="E31" s="137">
        <f>VLOOKUP(A31,DB_TBL_DATA_FIELDS[[#All],[FIELD_ID]:[RANGE_VALIDATION_MAX]],18,FALSE)</f>
        <v>0.01</v>
      </c>
      <c r="F31" s="137">
        <f>VLOOKUP(A31,DB_TBL_DATA_FIELDS[[#All],[FIELD_ID]:[RANGE_VALIDATION_MAX]],19,FALSE)</f>
        <v>999999999999</v>
      </c>
      <c r="G31" s="137" t="str">
        <f ca="1">IF(C31&lt;0,"",C31)</f>
        <v/>
      </c>
      <c r="H31" s="118"/>
      <c r="I31" s="115" t="s">
        <v>2470</v>
      </c>
      <c r="J31" s="115"/>
      <c r="K31" s="115"/>
      <c r="L31" s="115"/>
      <c r="M31" s="115"/>
      <c r="N31" s="115"/>
      <c r="O31" s="115" t="s">
        <v>2468</v>
      </c>
      <c r="P31" s="70"/>
      <c r="Q31" s="115"/>
      <c r="R31" s="70"/>
      <c r="S31" s="115" t="s">
        <v>2469</v>
      </c>
      <c r="T31" s="115"/>
      <c r="U31" s="115"/>
      <c r="V31" s="115"/>
      <c r="W31" s="115"/>
      <c r="X31" s="115"/>
      <c r="Y31" s="118"/>
    </row>
    <row r="32" spans="1:25" s="71" customFormat="1" ht="21.95" customHeight="1" x14ac:dyDescent="0.25">
      <c r="A32" s="129" t="s">
        <v>2245</v>
      </c>
      <c r="B32" s="138" t="str">
        <f ca="1">VLOOKUP(A32,'$DB.DATA'!D:H,5,FALSE)</f>
        <v/>
      </c>
      <c r="C32" s="137">
        <f ca="1">VLOOKUP(A32,DB_TBL_DATA_FIELDS[[FIELD_ID]:[PCT_CALC_FIELD_STATUS_CODE]],22,FALSE)</f>
        <v>1</v>
      </c>
      <c r="D32" s="137" t="str">
        <f ca="1">IF(VLOOKUP(A32,DB_TBL_DATA_FIELDS[[FIELD_ID]:[ERROR_MESSAGE]],23,FALSE)&lt;&gt;0,VLOOKUP(A32,DB_TBL_DATA_FIELDS[[FIELD_ID]:[ERROR_MESSAGE]],23,FALSE),"")</f>
        <v/>
      </c>
      <c r="E32" s="137">
        <f>VLOOKUP(A32,DB_TBL_DATA_FIELDS[[#All],[FIELD_ID]:[RANGE_VALIDATION_MAX]],18,FALSE)</f>
        <v>0.01</v>
      </c>
      <c r="F32" s="137">
        <f>VLOOKUP(A32,DB_TBL_DATA_FIELDS[[#All],[FIELD_ID]:[RANGE_VALIDATION_MAX]],19,FALSE)</f>
        <v>999999999999</v>
      </c>
      <c r="G32" s="137">
        <f t="shared" ref="G32:G33" ca="1" si="4">IF(C32&lt;0,"",C32)</f>
        <v>1</v>
      </c>
      <c r="H32" s="118"/>
      <c r="I32" s="231"/>
      <c r="J32" s="232"/>
      <c r="K32" s="232"/>
      <c r="L32" s="232"/>
      <c r="M32" s="233"/>
      <c r="N32" s="90" t="str">
        <f ca="1">G23</f>
        <v/>
      </c>
      <c r="O32" s="231"/>
      <c r="P32" s="232"/>
      <c r="Q32" s="233"/>
      <c r="R32" s="90" t="str">
        <f ca="1">G24</f>
        <v/>
      </c>
      <c r="S32" s="231"/>
      <c r="T32" s="232"/>
      <c r="U32" s="232"/>
      <c r="V32" s="232"/>
      <c r="W32" s="233"/>
      <c r="X32" s="90" t="str">
        <f ca="1">G25</f>
        <v/>
      </c>
      <c r="Y32" s="118"/>
    </row>
    <row r="33" spans="1:16384" s="71" customFormat="1" ht="21.95" customHeight="1" x14ac:dyDescent="0.25">
      <c r="A33" s="129" t="s">
        <v>2250</v>
      </c>
      <c r="B33" s="144" t="str">
        <f>IF(S41="","",S41)</f>
        <v/>
      </c>
      <c r="C33" s="137">
        <f ca="1">VLOOKUP(A33,DB_TBL_DATA_FIELDS[[FIELD_ID]:[PCT_CALC_FIELD_STATUS_CODE]],22,FALSE)</f>
        <v>1</v>
      </c>
      <c r="D33" s="137" t="str">
        <f>IF(VLOOKUP(A33,DB_TBL_DATA_FIELDS[[FIELD_ID]:[ERROR_MESSAGE]],23,FALSE)&lt;&gt;0,VLOOKUP(A33,DB_TBL_DATA_FIELDS[[FIELD_ID]:[ERROR_MESSAGE]],23,FALSE),"")</f>
        <v/>
      </c>
      <c r="E33" s="137">
        <f>VLOOKUP(A33,DB_TBL_DATA_FIELDS[[#All],[FIELD_ID]:[RANGE_VALIDATION_MAX]],18,FALSE)</f>
        <v>0.01</v>
      </c>
      <c r="F33" s="137">
        <f>VLOOKUP(A33,DB_TBL_DATA_FIELDS[[#All],[FIELD_ID]:[RANGE_VALIDATION_MAX]],19,FALSE)</f>
        <v>22000</v>
      </c>
      <c r="G33" s="137">
        <f t="shared" ca="1" si="4"/>
        <v>1</v>
      </c>
      <c r="H33" s="115"/>
      <c r="I33" s="115" t="s">
        <v>2439</v>
      </c>
      <c r="J33" s="115"/>
      <c r="K33" s="115"/>
      <c r="L33" s="115"/>
      <c r="M33" s="115"/>
      <c r="N33" s="115"/>
      <c r="O33" s="115"/>
      <c r="P33" s="115"/>
      <c r="Q33" s="115"/>
      <c r="R33" s="115"/>
      <c r="S33" s="115"/>
      <c r="T33" s="115"/>
      <c r="U33" s="115"/>
      <c r="V33" s="115"/>
      <c r="W33" s="192"/>
      <c r="X33" s="115"/>
      <c r="Y33" s="115"/>
    </row>
    <row r="34" spans="1:16384" s="71" customFormat="1" ht="21.95" customHeight="1" x14ac:dyDescent="0.25">
      <c r="A34" s="145" t="s">
        <v>126</v>
      </c>
      <c r="B34" s="138" t="str">
        <f>"C"&amp;MATCH(LEFT(A34,LEN(A34)-LEN("_RANGE")),A:A,0)+1&amp;":C"&amp;(ROW()-1)</f>
        <v>C19:C33</v>
      </c>
      <c r="C34" s="137"/>
      <c r="D34" s="137"/>
      <c r="E34" s="137"/>
      <c r="F34" s="137"/>
      <c r="G34" s="137"/>
      <c r="H34" s="115"/>
      <c r="I34" s="265" t="s">
        <v>2387</v>
      </c>
      <c r="J34" s="265"/>
      <c r="K34" s="265"/>
      <c r="L34" s="265"/>
      <c r="M34" s="265"/>
      <c r="N34" s="265"/>
      <c r="O34" s="265"/>
      <c r="P34" s="265"/>
      <c r="Q34" s="265"/>
      <c r="R34" s="265"/>
      <c r="S34" s="266" t="s">
        <v>2388</v>
      </c>
      <c r="T34" s="266"/>
      <c r="U34" s="266"/>
      <c r="V34" s="266"/>
      <c r="W34" s="266"/>
      <c r="X34" s="115"/>
      <c r="Y34" s="115"/>
    </row>
    <row r="35" spans="1:16384" s="71" customFormat="1" ht="21.95" customHeight="1" x14ac:dyDescent="0.25">
      <c r="A35" s="145" t="s">
        <v>120</v>
      </c>
      <c r="B35" s="138">
        <f ca="1">COUNTIF(INDIRECT($B34),2)</f>
        <v>0</v>
      </c>
      <c r="C35" s="137"/>
      <c r="D35" s="137"/>
      <c r="E35" s="137"/>
      <c r="F35" s="137"/>
      <c r="G35" s="137"/>
      <c r="H35" s="115"/>
      <c r="I35" s="231"/>
      <c r="J35" s="234"/>
      <c r="K35" s="234"/>
      <c r="L35" s="234"/>
      <c r="M35" s="234"/>
      <c r="N35" s="234"/>
      <c r="O35" s="234"/>
      <c r="P35" s="234"/>
      <c r="Q35" s="234"/>
      <c r="R35" s="101">
        <f ca="1">G26</f>
        <v>1</v>
      </c>
      <c r="S35" s="235"/>
      <c r="T35" s="236"/>
      <c r="U35" s="236"/>
      <c r="V35" s="236"/>
      <c r="W35" s="237"/>
      <c r="X35" s="90">
        <f ca="1">G29</f>
        <v>1</v>
      </c>
      <c r="Y35" s="115"/>
    </row>
    <row r="36" spans="1:16384" s="71" customFormat="1" ht="21.95" customHeight="1" x14ac:dyDescent="0.25">
      <c r="A36" s="145" t="s">
        <v>121</v>
      </c>
      <c r="B36" s="138">
        <f ca="1">COUNTIF(INDIRECT($B34),0)+COUNTIF(INDIRECT($B34),1)+COUNTIF(INDIRECT($B34),2)</f>
        <v>6</v>
      </c>
      <c r="C36" s="137"/>
      <c r="D36" s="137"/>
      <c r="E36" s="137"/>
      <c r="F36" s="137"/>
      <c r="G36" s="137"/>
      <c r="H36" s="115"/>
      <c r="I36" s="231"/>
      <c r="J36" s="234"/>
      <c r="K36" s="234"/>
      <c r="L36" s="234"/>
      <c r="M36" s="234"/>
      <c r="N36" s="234"/>
      <c r="O36" s="234"/>
      <c r="P36" s="234"/>
      <c r="Q36" s="234"/>
      <c r="R36" s="101" t="str">
        <f ca="1">G27</f>
        <v/>
      </c>
      <c r="S36" s="267"/>
      <c r="T36" s="268"/>
      <c r="U36" s="268"/>
      <c r="V36" s="268"/>
      <c r="W36" s="269"/>
      <c r="X36" s="90" t="str">
        <f ca="1">G30</f>
        <v/>
      </c>
      <c r="Y36" s="115"/>
    </row>
    <row r="37" spans="1:16384" s="71" customFormat="1" ht="21.95" customHeight="1" x14ac:dyDescent="0.25">
      <c r="A37" s="145" t="s">
        <v>122</v>
      </c>
      <c r="B37" s="138">
        <f ca="1">COUNTIF(INDIRECT($B34),0)</f>
        <v>0</v>
      </c>
      <c r="C37" s="137" t="s">
        <v>2185</v>
      </c>
      <c r="D37" s="137"/>
      <c r="E37" s="137"/>
      <c r="F37" s="137"/>
      <c r="G37" s="137"/>
      <c r="H37" s="115"/>
      <c r="I37" s="231"/>
      <c r="J37" s="234"/>
      <c r="K37" s="234"/>
      <c r="L37" s="234"/>
      <c r="M37" s="234"/>
      <c r="N37" s="234"/>
      <c r="O37" s="234"/>
      <c r="P37" s="234"/>
      <c r="Q37" s="234"/>
      <c r="R37" s="101" t="str">
        <f ca="1">G28</f>
        <v/>
      </c>
      <c r="S37" s="235"/>
      <c r="T37" s="236"/>
      <c r="U37" s="236"/>
      <c r="V37" s="236"/>
      <c r="W37" s="237"/>
      <c r="X37" s="90" t="str">
        <f ca="1">G31</f>
        <v/>
      </c>
      <c r="Y37" s="115"/>
    </row>
    <row r="38" spans="1:16384" s="71" customFormat="1" ht="21.95" customHeight="1" x14ac:dyDescent="0.25">
      <c r="A38" s="145" t="s">
        <v>123</v>
      </c>
      <c r="B38" s="146">
        <f ca="1">IFERROR(B35/B36,1.01)</f>
        <v>0</v>
      </c>
      <c r="C38" s="137"/>
      <c r="D38" s="137"/>
      <c r="E38" s="137"/>
      <c r="F38" s="137"/>
      <c r="G38" s="137"/>
      <c r="H38" s="115"/>
      <c r="I38" s="213" t="s">
        <v>2389</v>
      </c>
      <c r="J38" s="115"/>
      <c r="K38" s="115"/>
      <c r="L38" s="115"/>
      <c r="M38" s="115"/>
      <c r="N38" s="115"/>
      <c r="O38" s="115"/>
      <c r="P38" s="115"/>
      <c r="Q38" s="115"/>
      <c r="R38" s="212"/>
      <c r="S38" s="285" t="str">
        <f ca="1">IF(B32&lt;&gt;"",B32,"")</f>
        <v/>
      </c>
      <c r="T38" s="285"/>
      <c r="U38" s="285"/>
      <c r="V38" s="285"/>
      <c r="W38" s="285"/>
      <c r="X38" s="90">
        <f ca="1">G32</f>
        <v>1</v>
      </c>
      <c r="Y38" s="115"/>
    </row>
    <row r="39" spans="1:16384" s="71" customFormat="1" ht="21.95" customHeight="1" x14ac:dyDescent="0.25">
      <c r="A39" s="145" t="s">
        <v>124</v>
      </c>
      <c r="B39" s="147" t="str">
        <f ca="1">IF(B37&gt;0,"Data Error(s)",IF(B38=0,"Not Started",IF(B38&lt;1,ROUNDUP(B38*100,0)&amp;"% Done",IF(B38&gt;1,"Optional","Complete"))))</f>
        <v>Not Started</v>
      </c>
      <c r="C39" s="137"/>
      <c r="D39" s="137"/>
      <c r="E39" s="137"/>
      <c r="F39" s="137"/>
      <c r="G39" s="137"/>
      <c r="H39" s="115"/>
      <c r="J39" s="215"/>
      <c r="K39" s="215"/>
      <c r="L39" s="215"/>
      <c r="M39" s="215"/>
      <c r="N39" s="215"/>
      <c r="O39" s="215"/>
      <c r="P39" s="215"/>
      <c r="Q39" s="215"/>
      <c r="R39" s="215"/>
      <c r="S39" s="272" t="str">
        <f ca="1">D32</f>
        <v/>
      </c>
      <c r="T39" s="272"/>
      <c r="U39" s="272"/>
      <c r="V39" s="272"/>
      <c r="W39" s="272"/>
      <c r="X39" s="115"/>
      <c r="Y39" s="115"/>
    </row>
    <row r="40" spans="1:16384" ht="21.95" customHeight="1" x14ac:dyDescent="0.2">
      <c r="A40" s="145" t="s">
        <v>125</v>
      </c>
      <c r="B40" s="138" t="str">
        <f ca="1">IF(B37&gt;0,0,IF(B38&lt;1,"",2))</f>
        <v/>
      </c>
      <c r="C40" s="137"/>
      <c r="D40" s="137"/>
      <c r="E40" s="137"/>
      <c r="F40" s="137"/>
      <c r="G40" s="137"/>
      <c r="H40" s="115"/>
      <c r="I40" s="214"/>
      <c r="J40" s="214"/>
      <c r="K40" s="214"/>
      <c r="L40" s="214"/>
      <c r="M40" s="214"/>
      <c r="N40" s="214"/>
      <c r="O40" s="214"/>
      <c r="P40" s="214"/>
      <c r="Q40" s="214"/>
      <c r="R40" s="214"/>
      <c r="S40" s="284"/>
      <c r="T40" s="284"/>
      <c r="U40" s="284"/>
      <c r="V40" s="284"/>
      <c r="W40" s="284"/>
      <c r="X40" s="115"/>
      <c r="Y40" s="115"/>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c r="JA40" s="71"/>
      <c r="JB40" s="71"/>
      <c r="JC40" s="71"/>
      <c r="JD40" s="71"/>
      <c r="JE40" s="71"/>
      <c r="JF40" s="71"/>
      <c r="JG40" s="71"/>
      <c r="JH40" s="71"/>
      <c r="JI40" s="71"/>
      <c r="JJ40" s="71"/>
      <c r="JK40" s="71"/>
      <c r="JL40" s="71"/>
      <c r="JM40" s="71"/>
      <c r="JN40" s="71"/>
      <c r="JO40" s="71"/>
      <c r="JP40" s="71"/>
      <c r="JQ40" s="71"/>
      <c r="JR40" s="71"/>
      <c r="JS40" s="71"/>
      <c r="JT40" s="71"/>
      <c r="JU40" s="71"/>
      <c r="JV40" s="71"/>
      <c r="JW40" s="71"/>
      <c r="JX40" s="71"/>
      <c r="JY40" s="71"/>
      <c r="JZ40" s="71"/>
      <c r="KA40" s="71"/>
      <c r="KB40" s="71"/>
      <c r="KC40" s="71"/>
      <c r="KD40" s="71"/>
      <c r="KE40" s="71"/>
      <c r="KF40" s="71"/>
      <c r="KG40" s="71"/>
      <c r="KH40" s="71"/>
      <c r="KI40" s="71"/>
      <c r="KJ40" s="71"/>
      <c r="KK40" s="71"/>
      <c r="KL40" s="71"/>
      <c r="KM40" s="71"/>
      <c r="KN40" s="71"/>
      <c r="KO40" s="71"/>
      <c r="KP40" s="71"/>
      <c r="KQ40" s="71"/>
      <c r="KR40" s="71"/>
      <c r="KS40" s="71"/>
      <c r="KT40" s="71"/>
      <c r="KU40" s="71"/>
      <c r="KV40" s="71"/>
      <c r="KW40" s="71"/>
      <c r="KX40" s="71"/>
      <c r="KY40" s="71"/>
      <c r="KZ40" s="71"/>
      <c r="LA40" s="71"/>
      <c r="LB40" s="71"/>
      <c r="LC40" s="71"/>
      <c r="LD40" s="71"/>
      <c r="LE40" s="71"/>
      <c r="LF40" s="71"/>
      <c r="LG40" s="71"/>
      <c r="LH40" s="71"/>
      <c r="LI40" s="71"/>
      <c r="LJ40" s="71"/>
      <c r="LK40" s="71"/>
      <c r="LL40" s="71"/>
      <c r="LM40" s="71"/>
      <c r="LN40" s="71"/>
      <c r="LO40" s="71"/>
      <c r="LP40" s="71"/>
      <c r="LQ40" s="71"/>
      <c r="LR40" s="71"/>
      <c r="LS40" s="71"/>
      <c r="LT40" s="71"/>
      <c r="LU40" s="71"/>
      <c r="LV40" s="71"/>
      <c r="LW40" s="71"/>
      <c r="LX40" s="71"/>
      <c r="LY40" s="71"/>
      <c r="LZ40" s="71"/>
      <c r="MA40" s="71"/>
      <c r="MB40" s="71"/>
      <c r="MC40" s="71"/>
      <c r="MD40" s="71"/>
      <c r="ME40" s="71"/>
      <c r="MF40" s="71"/>
      <c r="MG40" s="71"/>
      <c r="MH40" s="71"/>
      <c r="MI40" s="71"/>
      <c r="MJ40" s="71"/>
      <c r="MK40" s="71"/>
      <c r="ML40" s="71"/>
      <c r="MM40" s="71"/>
      <c r="MN40" s="71"/>
      <c r="MO40" s="71"/>
      <c r="MP40" s="71"/>
      <c r="MQ40" s="71"/>
      <c r="MR40" s="71"/>
      <c r="MS40" s="71"/>
      <c r="MT40" s="71"/>
      <c r="MU40" s="71"/>
      <c r="MV40" s="71"/>
      <c r="MW40" s="71"/>
      <c r="MX40" s="71"/>
      <c r="MY40" s="71"/>
      <c r="MZ40" s="71"/>
      <c r="NA40" s="71"/>
      <c r="NB40" s="71"/>
      <c r="NC40" s="71"/>
      <c r="ND40" s="71"/>
      <c r="NE40" s="71"/>
      <c r="NF40" s="71"/>
      <c r="NG40" s="71"/>
      <c r="NH40" s="71"/>
      <c r="NI40" s="71"/>
      <c r="NJ40" s="71"/>
      <c r="NK40" s="71"/>
      <c r="NL40" s="71"/>
      <c r="NM40" s="71"/>
      <c r="NN40" s="71"/>
      <c r="NO40" s="71"/>
      <c r="NP40" s="71"/>
      <c r="NQ40" s="71"/>
      <c r="NR40" s="71"/>
      <c r="NS40" s="71"/>
      <c r="NT40" s="71"/>
      <c r="NU40" s="71"/>
      <c r="NV40" s="71"/>
      <c r="NW40" s="71"/>
      <c r="NX40" s="71"/>
      <c r="NY40" s="71"/>
      <c r="NZ40" s="71"/>
      <c r="OA40" s="71"/>
      <c r="OB40" s="71"/>
      <c r="OC40" s="71"/>
      <c r="OD40" s="71"/>
      <c r="OE40" s="71"/>
      <c r="OF40" s="71"/>
      <c r="OG40" s="71"/>
      <c r="OH40" s="71"/>
      <c r="OI40" s="71"/>
      <c r="OJ40" s="71"/>
      <c r="OK40" s="71"/>
      <c r="OL40" s="71"/>
      <c r="OM40" s="71"/>
      <c r="ON40" s="71"/>
      <c r="OO40" s="71"/>
      <c r="OP40" s="71"/>
      <c r="OQ40" s="71"/>
      <c r="OR40" s="71"/>
      <c r="OS40" s="71"/>
      <c r="OT40" s="71"/>
      <c r="OU40" s="71"/>
      <c r="OV40" s="71"/>
      <c r="OW40" s="71"/>
      <c r="OX40" s="71"/>
      <c r="OY40" s="71"/>
      <c r="OZ40" s="71"/>
      <c r="PA40" s="71"/>
      <c r="PB40" s="71"/>
      <c r="PC40" s="71"/>
      <c r="PD40" s="71"/>
      <c r="PE40" s="71"/>
      <c r="PF40" s="71"/>
      <c r="PG40" s="71"/>
      <c r="PH40" s="71"/>
      <c r="PI40" s="71"/>
      <c r="PJ40" s="71"/>
      <c r="PK40" s="71"/>
      <c r="PL40" s="71"/>
      <c r="PM40" s="71"/>
      <c r="PN40" s="71"/>
      <c r="PO40" s="71"/>
      <c r="PP40" s="71"/>
      <c r="PQ40" s="71"/>
      <c r="PR40" s="71"/>
      <c r="PS40" s="71"/>
      <c r="PT40" s="71"/>
      <c r="PU40" s="71"/>
      <c r="PV40" s="71"/>
      <c r="PW40" s="71"/>
      <c r="PX40" s="71"/>
      <c r="PY40" s="71"/>
      <c r="PZ40" s="71"/>
      <c r="QA40" s="71"/>
      <c r="QB40" s="71"/>
      <c r="QC40" s="71"/>
      <c r="QD40" s="71"/>
      <c r="QE40" s="71"/>
      <c r="QF40" s="71"/>
      <c r="QG40" s="71"/>
      <c r="QH40" s="71"/>
      <c r="QI40" s="71"/>
      <c r="QJ40" s="71"/>
      <c r="QK40" s="71"/>
      <c r="QL40" s="71"/>
      <c r="QM40" s="71"/>
      <c r="QN40" s="71"/>
      <c r="QO40" s="71"/>
      <c r="QP40" s="71"/>
      <c r="QQ40" s="71"/>
      <c r="QR40" s="71"/>
      <c r="QS40" s="71"/>
      <c r="QT40" s="71"/>
      <c r="QU40" s="71"/>
      <c r="QV40" s="71"/>
      <c r="QW40" s="71"/>
      <c r="QX40" s="71"/>
      <c r="QY40" s="71"/>
      <c r="QZ40" s="71"/>
      <c r="RA40" s="71"/>
      <c r="RB40" s="71"/>
      <c r="RC40" s="71"/>
      <c r="RD40" s="71"/>
      <c r="RE40" s="71"/>
      <c r="RF40" s="71"/>
      <c r="RG40" s="71"/>
      <c r="RH40" s="71"/>
      <c r="RI40" s="71"/>
      <c r="RJ40" s="71"/>
      <c r="RK40" s="71"/>
      <c r="RL40" s="71"/>
      <c r="RM40" s="71"/>
      <c r="RN40" s="71"/>
      <c r="RO40" s="71"/>
      <c r="RP40" s="71"/>
      <c r="RQ40" s="71"/>
      <c r="RR40" s="71"/>
      <c r="RS40" s="71"/>
      <c r="RT40" s="71"/>
      <c r="RU40" s="71"/>
      <c r="RV40" s="71"/>
      <c r="RW40" s="71"/>
      <c r="RX40" s="71"/>
      <c r="RY40" s="71"/>
      <c r="RZ40" s="71"/>
      <c r="SA40" s="71"/>
      <c r="SB40" s="71"/>
      <c r="SC40" s="71"/>
      <c r="SD40" s="71"/>
      <c r="SE40" s="71"/>
      <c r="SF40" s="71"/>
      <c r="SG40" s="71"/>
      <c r="SH40" s="71"/>
      <c r="SI40" s="71"/>
      <c r="SJ40" s="71"/>
      <c r="SK40" s="71"/>
      <c r="SL40" s="71"/>
      <c r="SM40" s="71"/>
      <c r="SN40" s="71"/>
      <c r="SO40" s="71"/>
      <c r="SP40" s="71"/>
      <c r="SQ40" s="71"/>
      <c r="SR40" s="71"/>
      <c r="SS40" s="71"/>
      <c r="ST40" s="71"/>
      <c r="SU40" s="71"/>
      <c r="SV40" s="71"/>
      <c r="SW40" s="71"/>
      <c r="SX40" s="71"/>
      <c r="SY40" s="71"/>
      <c r="SZ40" s="71"/>
      <c r="TA40" s="71"/>
      <c r="TB40" s="71"/>
      <c r="TC40" s="71"/>
      <c r="TD40" s="71"/>
      <c r="TE40" s="71"/>
      <c r="TF40" s="71"/>
      <c r="TG40" s="71"/>
      <c r="TH40" s="71"/>
      <c r="TI40" s="71"/>
      <c r="TJ40" s="71"/>
      <c r="TK40" s="71"/>
      <c r="TL40" s="71"/>
      <c r="TM40" s="71"/>
      <c r="TN40" s="71"/>
      <c r="TO40" s="71"/>
      <c r="TP40" s="71"/>
      <c r="TQ40" s="71"/>
      <c r="TR40" s="71"/>
      <c r="TS40" s="71"/>
      <c r="TT40" s="71"/>
      <c r="TU40" s="71"/>
      <c r="TV40" s="71"/>
      <c r="TW40" s="71"/>
      <c r="TX40" s="71"/>
      <c r="TY40" s="71"/>
      <c r="TZ40" s="71"/>
      <c r="UA40" s="71"/>
      <c r="UB40" s="71"/>
      <c r="UC40" s="71"/>
      <c r="UD40" s="71"/>
      <c r="UE40" s="71"/>
      <c r="UF40" s="71"/>
      <c r="UG40" s="71"/>
      <c r="UH40" s="71"/>
      <c r="UI40" s="71"/>
      <c r="UJ40" s="71"/>
      <c r="UK40" s="71"/>
      <c r="UL40" s="71"/>
      <c r="UM40" s="71"/>
      <c r="UN40" s="71"/>
      <c r="UO40" s="71"/>
      <c r="UP40" s="71"/>
      <c r="UQ40" s="71"/>
      <c r="UR40" s="71"/>
      <c r="US40" s="71"/>
      <c r="UT40" s="71"/>
      <c r="UU40" s="71"/>
      <c r="UV40" s="71"/>
      <c r="UW40" s="71"/>
      <c r="UX40" s="71"/>
      <c r="UY40" s="71"/>
      <c r="UZ40" s="71"/>
      <c r="VA40" s="71"/>
      <c r="VB40" s="71"/>
      <c r="VC40" s="71"/>
      <c r="VD40" s="71"/>
      <c r="VE40" s="71"/>
      <c r="VF40" s="71"/>
      <c r="VG40" s="71"/>
      <c r="VH40" s="71"/>
      <c r="VI40" s="71"/>
      <c r="VJ40" s="71"/>
      <c r="VK40" s="71"/>
      <c r="VL40" s="71"/>
      <c r="VM40" s="71"/>
      <c r="VN40" s="71"/>
      <c r="VO40" s="71"/>
      <c r="VP40" s="71"/>
      <c r="VQ40" s="71"/>
      <c r="VR40" s="71"/>
      <c r="VS40" s="71"/>
      <c r="VT40" s="71"/>
      <c r="VU40" s="71"/>
      <c r="VV40" s="71"/>
      <c r="VW40" s="71"/>
      <c r="VX40" s="71"/>
      <c r="VY40" s="71"/>
      <c r="VZ40" s="71"/>
      <c r="WA40" s="71"/>
      <c r="WB40" s="71"/>
      <c r="WC40" s="71"/>
      <c r="WD40" s="71"/>
      <c r="WE40" s="71"/>
      <c r="WF40" s="71"/>
      <c r="WG40" s="71"/>
      <c r="WH40" s="71"/>
      <c r="WI40" s="71"/>
      <c r="WJ40" s="71"/>
      <c r="WK40" s="71"/>
      <c r="WL40" s="71"/>
      <c r="WM40" s="71"/>
      <c r="WN40" s="71"/>
      <c r="WO40" s="71"/>
      <c r="WP40" s="71"/>
      <c r="WQ40" s="71"/>
      <c r="WR40" s="71"/>
      <c r="WS40" s="71"/>
      <c r="WT40" s="71"/>
      <c r="WU40" s="71"/>
      <c r="WV40" s="71"/>
      <c r="WW40" s="71"/>
      <c r="WX40" s="71"/>
      <c r="WY40" s="71"/>
      <c r="WZ40" s="71"/>
      <c r="XA40" s="71"/>
      <c r="XB40" s="71"/>
      <c r="XC40" s="71"/>
      <c r="XD40" s="71"/>
      <c r="XE40" s="71"/>
      <c r="XF40" s="71"/>
      <c r="XG40" s="71"/>
      <c r="XH40" s="71"/>
      <c r="XI40" s="71"/>
      <c r="XJ40" s="71"/>
      <c r="XK40" s="71"/>
      <c r="XL40" s="71"/>
      <c r="XM40" s="71"/>
      <c r="XN40" s="71"/>
      <c r="XO40" s="71"/>
      <c r="XP40" s="71"/>
      <c r="XQ40" s="71"/>
      <c r="XR40" s="71"/>
      <c r="XS40" s="71"/>
      <c r="XT40" s="71"/>
      <c r="XU40" s="71"/>
      <c r="XV40" s="71"/>
      <c r="XW40" s="71"/>
      <c r="XX40" s="71"/>
      <c r="XY40" s="71"/>
      <c r="XZ40" s="71"/>
      <c r="YA40" s="71"/>
      <c r="YB40" s="71"/>
      <c r="YC40" s="71"/>
      <c r="YD40" s="71"/>
      <c r="YE40" s="71"/>
      <c r="YF40" s="71"/>
      <c r="YG40" s="71"/>
      <c r="YH40" s="71"/>
      <c r="YI40" s="71"/>
      <c r="YJ40" s="71"/>
      <c r="YK40" s="71"/>
      <c r="YL40" s="71"/>
      <c r="YM40" s="71"/>
      <c r="YN40" s="71"/>
      <c r="YO40" s="71"/>
      <c r="YP40" s="71"/>
      <c r="YQ40" s="71"/>
      <c r="YR40" s="71"/>
      <c r="YS40" s="71"/>
      <c r="YT40" s="71"/>
      <c r="YU40" s="71"/>
      <c r="YV40" s="71"/>
      <c r="YW40" s="71"/>
      <c r="YX40" s="71"/>
      <c r="YY40" s="71"/>
      <c r="YZ40" s="71"/>
      <c r="ZA40" s="71"/>
      <c r="ZB40" s="71"/>
      <c r="ZC40" s="71"/>
      <c r="ZD40" s="71"/>
      <c r="ZE40" s="71"/>
      <c r="ZF40" s="71"/>
      <c r="ZG40" s="71"/>
      <c r="ZH40" s="71"/>
      <c r="ZI40" s="71"/>
      <c r="ZJ40" s="71"/>
      <c r="ZK40" s="71"/>
      <c r="ZL40" s="71"/>
      <c r="ZM40" s="71"/>
      <c r="ZN40" s="71"/>
      <c r="ZO40" s="71"/>
      <c r="ZP40" s="71"/>
      <c r="ZQ40" s="71"/>
      <c r="ZR40" s="71"/>
      <c r="ZS40" s="71"/>
      <c r="ZT40" s="71"/>
      <c r="ZU40" s="71"/>
      <c r="ZV40" s="71"/>
      <c r="ZW40" s="71"/>
      <c r="ZX40" s="71"/>
      <c r="ZY40" s="71"/>
      <c r="ZZ40" s="71"/>
      <c r="AAA40" s="71"/>
      <c r="AAB40" s="71"/>
      <c r="AAC40" s="71"/>
      <c r="AAD40" s="71"/>
      <c r="AAE40" s="71"/>
      <c r="AAF40" s="71"/>
      <c r="AAG40" s="71"/>
      <c r="AAH40" s="71"/>
      <c r="AAI40" s="71"/>
      <c r="AAJ40" s="71"/>
      <c r="AAK40" s="71"/>
      <c r="AAL40" s="71"/>
      <c r="AAM40" s="71"/>
      <c r="AAN40" s="71"/>
      <c r="AAO40" s="71"/>
      <c r="AAP40" s="71"/>
      <c r="AAQ40" s="71"/>
      <c r="AAR40" s="71"/>
      <c r="AAS40" s="71"/>
      <c r="AAT40" s="71"/>
      <c r="AAU40" s="71"/>
      <c r="AAV40" s="71"/>
      <c r="AAW40" s="71"/>
      <c r="AAX40" s="71"/>
      <c r="AAY40" s="71"/>
      <c r="AAZ40" s="71"/>
      <c r="ABA40" s="71"/>
      <c r="ABB40" s="71"/>
      <c r="ABC40" s="71"/>
      <c r="ABD40" s="71"/>
      <c r="ABE40" s="71"/>
      <c r="ABF40" s="71"/>
      <c r="ABG40" s="71"/>
      <c r="ABH40" s="71"/>
      <c r="ABI40" s="71"/>
      <c r="ABJ40" s="71"/>
      <c r="ABK40" s="71"/>
      <c r="ABL40" s="71"/>
      <c r="ABM40" s="71"/>
      <c r="ABN40" s="71"/>
      <c r="ABO40" s="71"/>
      <c r="ABP40" s="71"/>
      <c r="ABQ40" s="71"/>
      <c r="ABR40" s="71"/>
      <c r="ABS40" s="71"/>
      <c r="ABT40" s="71"/>
      <c r="ABU40" s="71"/>
      <c r="ABV40" s="71"/>
      <c r="ABW40" s="71"/>
      <c r="ABX40" s="71"/>
      <c r="ABY40" s="71"/>
      <c r="ABZ40" s="71"/>
      <c r="ACA40" s="71"/>
      <c r="ACB40" s="71"/>
      <c r="ACC40" s="71"/>
      <c r="ACD40" s="71"/>
      <c r="ACE40" s="71"/>
      <c r="ACF40" s="71"/>
      <c r="ACG40" s="71"/>
      <c r="ACH40" s="71"/>
      <c r="ACI40" s="71"/>
      <c r="ACJ40" s="71"/>
      <c r="ACK40" s="71"/>
      <c r="ACL40" s="71"/>
      <c r="ACM40" s="71"/>
      <c r="ACN40" s="71"/>
      <c r="ACO40" s="71"/>
      <c r="ACP40" s="71"/>
      <c r="ACQ40" s="71"/>
      <c r="ACR40" s="71"/>
      <c r="ACS40" s="71"/>
      <c r="ACT40" s="71"/>
      <c r="ACU40" s="71"/>
      <c r="ACV40" s="71"/>
      <c r="ACW40" s="71"/>
      <c r="ACX40" s="71"/>
      <c r="ACY40" s="71"/>
      <c r="ACZ40" s="71"/>
      <c r="ADA40" s="71"/>
      <c r="ADB40" s="71"/>
      <c r="ADC40" s="71"/>
      <c r="ADD40" s="71"/>
      <c r="ADE40" s="71"/>
      <c r="ADF40" s="71"/>
      <c r="ADG40" s="71"/>
      <c r="ADH40" s="71"/>
      <c r="ADI40" s="71"/>
      <c r="ADJ40" s="71"/>
      <c r="ADK40" s="71"/>
      <c r="ADL40" s="71"/>
      <c r="ADM40" s="71"/>
      <c r="ADN40" s="71"/>
      <c r="ADO40" s="71"/>
      <c r="ADP40" s="71"/>
      <c r="ADQ40" s="71"/>
      <c r="ADR40" s="71"/>
      <c r="ADS40" s="71"/>
      <c r="ADT40" s="71"/>
      <c r="ADU40" s="71"/>
      <c r="ADV40" s="71"/>
      <c r="ADW40" s="71"/>
      <c r="ADX40" s="71"/>
      <c r="ADY40" s="71"/>
      <c r="ADZ40" s="71"/>
      <c r="AEA40" s="71"/>
      <c r="AEB40" s="71"/>
      <c r="AEC40" s="71"/>
      <c r="AED40" s="71"/>
      <c r="AEE40" s="71"/>
      <c r="AEF40" s="71"/>
      <c r="AEG40" s="71"/>
      <c r="AEH40" s="71"/>
      <c r="AEI40" s="71"/>
      <c r="AEJ40" s="71"/>
      <c r="AEK40" s="71"/>
      <c r="AEL40" s="71"/>
      <c r="AEM40" s="71"/>
      <c r="AEN40" s="71"/>
      <c r="AEO40" s="71"/>
      <c r="AEP40" s="71"/>
      <c r="AEQ40" s="71"/>
      <c r="AER40" s="71"/>
      <c r="AES40" s="71"/>
      <c r="AET40" s="71"/>
      <c r="AEU40" s="71"/>
      <c r="AEV40" s="71"/>
      <c r="AEW40" s="71"/>
      <c r="AEX40" s="71"/>
      <c r="AEY40" s="71"/>
      <c r="AEZ40" s="71"/>
      <c r="AFA40" s="71"/>
      <c r="AFB40" s="71"/>
      <c r="AFC40" s="71"/>
      <c r="AFD40" s="71"/>
      <c r="AFE40" s="71"/>
      <c r="AFF40" s="71"/>
      <c r="AFG40" s="71"/>
      <c r="AFH40" s="71"/>
      <c r="AFI40" s="71"/>
      <c r="AFJ40" s="71"/>
      <c r="AFK40" s="71"/>
      <c r="AFL40" s="71"/>
      <c r="AFM40" s="71"/>
      <c r="AFN40" s="71"/>
      <c r="AFO40" s="71"/>
      <c r="AFP40" s="71"/>
      <c r="AFQ40" s="71"/>
      <c r="AFR40" s="71"/>
      <c r="AFS40" s="71"/>
      <c r="AFT40" s="71"/>
      <c r="AFU40" s="71"/>
      <c r="AFV40" s="71"/>
      <c r="AFW40" s="71"/>
      <c r="AFX40" s="71"/>
      <c r="AFY40" s="71"/>
      <c r="AFZ40" s="71"/>
      <c r="AGA40" s="71"/>
      <c r="AGB40" s="71"/>
      <c r="AGC40" s="71"/>
      <c r="AGD40" s="71"/>
      <c r="AGE40" s="71"/>
      <c r="AGF40" s="71"/>
      <c r="AGG40" s="71"/>
      <c r="AGH40" s="71"/>
      <c r="AGI40" s="71"/>
      <c r="AGJ40" s="71"/>
      <c r="AGK40" s="71"/>
      <c r="AGL40" s="71"/>
      <c r="AGM40" s="71"/>
      <c r="AGN40" s="71"/>
      <c r="AGO40" s="71"/>
      <c r="AGP40" s="71"/>
      <c r="AGQ40" s="71"/>
      <c r="AGR40" s="71"/>
      <c r="AGS40" s="71"/>
      <c r="AGT40" s="71"/>
      <c r="AGU40" s="71"/>
      <c r="AGV40" s="71"/>
      <c r="AGW40" s="71"/>
      <c r="AGX40" s="71"/>
      <c r="AGY40" s="71"/>
      <c r="AGZ40" s="71"/>
      <c r="AHA40" s="71"/>
      <c r="AHB40" s="71"/>
      <c r="AHC40" s="71"/>
      <c r="AHD40" s="71"/>
      <c r="AHE40" s="71"/>
      <c r="AHF40" s="71"/>
      <c r="AHG40" s="71"/>
      <c r="AHH40" s="71"/>
      <c r="AHI40" s="71"/>
      <c r="AHJ40" s="71"/>
      <c r="AHK40" s="71"/>
      <c r="AHL40" s="71"/>
      <c r="AHM40" s="71"/>
      <c r="AHN40" s="71"/>
      <c r="AHO40" s="71"/>
      <c r="AHP40" s="71"/>
      <c r="AHQ40" s="71"/>
      <c r="AHR40" s="71"/>
      <c r="AHS40" s="71"/>
      <c r="AHT40" s="71"/>
      <c r="AHU40" s="71"/>
      <c r="AHV40" s="71"/>
      <c r="AHW40" s="71"/>
      <c r="AHX40" s="71"/>
      <c r="AHY40" s="71"/>
      <c r="AHZ40" s="71"/>
      <c r="AIA40" s="71"/>
      <c r="AIB40" s="71"/>
      <c r="AIC40" s="71"/>
      <c r="AID40" s="71"/>
      <c r="AIE40" s="71"/>
      <c r="AIF40" s="71"/>
      <c r="AIG40" s="71"/>
      <c r="AIH40" s="71"/>
      <c r="AII40" s="71"/>
      <c r="AIJ40" s="71"/>
      <c r="AIK40" s="71"/>
      <c r="AIL40" s="71"/>
      <c r="AIM40" s="71"/>
      <c r="AIN40" s="71"/>
      <c r="AIO40" s="71"/>
      <c r="AIP40" s="71"/>
      <c r="AIQ40" s="71"/>
      <c r="AIR40" s="71"/>
      <c r="AIS40" s="71"/>
      <c r="AIT40" s="71"/>
      <c r="AIU40" s="71"/>
      <c r="AIV40" s="71"/>
      <c r="AIW40" s="71"/>
      <c r="AIX40" s="71"/>
      <c r="AIY40" s="71"/>
      <c r="AIZ40" s="71"/>
      <c r="AJA40" s="71"/>
      <c r="AJB40" s="71"/>
      <c r="AJC40" s="71"/>
      <c r="AJD40" s="71"/>
      <c r="AJE40" s="71"/>
      <c r="AJF40" s="71"/>
      <c r="AJG40" s="71"/>
      <c r="AJH40" s="71"/>
      <c r="AJI40" s="71"/>
      <c r="AJJ40" s="71"/>
      <c r="AJK40" s="71"/>
      <c r="AJL40" s="71"/>
      <c r="AJM40" s="71"/>
      <c r="AJN40" s="71"/>
      <c r="AJO40" s="71"/>
      <c r="AJP40" s="71"/>
      <c r="AJQ40" s="71"/>
      <c r="AJR40" s="71"/>
      <c r="AJS40" s="71"/>
      <c r="AJT40" s="71"/>
      <c r="AJU40" s="71"/>
      <c r="AJV40" s="71"/>
      <c r="AJW40" s="71"/>
      <c r="AJX40" s="71"/>
      <c r="AJY40" s="71"/>
      <c r="AJZ40" s="71"/>
      <c r="AKA40" s="71"/>
      <c r="AKB40" s="71"/>
      <c r="AKC40" s="71"/>
      <c r="AKD40" s="71"/>
      <c r="AKE40" s="71"/>
      <c r="AKF40" s="71"/>
      <c r="AKG40" s="71"/>
      <c r="AKH40" s="71"/>
      <c r="AKI40" s="71"/>
      <c r="AKJ40" s="71"/>
      <c r="AKK40" s="71"/>
      <c r="AKL40" s="71"/>
      <c r="AKM40" s="71"/>
      <c r="AKN40" s="71"/>
      <c r="AKO40" s="71"/>
      <c r="AKP40" s="71"/>
      <c r="AKQ40" s="71"/>
      <c r="AKR40" s="71"/>
      <c r="AKS40" s="71"/>
      <c r="AKT40" s="71"/>
      <c r="AKU40" s="71"/>
      <c r="AKV40" s="71"/>
      <c r="AKW40" s="71"/>
      <c r="AKX40" s="71"/>
      <c r="AKY40" s="71"/>
      <c r="AKZ40" s="71"/>
      <c r="ALA40" s="71"/>
      <c r="ALB40" s="71"/>
      <c r="ALC40" s="71"/>
      <c r="ALD40" s="71"/>
      <c r="ALE40" s="71"/>
      <c r="ALF40" s="71"/>
      <c r="ALG40" s="71"/>
      <c r="ALH40" s="71"/>
      <c r="ALI40" s="71"/>
      <c r="ALJ40" s="71"/>
      <c r="ALK40" s="71"/>
      <c r="ALL40" s="71"/>
      <c r="ALM40" s="71"/>
      <c r="ALN40" s="71"/>
      <c r="ALO40" s="71"/>
      <c r="ALP40" s="71"/>
      <c r="ALQ40" s="71"/>
      <c r="ALR40" s="71"/>
      <c r="ALS40" s="71"/>
      <c r="ALT40" s="71"/>
      <c r="ALU40" s="71"/>
      <c r="ALV40" s="71"/>
      <c r="ALW40" s="71"/>
      <c r="ALX40" s="71"/>
      <c r="ALY40" s="71"/>
      <c r="ALZ40" s="71"/>
      <c r="AMA40" s="71"/>
      <c r="AMB40" s="71"/>
      <c r="AMC40" s="71"/>
      <c r="AMD40" s="71"/>
      <c r="AME40" s="71"/>
      <c r="AMF40" s="71"/>
      <c r="AMG40" s="71"/>
      <c r="AMH40" s="71"/>
      <c r="AMI40" s="71"/>
      <c r="AMJ40" s="71"/>
      <c r="AMK40" s="71"/>
      <c r="AML40" s="71"/>
      <c r="AMM40" s="71"/>
      <c r="AMN40" s="71"/>
      <c r="AMO40" s="71"/>
      <c r="AMP40" s="71"/>
      <c r="AMQ40" s="71"/>
      <c r="AMR40" s="71"/>
      <c r="AMS40" s="71"/>
      <c r="AMT40" s="71"/>
      <c r="AMU40" s="71"/>
      <c r="AMV40" s="71"/>
      <c r="AMW40" s="71"/>
      <c r="AMX40" s="71"/>
      <c r="AMY40" s="71"/>
      <c r="AMZ40" s="71"/>
      <c r="ANA40" s="71"/>
      <c r="ANB40" s="71"/>
      <c r="ANC40" s="71"/>
      <c r="AND40" s="71"/>
      <c r="ANE40" s="71"/>
      <c r="ANF40" s="71"/>
      <c r="ANG40" s="71"/>
      <c r="ANH40" s="71"/>
      <c r="ANI40" s="71"/>
      <c r="ANJ40" s="71"/>
      <c r="ANK40" s="71"/>
      <c r="ANL40" s="71"/>
      <c r="ANM40" s="71"/>
      <c r="ANN40" s="71"/>
      <c r="ANO40" s="71"/>
      <c r="ANP40" s="71"/>
      <c r="ANQ40" s="71"/>
      <c r="ANR40" s="71"/>
      <c r="ANS40" s="71"/>
      <c r="ANT40" s="71"/>
      <c r="ANU40" s="71"/>
      <c r="ANV40" s="71"/>
      <c r="ANW40" s="71"/>
      <c r="ANX40" s="71"/>
      <c r="ANY40" s="71"/>
      <c r="ANZ40" s="71"/>
      <c r="AOA40" s="71"/>
      <c r="AOB40" s="71"/>
      <c r="AOC40" s="71"/>
      <c r="AOD40" s="71"/>
      <c r="AOE40" s="71"/>
      <c r="AOF40" s="71"/>
      <c r="AOG40" s="71"/>
      <c r="AOH40" s="71"/>
      <c r="AOI40" s="71"/>
      <c r="AOJ40" s="71"/>
      <c r="AOK40" s="71"/>
      <c r="AOL40" s="71"/>
      <c r="AOM40" s="71"/>
      <c r="AON40" s="71"/>
      <c r="AOO40" s="71"/>
      <c r="AOP40" s="71"/>
      <c r="AOQ40" s="71"/>
      <c r="AOR40" s="71"/>
      <c r="AOS40" s="71"/>
      <c r="AOT40" s="71"/>
      <c r="AOU40" s="71"/>
      <c r="AOV40" s="71"/>
      <c r="AOW40" s="71"/>
      <c r="AOX40" s="71"/>
      <c r="AOY40" s="71"/>
      <c r="AOZ40" s="71"/>
      <c r="APA40" s="71"/>
      <c r="APB40" s="71"/>
      <c r="APC40" s="71"/>
      <c r="APD40" s="71"/>
      <c r="APE40" s="71"/>
      <c r="APF40" s="71"/>
      <c r="APG40" s="71"/>
      <c r="APH40" s="71"/>
      <c r="API40" s="71"/>
      <c r="APJ40" s="71"/>
      <c r="APK40" s="71"/>
      <c r="APL40" s="71"/>
      <c r="APM40" s="71"/>
      <c r="APN40" s="71"/>
      <c r="APO40" s="71"/>
      <c r="APP40" s="71"/>
      <c r="APQ40" s="71"/>
      <c r="APR40" s="71"/>
      <c r="APS40" s="71"/>
      <c r="APT40" s="71"/>
      <c r="APU40" s="71"/>
      <c r="APV40" s="71"/>
      <c r="APW40" s="71"/>
      <c r="APX40" s="71"/>
      <c r="APY40" s="71"/>
      <c r="APZ40" s="71"/>
      <c r="AQA40" s="71"/>
      <c r="AQB40" s="71"/>
      <c r="AQC40" s="71"/>
      <c r="AQD40" s="71"/>
      <c r="AQE40" s="71"/>
      <c r="AQF40" s="71"/>
      <c r="AQG40" s="71"/>
      <c r="AQH40" s="71"/>
      <c r="AQI40" s="71"/>
      <c r="AQJ40" s="71"/>
      <c r="AQK40" s="71"/>
      <c r="AQL40" s="71"/>
      <c r="AQM40" s="71"/>
      <c r="AQN40" s="71"/>
      <c r="AQO40" s="71"/>
      <c r="AQP40" s="71"/>
      <c r="AQQ40" s="71"/>
      <c r="AQR40" s="71"/>
      <c r="AQS40" s="71"/>
      <c r="AQT40" s="71"/>
      <c r="AQU40" s="71"/>
      <c r="AQV40" s="71"/>
      <c r="AQW40" s="71"/>
      <c r="AQX40" s="71"/>
      <c r="AQY40" s="71"/>
      <c r="AQZ40" s="71"/>
      <c r="ARA40" s="71"/>
      <c r="ARB40" s="71"/>
      <c r="ARC40" s="71"/>
      <c r="ARD40" s="71"/>
      <c r="ARE40" s="71"/>
      <c r="ARF40" s="71"/>
      <c r="ARG40" s="71"/>
      <c r="ARH40" s="71"/>
      <c r="ARI40" s="71"/>
      <c r="ARJ40" s="71"/>
      <c r="ARK40" s="71"/>
      <c r="ARL40" s="71"/>
      <c r="ARM40" s="71"/>
      <c r="ARN40" s="71"/>
      <c r="ARO40" s="71"/>
      <c r="ARP40" s="71"/>
      <c r="ARQ40" s="71"/>
      <c r="ARR40" s="71"/>
      <c r="ARS40" s="71"/>
      <c r="ART40" s="71"/>
      <c r="ARU40" s="71"/>
      <c r="ARV40" s="71"/>
      <c r="ARW40" s="71"/>
      <c r="ARX40" s="71"/>
      <c r="ARY40" s="71"/>
      <c r="ARZ40" s="71"/>
      <c r="ASA40" s="71"/>
      <c r="ASB40" s="71"/>
      <c r="ASC40" s="71"/>
      <c r="ASD40" s="71"/>
      <c r="ASE40" s="71"/>
      <c r="ASF40" s="71"/>
      <c r="ASG40" s="71"/>
      <c r="ASH40" s="71"/>
      <c r="ASI40" s="71"/>
      <c r="ASJ40" s="71"/>
      <c r="ASK40" s="71"/>
      <c r="ASL40" s="71"/>
      <c r="ASM40" s="71"/>
      <c r="ASN40" s="71"/>
      <c r="ASO40" s="71"/>
      <c r="ASP40" s="71"/>
      <c r="ASQ40" s="71"/>
      <c r="ASR40" s="71"/>
      <c r="ASS40" s="71"/>
      <c r="AST40" s="71"/>
      <c r="ASU40" s="71"/>
      <c r="ASV40" s="71"/>
      <c r="ASW40" s="71"/>
      <c r="ASX40" s="71"/>
      <c r="ASY40" s="71"/>
      <c r="ASZ40" s="71"/>
      <c r="ATA40" s="71"/>
      <c r="ATB40" s="71"/>
      <c r="ATC40" s="71"/>
      <c r="ATD40" s="71"/>
      <c r="ATE40" s="71"/>
      <c r="ATF40" s="71"/>
      <c r="ATG40" s="71"/>
      <c r="ATH40" s="71"/>
      <c r="ATI40" s="71"/>
      <c r="ATJ40" s="71"/>
      <c r="ATK40" s="71"/>
      <c r="ATL40" s="71"/>
      <c r="ATM40" s="71"/>
      <c r="ATN40" s="71"/>
      <c r="ATO40" s="71"/>
      <c r="ATP40" s="71"/>
      <c r="ATQ40" s="71"/>
      <c r="ATR40" s="71"/>
      <c r="ATS40" s="71"/>
      <c r="ATT40" s="71"/>
      <c r="ATU40" s="71"/>
      <c r="ATV40" s="71"/>
      <c r="ATW40" s="71"/>
      <c r="ATX40" s="71"/>
      <c r="ATY40" s="71"/>
      <c r="ATZ40" s="71"/>
      <c r="AUA40" s="71"/>
      <c r="AUB40" s="71"/>
      <c r="AUC40" s="71"/>
      <c r="AUD40" s="71"/>
      <c r="AUE40" s="71"/>
      <c r="AUF40" s="71"/>
      <c r="AUG40" s="71"/>
      <c r="AUH40" s="71"/>
      <c r="AUI40" s="71"/>
      <c r="AUJ40" s="71"/>
      <c r="AUK40" s="71"/>
      <c r="AUL40" s="71"/>
      <c r="AUM40" s="71"/>
      <c r="AUN40" s="71"/>
      <c r="AUO40" s="71"/>
      <c r="AUP40" s="71"/>
      <c r="AUQ40" s="71"/>
      <c r="AUR40" s="71"/>
      <c r="AUS40" s="71"/>
      <c r="AUT40" s="71"/>
      <c r="AUU40" s="71"/>
      <c r="AUV40" s="71"/>
      <c r="AUW40" s="71"/>
      <c r="AUX40" s="71"/>
      <c r="AUY40" s="71"/>
      <c r="AUZ40" s="71"/>
      <c r="AVA40" s="71"/>
      <c r="AVB40" s="71"/>
      <c r="AVC40" s="71"/>
      <c r="AVD40" s="71"/>
      <c r="AVE40" s="71"/>
      <c r="AVF40" s="71"/>
      <c r="AVG40" s="71"/>
      <c r="AVH40" s="71"/>
      <c r="AVI40" s="71"/>
      <c r="AVJ40" s="71"/>
      <c r="AVK40" s="71"/>
      <c r="AVL40" s="71"/>
      <c r="AVM40" s="71"/>
      <c r="AVN40" s="71"/>
      <c r="AVO40" s="71"/>
      <c r="AVP40" s="71"/>
      <c r="AVQ40" s="71"/>
      <c r="AVR40" s="71"/>
      <c r="AVS40" s="71"/>
      <c r="AVT40" s="71"/>
      <c r="AVU40" s="71"/>
      <c r="AVV40" s="71"/>
      <c r="AVW40" s="71"/>
      <c r="AVX40" s="71"/>
      <c r="AVY40" s="71"/>
      <c r="AVZ40" s="71"/>
      <c r="AWA40" s="71"/>
      <c r="AWB40" s="71"/>
      <c r="AWC40" s="71"/>
      <c r="AWD40" s="71"/>
      <c r="AWE40" s="71"/>
      <c r="AWF40" s="71"/>
      <c r="AWG40" s="71"/>
      <c r="AWH40" s="71"/>
      <c r="AWI40" s="71"/>
      <c r="AWJ40" s="71"/>
      <c r="AWK40" s="71"/>
      <c r="AWL40" s="71"/>
      <c r="AWM40" s="71"/>
      <c r="AWN40" s="71"/>
      <c r="AWO40" s="71"/>
      <c r="AWP40" s="71"/>
      <c r="AWQ40" s="71"/>
      <c r="AWR40" s="71"/>
      <c r="AWS40" s="71"/>
      <c r="AWT40" s="71"/>
      <c r="AWU40" s="71"/>
      <c r="AWV40" s="71"/>
      <c r="AWW40" s="71"/>
      <c r="AWX40" s="71"/>
      <c r="AWY40" s="71"/>
      <c r="AWZ40" s="71"/>
      <c r="AXA40" s="71"/>
      <c r="AXB40" s="71"/>
      <c r="AXC40" s="71"/>
      <c r="AXD40" s="71"/>
      <c r="AXE40" s="71"/>
      <c r="AXF40" s="71"/>
      <c r="AXG40" s="71"/>
      <c r="AXH40" s="71"/>
      <c r="AXI40" s="71"/>
      <c r="AXJ40" s="71"/>
      <c r="AXK40" s="71"/>
      <c r="AXL40" s="71"/>
      <c r="AXM40" s="71"/>
      <c r="AXN40" s="71"/>
      <c r="AXO40" s="71"/>
      <c r="AXP40" s="71"/>
      <c r="AXQ40" s="71"/>
      <c r="AXR40" s="71"/>
      <c r="AXS40" s="71"/>
      <c r="AXT40" s="71"/>
      <c r="AXU40" s="71"/>
      <c r="AXV40" s="71"/>
      <c r="AXW40" s="71"/>
      <c r="AXX40" s="71"/>
      <c r="AXY40" s="71"/>
      <c r="AXZ40" s="71"/>
      <c r="AYA40" s="71"/>
      <c r="AYB40" s="71"/>
      <c r="AYC40" s="71"/>
      <c r="AYD40" s="71"/>
      <c r="AYE40" s="71"/>
      <c r="AYF40" s="71"/>
      <c r="AYG40" s="71"/>
      <c r="AYH40" s="71"/>
      <c r="AYI40" s="71"/>
      <c r="AYJ40" s="71"/>
      <c r="AYK40" s="71"/>
      <c r="AYL40" s="71"/>
      <c r="AYM40" s="71"/>
      <c r="AYN40" s="71"/>
      <c r="AYO40" s="71"/>
      <c r="AYP40" s="71"/>
      <c r="AYQ40" s="71"/>
      <c r="AYR40" s="71"/>
      <c r="AYS40" s="71"/>
      <c r="AYT40" s="71"/>
      <c r="AYU40" s="71"/>
      <c r="AYV40" s="71"/>
      <c r="AYW40" s="71"/>
      <c r="AYX40" s="71"/>
      <c r="AYY40" s="71"/>
      <c r="AYZ40" s="71"/>
      <c r="AZA40" s="71"/>
      <c r="AZB40" s="71"/>
      <c r="AZC40" s="71"/>
      <c r="AZD40" s="71"/>
      <c r="AZE40" s="71"/>
      <c r="AZF40" s="71"/>
      <c r="AZG40" s="71"/>
      <c r="AZH40" s="71"/>
      <c r="AZI40" s="71"/>
      <c r="AZJ40" s="71"/>
      <c r="AZK40" s="71"/>
      <c r="AZL40" s="71"/>
      <c r="AZM40" s="71"/>
      <c r="AZN40" s="71"/>
      <c r="AZO40" s="71"/>
      <c r="AZP40" s="71"/>
      <c r="AZQ40" s="71"/>
      <c r="AZR40" s="71"/>
      <c r="AZS40" s="71"/>
      <c r="AZT40" s="71"/>
      <c r="AZU40" s="71"/>
      <c r="AZV40" s="71"/>
      <c r="AZW40" s="71"/>
      <c r="AZX40" s="71"/>
      <c r="AZY40" s="71"/>
      <c r="AZZ40" s="71"/>
      <c r="BAA40" s="71"/>
      <c r="BAB40" s="71"/>
      <c r="BAC40" s="71"/>
      <c r="BAD40" s="71"/>
      <c r="BAE40" s="71"/>
      <c r="BAF40" s="71"/>
      <c r="BAG40" s="71"/>
      <c r="BAH40" s="71"/>
      <c r="BAI40" s="71"/>
      <c r="BAJ40" s="71"/>
      <c r="BAK40" s="71"/>
      <c r="BAL40" s="71"/>
      <c r="BAM40" s="71"/>
      <c r="BAN40" s="71"/>
      <c r="BAO40" s="71"/>
      <c r="BAP40" s="71"/>
      <c r="BAQ40" s="71"/>
      <c r="BAR40" s="71"/>
      <c r="BAS40" s="71"/>
      <c r="BAT40" s="71"/>
      <c r="BAU40" s="71"/>
      <c r="BAV40" s="71"/>
      <c r="BAW40" s="71"/>
      <c r="BAX40" s="71"/>
      <c r="BAY40" s="71"/>
      <c r="BAZ40" s="71"/>
      <c r="BBA40" s="71"/>
      <c r="BBB40" s="71"/>
      <c r="BBC40" s="71"/>
      <c r="BBD40" s="71"/>
      <c r="BBE40" s="71"/>
      <c r="BBF40" s="71"/>
      <c r="BBG40" s="71"/>
      <c r="BBH40" s="71"/>
      <c r="BBI40" s="71"/>
      <c r="BBJ40" s="71"/>
      <c r="BBK40" s="71"/>
      <c r="BBL40" s="71"/>
      <c r="BBM40" s="71"/>
      <c r="BBN40" s="71"/>
      <c r="BBO40" s="71"/>
      <c r="BBP40" s="71"/>
      <c r="BBQ40" s="71"/>
      <c r="BBR40" s="71"/>
      <c r="BBS40" s="71"/>
      <c r="BBT40" s="71"/>
      <c r="BBU40" s="71"/>
      <c r="BBV40" s="71"/>
      <c r="BBW40" s="71"/>
      <c r="BBX40" s="71"/>
      <c r="BBY40" s="71"/>
      <c r="BBZ40" s="71"/>
      <c r="BCA40" s="71"/>
      <c r="BCB40" s="71"/>
      <c r="BCC40" s="71"/>
      <c r="BCD40" s="71"/>
      <c r="BCE40" s="71"/>
      <c r="BCF40" s="71"/>
      <c r="BCG40" s="71"/>
      <c r="BCH40" s="71"/>
      <c r="BCI40" s="71"/>
      <c r="BCJ40" s="71"/>
      <c r="BCK40" s="71"/>
      <c r="BCL40" s="71"/>
      <c r="BCM40" s="71"/>
      <c r="BCN40" s="71"/>
      <c r="BCO40" s="71"/>
      <c r="BCP40" s="71"/>
      <c r="BCQ40" s="71"/>
      <c r="BCR40" s="71"/>
      <c r="BCS40" s="71"/>
      <c r="BCT40" s="71"/>
      <c r="BCU40" s="71"/>
      <c r="BCV40" s="71"/>
      <c r="BCW40" s="71"/>
      <c r="BCX40" s="71"/>
      <c r="BCY40" s="71"/>
      <c r="BCZ40" s="71"/>
      <c r="BDA40" s="71"/>
      <c r="BDB40" s="71"/>
      <c r="BDC40" s="71"/>
      <c r="BDD40" s="71"/>
      <c r="BDE40" s="71"/>
      <c r="BDF40" s="71"/>
      <c r="BDG40" s="71"/>
      <c r="BDH40" s="71"/>
      <c r="BDI40" s="71"/>
      <c r="BDJ40" s="71"/>
      <c r="BDK40" s="71"/>
      <c r="BDL40" s="71"/>
      <c r="BDM40" s="71"/>
      <c r="BDN40" s="71"/>
      <c r="BDO40" s="71"/>
      <c r="BDP40" s="71"/>
      <c r="BDQ40" s="71"/>
      <c r="BDR40" s="71"/>
      <c r="BDS40" s="71"/>
      <c r="BDT40" s="71"/>
      <c r="BDU40" s="71"/>
      <c r="BDV40" s="71"/>
      <c r="BDW40" s="71"/>
      <c r="BDX40" s="71"/>
      <c r="BDY40" s="71"/>
      <c r="BDZ40" s="71"/>
      <c r="BEA40" s="71"/>
      <c r="BEB40" s="71"/>
      <c r="BEC40" s="71"/>
      <c r="BED40" s="71"/>
      <c r="BEE40" s="71"/>
      <c r="BEF40" s="71"/>
      <c r="BEG40" s="71"/>
      <c r="BEH40" s="71"/>
      <c r="BEI40" s="71"/>
      <c r="BEJ40" s="71"/>
      <c r="BEK40" s="71"/>
      <c r="BEL40" s="71"/>
      <c r="BEM40" s="71"/>
      <c r="BEN40" s="71"/>
      <c r="BEO40" s="71"/>
      <c r="BEP40" s="71"/>
      <c r="BEQ40" s="71"/>
      <c r="BER40" s="71"/>
      <c r="BES40" s="71"/>
      <c r="BET40" s="71"/>
      <c r="BEU40" s="71"/>
      <c r="BEV40" s="71"/>
      <c r="BEW40" s="71"/>
      <c r="BEX40" s="71"/>
      <c r="BEY40" s="71"/>
      <c r="BEZ40" s="71"/>
      <c r="BFA40" s="71"/>
      <c r="BFB40" s="71"/>
      <c r="BFC40" s="71"/>
      <c r="BFD40" s="71"/>
      <c r="BFE40" s="71"/>
      <c r="BFF40" s="71"/>
      <c r="BFG40" s="71"/>
      <c r="BFH40" s="71"/>
      <c r="BFI40" s="71"/>
      <c r="BFJ40" s="71"/>
      <c r="BFK40" s="71"/>
      <c r="BFL40" s="71"/>
      <c r="BFM40" s="71"/>
      <c r="BFN40" s="71"/>
      <c r="BFO40" s="71"/>
      <c r="BFP40" s="71"/>
      <c r="BFQ40" s="71"/>
      <c r="BFR40" s="71"/>
      <c r="BFS40" s="71"/>
      <c r="BFT40" s="71"/>
      <c r="BFU40" s="71"/>
      <c r="BFV40" s="71"/>
      <c r="BFW40" s="71"/>
      <c r="BFX40" s="71"/>
      <c r="BFY40" s="71"/>
      <c r="BFZ40" s="71"/>
      <c r="BGA40" s="71"/>
      <c r="BGB40" s="71"/>
      <c r="BGC40" s="71"/>
      <c r="BGD40" s="71"/>
      <c r="BGE40" s="71"/>
      <c r="BGF40" s="71"/>
      <c r="BGG40" s="71"/>
      <c r="BGH40" s="71"/>
      <c r="BGI40" s="71"/>
      <c r="BGJ40" s="71"/>
      <c r="BGK40" s="71"/>
      <c r="BGL40" s="71"/>
      <c r="BGM40" s="71"/>
      <c r="BGN40" s="71"/>
      <c r="BGO40" s="71"/>
      <c r="BGP40" s="71"/>
      <c r="BGQ40" s="71"/>
      <c r="BGR40" s="71"/>
      <c r="BGS40" s="71"/>
      <c r="BGT40" s="71"/>
      <c r="BGU40" s="71"/>
      <c r="BGV40" s="71"/>
      <c r="BGW40" s="71"/>
      <c r="BGX40" s="71"/>
      <c r="BGY40" s="71"/>
      <c r="BGZ40" s="71"/>
      <c r="BHA40" s="71"/>
      <c r="BHB40" s="71"/>
      <c r="BHC40" s="71"/>
      <c r="BHD40" s="71"/>
      <c r="BHE40" s="71"/>
      <c r="BHF40" s="71"/>
      <c r="BHG40" s="71"/>
      <c r="BHH40" s="71"/>
      <c r="BHI40" s="71"/>
      <c r="BHJ40" s="71"/>
      <c r="BHK40" s="71"/>
      <c r="BHL40" s="71"/>
      <c r="BHM40" s="71"/>
      <c r="BHN40" s="71"/>
      <c r="BHO40" s="71"/>
      <c r="BHP40" s="71"/>
      <c r="BHQ40" s="71"/>
      <c r="BHR40" s="71"/>
      <c r="BHS40" s="71"/>
      <c r="BHT40" s="71"/>
      <c r="BHU40" s="71"/>
      <c r="BHV40" s="71"/>
      <c r="BHW40" s="71"/>
      <c r="BHX40" s="71"/>
      <c r="BHY40" s="71"/>
      <c r="BHZ40" s="71"/>
      <c r="BIA40" s="71"/>
      <c r="BIB40" s="71"/>
      <c r="BIC40" s="71"/>
      <c r="BID40" s="71"/>
      <c r="BIE40" s="71"/>
      <c r="BIF40" s="71"/>
      <c r="BIG40" s="71"/>
      <c r="BIH40" s="71"/>
      <c r="BII40" s="71"/>
      <c r="BIJ40" s="71"/>
      <c r="BIK40" s="71"/>
      <c r="BIL40" s="71"/>
      <c r="BIM40" s="71"/>
      <c r="BIN40" s="71"/>
      <c r="BIO40" s="71"/>
      <c r="BIP40" s="71"/>
      <c r="BIQ40" s="71"/>
      <c r="BIR40" s="71"/>
      <c r="BIS40" s="71"/>
      <c r="BIT40" s="71"/>
      <c r="BIU40" s="71"/>
      <c r="BIV40" s="71"/>
      <c r="BIW40" s="71"/>
      <c r="BIX40" s="71"/>
      <c r="BIY40" s="71"/>
      <c r="BIZ40" s="71"/>
      <c r="BJA40" s="71"/>
      <c r="BJB40" s="71"/>
      <c r="BJC40" s="71"/>
      <c r="BJD40" s="71"/>
      <c r="BJE40" s="71"/>
      <c r="BJF40" s="71"/>
      <c r="BJG40" s="71"/>
      <c r="BJH40" s="71"/>
      <c r="BJI40" s="71"/>
      <c r="BJJ40" s="71"/>
      <c r="BJK40" s="71"/>
      <c r="BJL40" s="71"/>
      <c r="BJM40" s="71"/>
      <c r="BJN40" s="71"/>
      <c r="BJO40" s="71"/>
      <c r="BJP40" s="71"/>
      <c r="BJQ40" s="71"/>
      <c r="BJR40" s="71"/>
      <c r="BJS40" s="71"/>
      <c r="BJT40" s="71"/>
      <c r="BJU40" s="71"/>
      <c r="BJV40" s="71"/>
      <c r="BJW40" s="71"/>
      <c r="BJX40" s="71"/>
      <c r="BJY40" s="71"/>
      <c r="BJZ40" s="71"/>
      <c r="BKA40" s="71"/>
      <c r="BKB40" s="71"/>
      <c r="BKC40" s="71"/>
      <c r="BKD40" s="71"/>
      <c r="BKE40" s="71"/>
      <c r="BKF40" s="71"/>
      <c r="BKG40" s="71"/>
      <c r="BKH40" s="71"/>
      <c r="BKI40" s="71"/>
      <c r="BKJ40" s="71"/>
      <c r="BKK40" s="71"/>
      <c r="BKL40" s="71"/>
      <c r="BKM40" s="71"/>
      <c r="BKN40" s="71"/>
      <c r="BKO40" s="71"/>
      <c r="BKP40" s="71"/>
      <c r="BKQ40" s="71"/>
      <c r="BKR40" s="71"/>
      <c r="BKS40" s="71"/>
      <c r="BKT40" s="71"/>
      <c r="BKU40" s="71"/>
      <c r="BKV40" s="71"/>
      <c r="BKW40" s="71"/>
      <c r="BKX40" s="71"/>
      <c r="BKY40" s="71"/>
      <c r="BKZ40" s="71"/>
      <c r="BLA40" s="71"/>
      <c r="BLB40" s="71"/>
      <c r="BLC40" s="71"/>
      <c r="BLD40" s="71"/>
      <c r="BLE40" s="71"/>
      <c r="BLF40" s="71"/>
      <c r="BLG40" s="71"/>
      <c r="BLH40" s="71"/>
      <c r="BLI40" s="71"/>
      <c r="BLJ40" s="71"/>
      <c r="BLK40" s="71"/>
      <c r="BLL40" s="71"/>
      <c r="BLM40" s="71"/>
      <c r="BLN40" s="71"/>
      <c r="BLO40" s="71"/>
      <c r="BLP40" s="71"/>
      <c r="BLQ40" s="71"/>
      <c r="BLR40" s="71"/>
      <c r="BLS40" s="71"/>
      <c r="BLT40" s="71"/>
      <c r="BLU40" s="71"/>
      <c r="BLV40" s="71"/>
      <c r="BLW40" s="71"/>
      <c r="BLX40" s="71"/>
      <c r="BLY40" s="71"/>
      <c r="BLZ40" s="71"/>
      <c r="BMA40" s="71"/>
      <c r="BMB40" s="71"/>
      <c r="BMC40" s="71"/>
      <c r="BMD40" s="71"/>
      <c r="BME40" s="71"/>
      <c r="BMF40" s="71"/>
      <c r="BMG40" s="71"/>
      <c r="BMH40" s="71"/>
      <c r="BMI40" s="71"/>
      <c r="BMJ40" s="71"/>
      <c r="BMK40" s="71"/>
      <c r="BML40" s="71"/>
      <c r="BMM40" s="71"/>
      <c r="BMN40" s="71"/>
      <c r="BMO40" s="71"/>
      <c r="BMP40" s="71"/>
      <c r="BMQ40" s="71"/>
      <c r="BMR40" s="71"/>
      <c r="BMS40" s="71"/>
      <c r="BMT40" s="71"/>
      <c r="BMU40" s="71"/>
      <c r="BMV40" s="71"/>
      <c r="BMW40" s="71"/>
      <c r="BMX40" s="71"/>
      <c r="BMY40" s="71"/>
      <c r="BMZ40" s="71"/>
      <c r="BNA40" s="71"/>
      <c r="BNB40" s="71"/>
      <c r="BNC40" s="71"/>
      <c r="BND40" s="71"/>
      <c r="BNE40" s="71"/>
      <c r="BNF40" s="71"/>
      <c r="BNG40" s="71"/>
      <c r="BNH40" s="71"/>
      <c r="BNI40" s="71"/>
      <c r="BNJ40" s="71"/>
      <c r="BNK40" s="71"/>
      <c r="BNL40" s="71"/>
      <c r="BNM40" s="71"/>
      <c r="BNN40" s="71"/>
      <c r="BNO40" s="71"/>
      <c r="BNP40" s="71"/>
      <c r="BNQ40" s="71"/>
      <c r="BNR40" s="71"/>
      <c r="BNS40" s="71"/>
      <c r="BNT40" s="71"/>
      <c r="BNU40" s="71"/>
      <c r="BNV40" s="71"/>
      <c r="BNW40" s="71"/>
      <c r="BNX40" s="71"/>
      <c r="BNY40" s="71"/>
      <c r="BNZ40" s="71"/>
      <c r="BOA40" s="71"/>
      <c r="BOB40" s="71"/>
      <c r="BOC40" s="71"/>
      <c r="BOD40" s="71"/>
      <c r="BOE40" s="71"/>
      <c r="BOF40" s="71"/>
      <c r="BOG40" s="71"/>
      <c r="BOH40" s="71"/>
      <c r="BOI40" s="71"/>
      <c r="BOJ40" s="71"/>
      <c r="BOK40" s="71"/>
      <c r="BOL40" s="71"/>
      <c r="BOM40" s="71"/>
      <c r="BON40" s="71"/>
      <c r="BOO40" s="71"/>
      <c r="BOP40" s="71"/>
      <c r="BOQ40" s="71"/>
      <c r="BOR40" s="71"/>
      <c r="BOS40" s="71"/>
      <c r="BOT40" s="71"/>
      <c r="BOU40" s="71"/>
      <c r="BOV40" s="71"/>
      <c r="BOW40" s="71"/>
      <c r="BOX40" s="71"/>
      <c r="BOY40" s="71"/>
      <c r="BOZ40" s="71"/>
      <c r="BPA40" s="71"/>
      <c r="BPB40" s="71"/>
      <c r="BPC40" s="71"/>
      <c r="BPD40" s="71"/>
      <c r="BPE40" s="71"/>
      <c r="BPF40" s="71"/>
      <c r="BPG40" s="71"/>
      <c r="BPH40" s="71"/>
      <c r="BPI40" s="71"/>
      <c r="BPJ40" s="71"/>
      <c r="BPK40" s="71"/>
      <c r="BPL40" s="71"/>
      <c r="BPM40" s="71"/>
      <c r="BPN40" s="71"/>
      <c r="BPO40" s="71"/>
      <c r="BPP40" s="71"/>
      <c r="BPQ40" s="71"/>
      <c r="BPR40" s="71"/>
      <c r="BPS40" s="71"/>
      <c r="BPT40" s="71"/>
      <c r="BPU40" s="71"/>
      <c r="BPV40" s="71"/>
      <c r="BPW40" s="71"/>
      <c r="BPX40" s="71"/>
      <c r="BPY40" s="71"/>
      <c r="BPZ40" s="71"/>
      <c r="BQA40" s="71"/>
      <c r="BQB40" s="71"/>
      <c r="BQC40" s="71"/>
      <c r="BQD40" s="71"/>
      <c r="BQE40" s="71"/>
      <c r="BQF40" s="71"/>
      <c r="BQG40" s="71"/>
      <c r="BQH40" s="71"/>
      <c r="BQI40" s="71"/>
      <c r="BQJ40" s="71"/>
      <c r="BQK40" s="71"/>
      <c r="BQL40" s="71"/>
      <c r="BQM40" s="71"/>
      <c r="BQN40" s="71"/>
      <c r="BQO40" s="71"/>
      <c r="BQP40" s="71"/>
      <c r="BQQ40" s="71"/>
      <c r="BQR40" s="71"/>
      <c r="BQS40" s="71"/>
      <c r="BQT40" s="71"/>
      <c r="BQU40" s="71"/>
      <c r="BQV40" s="71"/>
      <c r="BQW40" s="71"/>
      <c r="BQX40" s="71"/>
      <c r="BQY40" s="71"/>
      <c r="BQZ40" s="71"/>
      <c r="BRA40" s="71"/>
      <c r="BRB40" s="71"/>
      <c r="BRC40" s="71"/>
      <c r="BRD40" s="71"/>
      <c r="BRE40" s="71"/>
      <c r="BRF40" s="71"/>
      <c r="BRG40" s="71"/>
      <c r="BRH40" s="71"/>
      <c r="BRI40" s="71"/>
      <c r="BRJ40" s="71"/>
      <c r="BRK40" s="71"/>
      <c r="BRL40" s="71"/>
      <c r="BRM40" s="71"/>
      <c r="BRN40" s="71"/>
      <c r="BRO40" s="71"/>
      <c r="BRP40" s="71"/>
      <c r="BRQ40" s="71"/>
      <c r="BRR40" s="71"/>
      <c r="BRS40" s="71"/>
      <c r="BRT40" s="71"/>
      <c r="BRU40" s="71"/>
      <c r="BRV40" s="71"/>
      <c r="BRW40" s="71"/>
      <c r="BRX40" s="71"/>
      <c r="BRY40" s="71"/>
      <c r="BRZ40" s="71"/>
      <c r="BSA40" s="71"/>
      <c r="BSB40" s="71"/>
      <c r="BSC40" s="71"/>
      <c r="BSD40" s="71"/>
      <c r="BSE40" s="71"/>
      <c r="BSF40" s="71"/>
      <c r="BSG40" s="71"/>
      <c r="BSH40" s="71"/>
      <c r="BSI40" s="71"/>
      <c r="BSJ40" s="71"/>
      <c r="BSK40" s="71"/>
      <c r="BSL40" s="71"/>
      <c r="BSM40" s="71"/>
      <c r="BSN40" s="71"/>
      <c r="BSO40" s="71"/>
      <c r="BSP40" s="71"/>
      <c r="BSQ40" s="71"/>
      <c r="BSR40" s="71"/>
      <c r="BSS40" s="71"/>
      <c r="BST40" s="71"/>
      <c r="BSU40" s="71"/>
      <c r="BSV40" s="71"/>
      <c r="BSW40" s="71"/>
      <c r="BSX40" s="71"/>
      <c r="BSY40" s="71"/>
      <c r="BSZ40" s="71"/>
      <c r="BTA40" s="71"/>
      <c r="BTB40" s="71"/>
      <c r="BTC40" s="71"/>
      <c r="BTD40" s="71"/>
      <c r="BTE40" s="71"/>
      <c r="BTF40" s="71"/>
      <c r="BTG40" s="71"/>
      <c r="BTH40" s="71"/>
      <c r="BTI40" s="71"/>
      <c r="BTJ40" s="71"/>
      <c r="BTK40" s="71"/>
      <c r="BTL40" s="71"/>
      <c r="BTM40" s="71"/>
      <c r="BTN40" s="71"/>
      <c r="BTO40" s="71"/>
      <c r="BTP40" s="71"/>
      <c r="BTQ40" s="71"/>
      <c r="BTR40" s="71"/>
      <c r="BTS40" s="71"/>
      <c r="BTT40" s="71"/>
      <c r="BTU40" s="71"/>
      <c r="BTV40" s="71"/>
      <c r="BTW40" s="71"/>
      <c r="BTX40" s="71"/>
      <c r="BTY40" s="71"/>
      <c r="BTZ40" s="71"/>
      <c r="BUA40" s="71"/>
      <c r="BUB40" s="71"/>
      <c r="BUC40" s="71"/>
      <c r="BUD40" s="71"/>
      <c r="BUE40" s="71"/>
      <c r="BUF40" s="71"/>
      <c r="BUG40" s="71"/>
      <c r="BUH40" s="71"/>
      <c r="BUI40" s="71"/>
      <c r="BUJ40" s="71"/>
      <c r="BUK40" s="71"/>
      <c r="BUL40" s="71"/>
      <c r="BUM40" s="71"/>
      <c r="BUN40" s="71"/>
      <c r="BUO40" s="71"/>
      <c r="BUP40" s="71"/>
      <c r="BUQ40" s="71"/>
      <c r="BUR40" s="71"/>
      <c r="BUS40" s="71"/>
      <c r="BUT40" s="71"/>
      <c r="BUU40" s="71"/>
      <c r="BUV40" s="71"/>
      <c r="BUW40" s="71"/>
      <c r="BUX40" s="71"/>
      <c r="BUY40" s="71"/>
      <c r="BUZ40" s="71"/>
      <c r="BVA40" s="71"/>
      <c r="BVB40" s="71"/>
      <c r="BVC40" s="71"/>
      <c r="BVD40" s="71"/>
      <c r="BVE40" s="71"/>
      <c r="BVF40" s="71"/>
      <c r="BVG40" s="71"/>
      <c r="BVH40" s="71"/>
      <c r="BVI40" s="71"/>
      <c r="BVJ40" s="71"/>
      <c r="BVK40" s="71"/>
      <c r="BVL40" s="71"/>
      <c r="BVM40" s="71"/>
      <c r="BVN40" s="71"/>
      <c r="BVO40" s="71"/>
      <c r="BVP40" s="71"/>
      <c r="BVQ40" s="71"/>
      <c r="BVR40" s="71"/>
      <c r="BVS40" s="71"/>
      <c r="BVT40" s="71"/>
      <c r="BVU40" s="71"/>
      <c r="BVV40" s="71"/>
      <c r="BVW40" s="71"/>
      <c r="BVX40" s="71"/>
      <c r="BVY40" s="71"/>
      <c r="BVZ40" s="71"/>
      <c r="BWA40" s="71"/>
      <c r="BWB40" s="71"/>
      <c r="BWC40" s="71"/>
      <c r="BWD40" s="71"/>
      <c r="BWE40" s="71"/>
      <c r="BWF40" s="71"/>
      <c r="BWG40" s="71"/>
      <c r="BWH40" s="71"/>
      <c r="BWI40" s="71"/>
      <c r="BWJ40" s="71"/>
      <c r="BWK40" s="71"/>
      <c r="BWL40" s="71"/>
      <c r="BWM40" s="71"/>
      <c r="BWN40" s="71"/>
      <c r="BWO40" s="71"/>
      <c r="BWP40" s="71"/>
      <c r="BWQ40" s="71"/>
      <c r="BWR40" s="71"/>
      <c r="BWS40" s="71"/>
      <c r="BWT40" s="71"/>
      <c r="BWU40" s="71"/>
      <c r="BWV40" s="71"/>
      <c r="BWW40" s="71"/>
      <c r="BWX40" s="71"/>
      <c r="BWY40" s="71"/>
      <c r="BWZ40" s="71"/>
      <c r="BXA40" s="71"/>
      <c r="BXB40" s="71"/>
      <c r="BXC40" s="71"/>
      <c r="BXD40" s="71"/>
      <c r="BXE40" s="71"/>
      <c r="BXF40" s="71"/>
      <c r="BXG40" s="71"/>
      <c r="BXH40" s="71"/>
      <c r="BXI40" s="71"/>
      <c r="BXJ40" s="71"/>
      <c r="BXK40" s="71"/>
      <c r="BXL40" s="71"/>
      <c r="BXM40" s="71"/>
      <c r="BXN40" s="71"/>
      <c r="BXO40" s="71"/>
      <c r="BXP40" s="71"/>
      <c r="BXQ40" s="71"/>
      <c r="BXR40" s="71"/>
      <c r="BXS40" s="71"/>
      <c r="BXT40" s="71"/>
      <c r="BXU40" s="71"/>
      <c r="BXV40" s="71"/>
      <c r="BXW40" s="71"/>
      <c r="BXX40" s="71"/>
      <c r="BXY40" s="71"/>
      <c r="BXZ40" s="71"/>
      <c r="BYA40" s="71"/>
      <c r="BYB40" s="71"/>
      <c r="BYC40" s="71"/>
      <c r="BYD40" s="71"/>
      <c r="BYE40" s="71"/>
      <c r="BYF40" s="71"/>
      <c r="BYG40" s="71"/>
      <c r="BYH40" s="71"/>
      <c r="BYI40" s="71"/>
      <c r="BYJ40" s="71"/>
      <c r="BYK40" s="71"/>
      <c r="BYL40" s="71"/>
      <c r="BYM40" s="71"/>
      <c r="BYN40" s="71"/>
      <c r="BYO40" s="71"/>
      <c r="BYP40" s="71"/>
      <c r="BYQ40" s="71"/>
      <c r="BYR40" s="71"/>
      <c r="BYS40" s="71"/>
      <c r="BYT40" s="71"/>
      <c r="BYU40" s="71"/>
      <c r="BYV40" s="71"/>
      <c r="BYW40" s="71"/>
      <c r="BYX40" s="71"/>
      <c r="BYY40" s="71"/>
      <c r="BYZ40" s="71"/>
      <c r="BZA40" s="71"/>
      <c r="BZB40" s="71"/>
      <c r="BZC40" s="71"/>
      <c r="BZD40" s="71"/>
      <c r="BZE40" s="71"/>
      <c r="BZF40" s="71"/>
      <c r="BZG40" s="71"/>
      <c r="BZH40" s="71"/>
      <c r="BZI40" s="71"/>
      <c r="BZJ40" s="71"/>
      <c r="BZK40" s="71"/>
      <c r="BZL40" s="71"/>
      <c r="BZM40" s="71"/>
      <c r="BZN40" s="71"/>
      <c r="BZO40" s="71"/>
      <c r="BZP40" s="71"/>
      <c r="BZQ40" s="71"/>
      <c r="BZR40" s="71"/>
      <c r="BZS40" s="71"/>
      <c r="BZT40" s="71"/>
      <c r="BZU40" s="71"/>
      <c r="BZV40" s="71"/>
      <c r="BZW40" s="71"/>
      <c r="BZX40" s="71"/>
      <c r="BZY40" s="71"/>
      <c r="BZZ40" s="71"/>
      <c r="CAA40" s="71"/>
      <c r="CAB40" s="71"/>
      <c r="CAC40" s="71"/>
      <c r="CAD40" s="71"/>
      <c r="CAE40" s="71"/>
      <c r="CAF40" s="71"/>
      <c r="CAG40" s="71"/>
      <c r="CAH40" s="71"/>
      <c r="CAI40" s="71"/>
      <c r="CAJ40" s="71"/>
      <c r="CAK40" s="71"/>
      <c r="CAL40" s="71"/>
      <c r="CAM40" s="71"/>
      <c r="CAN40" s="71"/>
      <c r="CAO40" s="71"/>
      <c r="CAP40" s="71"/>
      <c r="CAQ40" s="71"/>
      <c r="CAR40" s="71"/>
      <c r="CAS40" s="71"/>
      <c r="CAT40" s="71"/>
      <c r="CAU40" s="71"/>
      <c r="CAV40" s="71"/>
      <c r="CAW40" s="71"/>
      <c r="CAX40" s="71"/>
      <c r="CAY40" s="71"/>
      <c r="CAZ40" s="71"/>
      <c r="CBA40" s="71"/>
      <c r="CBB40" s="71"/>
      <c r="CBC40" s="71"/>
      <c r="CBD40" s="71"/>
      <c r="CBE40" s="71"/>
      <c r="CBF40" s="71"/>
      <c r="CBG40" s="71"/>
      <c r="CBH40" s="71"/>
      <c r="CBI40" s="71"/>
      <c r="CBJ40" s="71"/>
      <c r="CBK40" s="71"/>
      <c r="CBL40" s="71"/>
      <c r="CBM40" s="71"/>
      <c r="CBN40" s="71"/>
      <c r="CBO40" s="71"/>
      <c r="CBP40" s="71"/>
      <c r="CBQ40" s="71"/>
      <c r="CBR40" s="71"/>
      <c r="CBS40" s="71"/>
      <c r="CBT40" s="71"/>
      <c r="CBU40" s="71"/>
      <c r="CBV40" s="71"/>
      <c r="CBW40" s="71"/>
      <c r="CBX40" s="71"/>
      <c r="CBY40" s="71"/>
      <c r="CBZ40" s="71"/>
      <c r="CCA40" s="71"/>
      <c r="CCB40" s="71"/>
      <c r="CCC40" s="71"/>
      <c r="CCD40" s="71"/>
      <c r="CCE40" s="71"/>
      <c r="CCF40" s="71"/>
      <c r="CCG40" s="71"/>
      <c r="CCH40" s="71"/>
      <c r="CCI40" s="71"/>
      <c r="CCJ40" s="71"/>
      <c r="CCK40" s="71"/>
      <c r="CCL40" s="71"/>
      <c r="CCM40" s="71"/>
      <c r="CCN40" s="71"/>
      <c r="CCO40" s="71"/>
      <c r="CCP40" s="71"/>
      <c r="CCQ40" s="71"/>
      <c r="CCR40" s="71"/>
      <c r="CCS40" s="71"/>
      <c r="CCT40" s="71"/>
      <c r="CCU40" s="71"/>
      <c r="CCV40" s="71"/>
      <c r="CCW40" s="71"/>
      <c r="CCX40" s="71"/>
      <c r="CCY40" s="71"/>
      <c r="CCZ40" s="71"/>
      <c r="CDA40" s="71"/>
      <c r="CDB40" s="71"/>
      <c r="CDC40" s="71"/>
      <c r="CDD40" s="71"/>
      <c r="CDE40" s="71"/>
      <c r="CDF40" s="71"/>
      <c r="CDG40" s="71"/>
      <c r="CDH40" s="71"/>
      <c r="CDI40" s="71"/>
      <c r="CDJ40" s="71"/>
      <c r="CDK40" s="71"/>
      <c r="CDL40" s="71"/>
      <c r="CDM40" s="71"/>
      <c r="CDN40" s="71"/>
      <c r="CDO40" s="71"/>
      <c r="CDP40" s="71"/>
      <c r="CDQ40" s="71"/>
      <c r="CDR40" s="71"/>
      <c r="CDS40" s="71"/>
      <c r="CDT40" s="71"/>
      <c r="CDU40" s="71"/>
      <c r="CDV40" s="71"/>
      <c r="CDW40" s="71"/>
      <c r="CDX40" s="71"/>
      <c r="CDY40" s="71"/>
      <c r="CDZ40" s="71"/>
      <c r="CEA40" s="71"/>
      <c r="CEB40" s="71"/>
      <c r="CEC40" s="71"/>
      <c r="CED40" s="71"/>
      <c r="CEE40" s="71"/>
      <c r="CEF40" s="71"/>
      <c r="CEG40" s="71"/>
      <c r="CEH40" s="71"/>
      <c r="CEI40" s="71"/>
      <c r="CEJ40" s="71"/>
      <c r="CEK40" s="71"/>
      <c r="CEL40" s="71"/>
      <c r="CEM40" s="71"/>
      <c r="CEN40" s="71"/>
      <c r="CEO40" s="71"/>
      <c r="CEP40" s="71"/>
      <c r="CEQ40" s="71"/>
      <c r="CER40" s="71"/>
      <c r="CES40" s="71"/>
      <c r="CET40" s="71"/>
      <c r="CEU40" s="71"/>
      <c r="CEV40" s="71"/>
      <c r="CEW40" s="71"/>
      <c r="CEX40" s="71"/>
      <c r="CEY40" s="71"/>
      <c r="CEZ40" s="71"/>
      <c r="CFA40" s="71"/>
      <c r="CFB40" s="71"/>
      <c r="CFC40" s="71"/>
      <c r="CFD40" s="71"/>
      <c r="CFE40" s="71"/>
      <c r="CFF40" s="71"/>
      <c r="CFG40" s="71"/>
      <c r="CFH40" s="71"/>
      <c r="CFI40" s="71"/>
      <c r="CFJ40" s="71"/>
      <c r="CFK40" s="71"/>
      <c r="CFL40" s="71"/>
      <c r="CFM40" s="71"/>
      <c r="CFN40" s="71"/>
      <c r="CFO40" s="71"/>
      <c r="CFP40" s="71"/>
      <c r="CFQ40" s="71"/>
      <c r="CFR40" s="71"/>
      <c r="CFS40" s="71"/>
      <c r="CFT40" s="71"/>
      <c r="CFU40" s="71"/>
      <c r="CFV40" s="71"/>
      <c r="CFW40" s="71"/>
      <c r="CFX40" s="71"/>
      <c r="CFY40" s="71"/>
      <c r="CFZ40" s="71"/>
      <c r="CGA40" s="71"/>
      <c r="CGB40" s="71"/>
      <c r="CGC40" s="71"/>
      <c r="CGD40" s="71"/>
      <c r="CGE40" s="71"/>
      <c r="CGF40" s="71"/>
      <c r="CGG40" s="71"/>
      <c r="CGH40" s="71"/>
      <c r="CGI40" s="71"/>
      <c r="CGJ40" s="71"/>
      <c r="CGK40" s="71"/>
      <c r="CGL40" s="71"/>
      <c r="CGM40" s="71"/>
      <c r="CGN40" s="71"/>
      <c r="CGO40" s="71"/>
      <c r="CGP40" s="71"/>
      <c r="CGQ40" s="71"/>
      <c r="CGR40" s="71"/>
      <c r="CGS40" s="71"/>
      <c r="CGT40" s="71"/>
      <c r="CGU40" s="71"/>
      <c r="CGV40" s="71"/>
      <c r="CGW40" s="71"/>
      <c r="CGX40" s="71"/>
      <c r="CGY40" s="71"/>
      <c r="CGZ40" s="71"/>
      <c r="CHA40" s="71"/>
      <c r="CHB40" s="71"/>
      <c r="CHC40" s="71"/>
      <c r="CHD40" s="71"/>
      <c r="CHE40" s="71"/>
      <c r="CHF40" s="71"/>
      <c r="CHG40" s="71"/>
      <c r="CHH40" s="71"/>
      <c r="CHI40" s="71"/>
      <c r="CHJ40" s="71"/>
      <c r="CHK40" s="71"/>
      <c r="CHL40" s="71"/>
      <c r="CHM40" s="71"/>
      <c r="CHN40" s="71"/>
      <c r="CHO40" s="71"/>
      <c r="CHP40" s="71"/>
      <c r="CHQ40" s="71"/>
      <c r="CHR40" s="71"/>
      <c r="CHS40" s="71"/>
      <c r="CHT40" s="71"/>
      <c r="CHU40" s="71"/>
      <c r="CHV40" s="71"/>
      <c r="CHW40" s="71"/>
      <c r="CHX40" s="71"/>
      <c r="CHY40" s="71"/>
      <c r="CHZ40" s="71"/>
      <c r="CIA40" s="71"/>
      <c r="CIB40" s="71"/>
      <c r="CIC40" s="71"/>
      <c r="CID40" s="71"/>
      <c r="CIE40" s="71"/>
      <c r="CIF40" s="71"/>
      <c r="CIG40" s="71"/>
      <c r="CIH40" s="71"/>
      <c r="CII40" s="71"/>
      <c r="CIJ40" s="71"/>
      <c r="CIK40" s="71"/>
      <c r="CIL40" s="71"/>
      <c r="CIM40" s="71"/>
      <c r="CIN40" s="71"/>
      <c r="CIO40" s="71"/>
      <c r="CIP40" s="71"/>
      <c r="CIQ40" s="71"/>
      <c r="CIR40" s="71"/>
      <c r="CIS40" s="71"/>
      <c r="CIT40" s="71"/>
      <c r="CIU40" s="71"/>
      <c r="CIV40" s="71"/>
      <c r="CIW40" s="71"/>
      <c r="CIX40" s="71"/>
      <c r="CIY40" s="71"/>
      <c r="CIZ40" s="71"/>
      <c r="CJA40" s="71"/>
      <c r="CJB40" s="71"/>
      <c r="CJC40" s="71"/>
      <c r="CJD40" s="71"/>
      <c r="CJE40" s="71"/>
      <c r="CJF40" s="71"/>
      <c r="CJG40" s="71"/>
      <c r="CJH40" s="71"/>
      <c r="CJI40" s="71"/>
      <c r="CJJ40" s="71"/>
      <c r="CJK40" s="71"/>
      <c r="CJL40" s="71"/>
      <c r="CJM40" s="71"/>
      <c r="CJN40" s="71"/>
      <c r="CJO40" s="71"/>
      <c r="CJP40" s="71"/>
      <c r="CJQ40" s="71"/>
      <c r="CJR40" s="71"/>
      <c r="CJS40" s="71"/>
      <c r="CJT40" s="71"/>
      <c r="CJU40" s="71"/>
      <c r="CJV40" s="71"/>
      <c r="CJW40" s="71"/>
      <c r="CJX40" s="71"/>
      <c r="CJY40" s="71"/>
      <c r="CJZ40" s="71"/>
      <c r="CKA40" s="71"/>
      <c r="CKB40" s="71"/>
      <c r="CKC40" s="71"/>
      <c r="CKD40" s="71"/>
      <c r="CKE40" s="71"/>
      <c r="CKF40" s="71"/>
      <c r="CKG40" s="71"/>
      <c r="CKH40" s="71"/>
      <c r="CKI40" s="71"/>
      <c r="CKJ40" s="71"/>
      <c r="CKK40" s="71"/>
      <c r="CKL40" s="71"/>
      <c r="CKM40" s="71"/>
      <c r="CKN40" s="71"/>
      <c r="CKO40" s="71"/>
      <c r="CKP40" s="71"/>
      <c r="CKQ40" s="71"/>
      <c r="CKR40" s="71"/>
      <c r="CKS40" s="71"/>
      <c r="CKT40" s="71"/>
      <c r="CKU40" s="71"/>
      <c r="CKV40" s="71"/>
      <c r="CKW40" s="71"/>
      <c r="CKX40" s="71"/>
      <c r="CKY40" s="71"/>
      <c r="CKZ40" s="71"/>
      <c r="CLA40" s="71"/>
      <c r="CLB40" s="71"/>
      <c r="CLC40" s="71"/>
      <c r="CLD40" s="71"/>
      <c r="CLE40" s="71"/>
      <c r="CLF40" s="71"/>
      <c r="CLG40" s="71"/>
      <c r="CLH40" s="71"/>
      <c r="CLI40" s="71"/>
      <c r="CLJ40" s="71"/>
      <c r="CLK40" s="71"/>
      <c r="CLL40" s="71"/>
      <c r="CLM40" s="71"/>
      <c r="CLN40" s="71"/>
      <c r="CLO40" s="71"/>
      <c r="CLP40" s="71"/>
      <c r="CLQ40" s="71"/>
      <c r="CLR40" s="71"/>
      <c r="CLS40" s="71"/>
      <c r="CLT40" s="71"/>
      <c r="CLU40" s="71"/>
      <c r="CLV40" s="71"/>
      <c r="CLW40" s="71"/>
      <c r="CLX40" s="71"/>
      <c r="CLY40" s="71"/>
      <c r="CLZ40" s="71"/>
      <c r="CMA40" s="71"/>
      <c r="CMB40" s="71"/>
      <c r="CMC40" s="71"/>
      <c r="CMD40" s="71"/>
      <c r="CME40" s="71"/>
      <c r="CMF40" s="71"/>
      <c r="CMG40" s="71"/>
      <c r="CMH40" s="71"/>
      <c r="CMI40" s="71"/>
      <c r="CMJ40" s="71"/>
      <c r="CMK40" s="71"/>
      <c r="CML40" s="71"/>
      <c r="CMM40" s="71"/>
      <c r="CMN40" s="71"/>
      <c r="CMO40" s="71"/>
      <c r="CMP40" s="71"/>
      <c r="CMQ40" s="71"/>
      <c r="CMR40" s="71"/>
      <c r="CMS40" s="71"/>
      <c r="CMT40" s="71"/>
      <c r="CMU40" s="71"/>
      <c r="CMV40" s="71"/>
      <c r="CMW40" s="71"/>
      <c r="CMX40" s="71"/>
      <c r="CMY40" s="71"/>
      <c r="CMZ40" s="71"/>
      <c r="CNA40" s="71"/>
      <c r="CNB40" s="71"/>
      <c r="CNC40" s="71"/>
      <c r="CND40" s="71"/>
      <c r="CNE40" s="71"/>
      <c r="CNF40" s="71"/>
      <c r="CNG40" s="71"/>
      <c r="CNH40" s="71"/>
      <c r="CNI40" s="71"/>
      <c r="CNJ40" s="71"/>
      <c r="CNK40" s="71"/>
      <c r="CNL40" s="71"/>
      <c r="CNM40" s="71"/>
      <c r="CNN40" s="71"/>
      <c r="CNO40" s="71"/>
      <c r="CNP40" s="71"/>
      <c r="CNQ40" s="71"/>
      <c r="CNR40" s="71"/>
      <c r="CNS40" s="71"/>
      <c r="CNT40" s="71"/>
      <c r="CNU40" s="71"/>
      <c r="CNV40" s="71"/>
      <c r="CNW40" s="71"/>
      <c r="CNX40" s="71"/>
      <c r="CNY40" s="71"/>
      <c r="CNZ40" s="71"/>
      <c r="COA40" s="71"/>
      <c r="COB40" s="71"/>
      <c r="COC40" s="71"/>
      <c r="COD40" s="71"/>
      <c r="COE40" s="71"/>
      <c r="COF40" s="71"/>
      <c r="COG40" s="71"/>
      <c r="COH40" s="71"/>
      <c r="COI40" s="71"/>
      <c r="COJ40" s="71"/>
      <c r="COK40" s="71"/>
      <c r="COL40" s="71"/>
      <c r="COM40" s="71"/>
      <c r="CON40" s="71"/>
      <c r="COO40" s="71"/>
      <c r="COP40" s="71"/>
      <c r="COQ40" s="71"/>
      <c r="COR40" s="71"/>
      <c r="COS40" s="71"/>
      <c r="COT40" s="71"/>
      <c r="COU40" s="71"/>
      <c r="COV40" s="71"/>
      <c r="COW40" s="71"/>
      <c r="COX40" s="71"/>
      <c r="COY40" s="71"/>
      <c r="COZ40" s="71"/>
      <c r="CPA40" s="71"/>
      <c r="CPB40" s="71"/>
      <c r="CPC40" s="71"/>
      <c r="CPD40" s="71"/>
      <c r="CPE40" s="71"/>
      <c r="CPF40" s="71"/>
      <c r="CPG40" s="71"/>
      <c r="CPH40" s="71"/>
      <c r="CPI40" s="71"/>
      <c r="CPJ40" s="71"/>
      <c r="CPK40" s="71"/>
      <c r="CPL40" s="71"/>
      <c r="CPM40" s="71"/>
      <c r="CPN40" s="71"/>
      <c r="CPO40" s="71"/>
      <c r="CPP40" s="71"/>
      <c r="CPQ40" s="71"/>
      <c r="CPR40" s="71"/>
      <c r="CPS40" s="71"/>
      <c r="CPT40" s="71"/>
      <c r="CPU40" s="71"/>
      <c r="CPV40" s="71"/>
      <c r="CPW40" s="71"/>
      <c r="CPX40" s="71"/>
      <c r="CPY40" s="71"/>
      <c r="CPZ40" s="71"/>
      <c r="CQA40" s="71"/>
      <c r="CQB40" s="71"/>
      <c r="CQC40" s="71"/>
      <c r="CQD40" s="71"/>
      <c r="CQE40" s="71"/>
      <c r="CQF40" s="71"/>
      <c r="CQG40" s="71"/>
      <c r="CQH40" s="71"/>
      <c r="CQI40" s="71"/>
      <c r="CQJ40" s="71"/>
      <c r="CQK40" s="71"/>
      <c r="CQL40" s="71"/>
      <c r="CQM40" s="71"/>
      <c r="CQN40" s="71"/>
      <c r="CQO40" s="71"/>
      <c r="CQP40" s="71"/>
      <c r="CQQ40" s="71"/>
      <c r="CQR40" s="71"/>
      <c r="CQS40" s="71"/>
      <c r="CQT40" s="71"/>
      <c r="CQU40" s="71"/>
      <c r="CQV40" s="71"/>
      <c r="CQW40" s="71"/>
      <c r="CQX40" s="71"/>
      <c r="CQY40" s="71"/>
      <c r="CQZ40" s="71"/>
      <c r="CRA40" s="71"/>
      <c r="CRB40" s="71"/>
      <c r="CRC40" s="71"/>
      <c r="CRD40" s="71"/>
      <c r="CRE40" s="71"/>
      <c r="CRF40" s="71"/>
      <c r="CRG40" s="71"/>
      <c r="CRH40" s="71"/>
      <c r="CRI40" s="71"/>
      <c r="CRJ40" s="71"/>
      <c r="CRK40" s="71"/>
      <c r="CRL40" s="71"/>
      <c r="CRM40" s="71"/>
      <c r="CRN40" s="71"/>
      <c r="CRO40" s="71"/>
      <c r="CRP40" s="71"/>
      <c r="CRQ40" s="71"/>
      <c r="CRR40" s="71"/>
      <c r="CRS40" s="71"/>
      <c r="CRT40" s="71"/>
      <c r="CRU40" s="71"/>
      <c r="CRV40" s="71"/>
      <c r="CRW40" s="71"/>
      <c r="CRX40" s="71"/>
      <c r="CRY40" s="71"/>
      <c r="CRZ40" s="71"/>
      <c r="CSA40" s="71"/>
      <c r="CSB40" s="71"/>
      <c r="CSC40" s="71"/>
      <c r="CSD40" s="71"/>
      <c r="CSE40" s="71"/>
      <c r="CSF40" s="71"/>
      <c r="CSG40" s="71"/>
      <c r="CSH40" s="71"/>
      <c r="CSI40" s="71"/>
      <c r="CSJ40" s="71"/>
      <c r="CSK40" s="71"/>
      <c r="CSL40" s="71"/>
      <c r="CSM40" s="71"/>
      <c r="CSN40" s="71"/>
      <c r="CSO40" s="71"/>
      <c r="CSP40" s="71"/>
      <c r="CSQ40" s="71"/>
      <c r="CSR40" s="71"/>
      <c r="CSS40" s="71"/>
      <c r="CST40" s="71"/>
      <c r="CSU40" s="71"/>
      <c r="CSV40" s="71"/>
      <c r="CSW40" s="71"/>
      <c r="CSX40" s="71"/>
      <c r="CSY40" s="71"/>
      <c r="CSZ40" s="71"/>
      <c r="CTA40" s="71"/>
      <c r="CTB40" s="71"/>
      <c r="CTC40" s="71"/>
      <c r="CTD40" s="71"/>
      <c r="CTE40" s="71"/>
      <c r="CTF40" s="71"/>
      <c r="CTG40" s="71"/>
      <c r="CTH40" s="71"/>
      <c r="CTI40" s="71"/>
      <c r="CTJ40" s="71"/>
      <c r="CTK40" s="71"/>
      <c r="CTL40" s="71"/>
      <c r="CTM40" s="71"/>
      <c r="CTN40" s="71"/>
      <c r="CTO40" s="71"/>
      <c r="CTP40" s="71"/>
      <c r="CTQ40" s="71"/>
      <c r="CTR40" s="71"/>
      <c r="CTS40" s="71"/>
      <c r="CTT40" s="71"/>
      <c r="CTU40" s="71"/>
      <c r="CTV40" s="71"/>
      <c r="CTW40" s="71"/>
      <c r="CTX40" s="71"/>
      <c r="CTY40" s="71"/>
      <c r="CTZ40" s="71"/>
      <c r="CUA40" s="71"/>
      <c r="CUB40" s="71"/>
      <c r="CUC40" s="71"/>
      <c r="CUD40" s="71"/>
      <c r="CUE40" s="71"/>
      <c r="CUF40" s="71"/>
      <c r="CUG40" s="71"/>
      <c r="CUH40" s="71"/>
      <c r="CUI40" s="71"/>
      <c r="CUJ40" s="71"/>
      <c r="CUK40" s="71"/>
      <c r="CUL40" s="71"/>
      <c r="CUM40" s="71"/>
      <c r="CUN40" s="71"/>
      <c r="CUO40" s="71"/>
      <c r="CUP40" s="71"/>
      <c r="CUQ40" s="71"/>
      <c r="CUR40" s="71"/>
      <c r="CUS40" s="71"/>
      <c r="CUT40" s="71"/>
      <c r="CUU40" s="71"/>
      <c r="CUV40" s="71"/>
      <c r="CUW40" s="71"/>
      <c r="CUX40" s="71"/>
      <c r="CUY40" s="71"/>
      <c r="CUZ40" s="71"/>
      <c r="CVA40" s="71"/>
      <c r="CVB40" s="71"/>
      <c r="CVC40" s="71"/>
      <c r="CVD40" s="71"/>
      <c r="CVE40" s="71"/>
      <c r="CVF40" s="71"/>
      <c r="CVG40" s="71"/>
      <c r="CVH40" s="71"/>
      <c r="CVI40" s="71"/>
      <c r="CVJ40" s="71"/>
      <c r="CVK40" s="71"/>
      <c r="CVL40" s="71"/>
      <c r="CVM40" s="71"/>
      <c r="CVN40" s="71"/>
      <c r="CVO40" s="71"/>
      <c r="CVP40" s="71"/>
      <c r="CVQ40" s="71"/>
      <c r="CVR40" s="71"/>
      <c r="CVS40" s="71"/>
      <c r="CVT40" s="71"/>
      <c r="CVU40" s="71"/>
      <c r="CVV40" s="71"/>
      <c r="CVW40" s="71"/>
      <c r="CVX40" s="71"/>
      <c r="CVY40" s="71"/>
      <c r="CVZ40" s="71"/>
      <c r="CWA40" s="71"/>
      <c r="CWB40" s="71"/>
      <c r="CWC40" s="71"/>
      <c r="CWD40" s="71"/>
      <c r="CWE40" s="71"/>
      <c r="CWF40" s="71"/>
      <c r="CWG40" s="71"/>
      <c r="CWH40" s="71"/>
      <c r="CWI40" s="71"/>
      <c r="CWJ40" s="71"/>
      <c r="CWK40" s="71"/>
      <c r="CWL40" s="71"/>
      <c r="CWM40" s="71"/>
      <c r="CWN40" s="71"/>
      <c r="CWO40" s="71"/>
      <c r="CWP40" s="71"/>
      <c r="CWQ40" s="71"/>
      <c r="CWR40" s="71"/>
      <c r="CWS40" s="71"/>
      <c r="CWT40" s="71"/>
      <c r="CWU40" s="71"/>
      <c r="CWV40" s="71"/>
      <c r="CWW40" s="71"/>
      <c r="CWX40" s="71"/>
      <c r="CWY40" s="71"/>
      <c r="CWZ40" s="71"/>
      <c r="CXA40" s="71"/>
      <c r="CXB40" s="71"/>
      <c r="CXC40" s="71"/>
      <c r="CXD40" s="71"/>
      <c r="CXE40" s="71"/>
      <c r="CXF40" s="71"/>
      <c r="CXG40" s="71"/>
      <c r="CXH40" s="71"/>
      <c r="CXI40" s="71"/>
      <c r="CXJ40" s="71"/>
      <c r="CXK40" s="71"/>
      <c r="CXL40" s="71"/>
      <c r="CXM40" s="71"/>
      <c r="CXN40" s="71"/>
      <c r="CXO40" s="71"/>
      <c r="CXP40" s="71"/>
      <c r="CXQ40" s="71"/>
      <c r="CXR40" s="71"/>
      <c r="CXS40" s="71"/>
      <c r="CXT40" s="71"/>
      <c r="CXU40" s="71"/>
      <c r="CXV40" s="71"/>
      <c r="CXW40" s="71"/>
      <c r="CXX40" s="71"/>
      <c r="CXY40" s="71"/>
      <c r="CXZ40" s="71"/>
      <c r="CYA40" s="71"/>
      <c r="CYB40" s="71"/>
      <c r="CYC40" s="71"/>
      <c r="CYD40" s="71"/>
      <c r="CYE40" s="71"/>
      <c r="CYF40" s="71"/>
      <c r="CYG40" s="71"/>
      <c r="CYH40" s="71"/>
      <c r="CYI40" s="71"/>
      <c r="CYJ40" s="71"/>
      <c r="CYK40" s="71"/>
      <c r="CYL40" s="71"/>
      <c r="CYM40" s="71"/>
      <c r="CYN40" s="71"/>
      <c r="CYO40" s="71"/>
      <c r="CYP40" s="71"/>
      <c r="CYQ40" s="71"/>
      <c r="CYR40" s="71"/>
      <c r="CYS40" s="71"/>
      <c r="CYT40" s="71"/>
      <c r="CYU40" s="71"/>
      <c r="CYV40" s="71"/>
      <c r="CYW40" s="71"/>
      <c r="CYX40" s="71"/>
      <c r="CYY40" s="71"/>
      <c r="CYZ40" s="71"/>
      <c r="CZA40" s="71"/>
      <c r="CZB40" s="71"/>
      <c r="CZC40" s="71"/>
      <c r="CZD40" s="71"/>
      <c r="CZE40" s="71"/>
      <c r="CZF40" s="71"/>
      <c r="CZG40" s="71"/>
      <c r="CZH40" s="71"/>
      <c r="CZI40" s="71"/>
      <c r="CZJ40" s="71"/>
      <c r="CZK40" s="71"/>
      <c r="CZL40" s="71"/>
      <c r="CZM40" s="71"/>
      <c r="CZN40" s="71"/>
      <c r="CZO40" s="71"/>
      <c r="CZP40" s="71"/>
      <c r="CZQ40" s="71"/>
      <c r="CZR40" s="71"/>
      <c r="CZS40" s="71"/>
      <c r="CZT40" s="71"/>
      <c r="CZU40" s="71"/>
      <c r="CZV40" s="71"/>
      <c r="CZW40" s="71"/>
      <c r="CZX40" s="71"/>
      <c r="CZY40" s="71"/>
      <c r="CZZ40" s="71"/>
      <c r="DAA40" s="71"/>
      <c r="DAB40" s="71"/>
      <c r="DAC40" s="71"/>
      <c r="DAD40" s="71"/>
      <c r="DAE40" s="71"/>
      <c r="DAF40" s="71"/>
      <c r="DAG40" s="71"/>
      <c r="DAH40" s="71"/>
      <c r="DAI40" s="71"/>
      <c r="DAJ40" s="71"/>
      <c r="DAK40" s="71"/>
      <c r="DAL40" s="71"/>
      <c r="DAM40" s="71"/>
      <c r="DAN40" s="71"/>
      <c r="DAO40" s="71"/>
      <c r="DAP40" s="71"/>
      <c r="DAQ40" s="71"/>
      <c r="DAR40" s="71"/>
      <c r="DAS40" s="71"/>
      <c r="DAT40" s="71"/>
      <c r="DAU40" s="71"/>
      <c r="DAV40" s="71"/>
      <c r="DAW40" s="71"/>
      <c r="DAX40" s="71"/>
      <c r="DAY40" s="71"/>
      <c r="DAZ40" s="71"/>
      <c r="DBA40" s="71"/>
      <c r="DBB40" s="71"/>
      <c r="DBC40" s="71"/>
      <c r="DBD40" s="71"/>
      <c r="DBE40" s="71"/>
      <c r="DBF40" s="71"/>
      <c r="DBG40" s="71"/>
      <c r="DBH40" s="71"/>
      <c r="DBI40" s="71"/>
      <c r="DBJ40" s="71"/>
      <c r="DBK40" s="71"/>
      <c r="DBL40" s="71"/>
      <c r="DBM40" s="71"/>
      <c r="DBN40" s="71"/>
      <c r="DBO40" s="71"/>
      <c r="DBP40" s="71"/>
      <c r="DBQ40" s="71"/>
      <c r="DBR40" s="71"/>
      <c r="DBS40" s="71"/>
      <c r="DBT40" s="71"/>
      <c r="DBU40" s="71"/>
      <c r="DBV40" s="71"/>
      <c r="DBW40" s="71"/>
      <c r="DBX40" s="71"/>
      <c r="DBY40" s="71"/>
      <c r="DBZ40" s="71"/>
      <c r="DCA40" s="71"/>
      <c r="DCB40" s="71"/>
      <c r="DCC40" s="71"/>
      <c r="DCD40" s="71"/>
      <c r="DCE40" s="71"/>
      <c r="DCF40" s="71"/>
      <c r="DCG40" s="71"/>
      <c r="DCH40" s="71"/>
      <c r="DCI40" s="71"/>
      <c r="DCJ40" s="71"/>
      <c r="DCK40" s="71"/>
      <c r="DCL40" s="71"/>
      <c r="DCM40" s="71"/>
      <c r="DCN40" s="71"/>
      <c r="DCO40" s="71"/>
      <c r="DCP40" s="71"/>
      <c r="DCQ40" s="71"/>
      <c r="DCR40" s="71"/>
      <c r="DCS40" s="71"/>
      <c r="DCT40" s="71"/>
      <c r="DCU40" s="71"/>
      <c r="DCV40" s="71"/>
      <c r="DCW40" s="71"/>
      <c r="DCX40" s="71"/>
      <c r="DCY40" s="71"/>
      <c r="DCZ40" s="71"/>
      <c r="DDA40" s="71"/>
      <c r="DDB40" s="71"/>
      <c r="DDC40" s="71"/>
      <c r="DDD40" s="71"/>
      <c r="DDE40" s="71"/>
      <c r="DDF40" s="71"/>
      <c r="DDG40" s="71"/>
      <c r="DDH40" s="71"/>
      <c r="DDI40" s="71"/>
      <c r="DDJ40" s="71"/>
      <c r="DDK40" s="71"/>
      <c r="DDL40" s="71"/>
      <c r="DDM40" s="71"/>
      <c r="DDN40" s="71"/>
      <c r="DDO40" s="71"/>
      <c r="DDP40" s="71"/>
      <c r="DDQ40" s="71"/>
      <c r="DDR40" s="71"/>
      <c r="DDS40" s="71"/>
      <c r="DDT40" s="71"/>
      <c r="DDU40" s="71"/>
      <c r="DDV40" s="71"/>
      <c r="DDW40" s="71"/>
      <c r="DDX40" s="71"/>
      <c r="DDY40" s="71"/>
      <c r="DDZ40" s="71"/>
      <c r="DEA40" s="71"/>
      <c r="DEB40" s="71"/>
      <c r="DEC40" s="71"/>
      <c r="DED40" s="71"/>
      <c r="DEE40" s="71"/>
      <c r="DEF40" s="71"/>
      <c r="DEG40" s="71"/>
      <c r="DEH40" s="71"/>
      <c r="DEI40" s="71"/>
      <c r="DEJ40" s="71"/>
      <c r="DEK40" s="71"/>
      <c r="DEL40" s="71"/>
      <c r="DEM40" s="71"/>
      <c r="DEN40" s="71"/>
      <c r="DEO40" s="71"/>
      <c r="DEP40" s="71"/>
      <c r="DEQ40" s="71"/>
      <c r="DER40" s="71"/>
      <c r="DES40" s="71"/>
      <c r="DET40" s="71"/>
      <c r="DEU40" s="71"/>
      <c r="DEV40" s="71"/>
      <c r="DEW40" s="71"/>
      <c r="DEX40" s="71"/>
      <c r="DEY40" s="71"/>
      <c r="DEZ40" s="71"/>
      <c r="DFA40" s="71"/>
      <c r="DFB40" s="71"/>
      <c r="DFC40" s="71"/>
      <c r="DFD40" s="71"/>
      <c r="DFE40" s="71"/>
      <c r="DFF40" s="71"/>
      <c r="DFG40" s="71"/>
      <c r="DFH40" s="71"/>
      <c r="DFI40" s="71"/>
      <c r="DFJ40" s="71"/>
      <c r="DFK40" s="71"/>
      <c r="DFL40" s="71"/>
      <c r="DFM40" s="71"/>
      <c r="DFN40" s="71"/>
      <c r="DFO40" s="71"/>
      <c r="DFP40" s="71"/>
      <c r="DFQ40" s="71"/>
      <c r="DFR40" s="71"/>
      <c r="DFS40" s="71"/>
      <c r="DFT40" s="71"/>
      <c r="DFU40" s="71"/>
      <c r="DFV40" s="71"/>
      <c r="DFW40" s="71"/>
      <c r="DFX40" s="71"/>
      <c r="DFY40" s="71"/>
      <c r="DFZ40" s="71"/>
      <c r="DGA40" s="71"/>
      <c r="DGB40" s="71"/>
      <c r="DGC40" s="71"/>
      <c r="DGD40" s="71"/>
      <c r="DGE40" s="71"/>
      <c r="DGF40" s="71"/>
      <c r="DGG40" s="71"/>
      <c r="DGH40" s="71"/>
      <c r="DGI40" s="71"/>
      <c r="DGJ40" s="71"/>
      <c r="DGK40" s="71"/>
      <c r="DGL40" s="71"/>
      <c r="DGM40" s="71"/>
      <c r="DGN40" s="71"/>
      <c r="DGO40" s="71"/>
      <c r="DGP40" s="71"/>
      <c r="DGQ40" s="71"/>
      <c r="DGR40" s="71"/>
      <c r="DGS40" s="71"/>
      <c r="DGT40" s="71"/>
      <c r="DGU40" s="71"/>
      <c r="DGV40" s="71"/>
      <c r="DGW40" s="71"/>
      <c r="DGX40" s="71"/>
      <c r="DGY40" s="71"/>
      <c r="DGZ40" s="71"/>
      <c r="DHA40" s="71"/>
      <c r="DHB40" s="71"/>
      <c r="DHC40" s="71"/>
      <c r="DHD40" s="71"/>
      <c r="DHE40" s="71"/>
      <c r="DHF40" s="71"/>
      <c r="DHG40" s="71"/>
      <c r="DHH40" s="71"/>
      <c r="DHI40" s="71"/>
      <c r="DHJ40" s="71"/>
      <c r="DHK40" s="71"/>
      <c r="DHL40" s="71"/>
      <c r="DHM40" s="71"/>
      <c r="DHN40" s="71"/>
      <c r="DHO40" s="71"/>
      <c r="DHP40" s="71"/>
      <c r="DHQ40" s="71"/>
      <c r="DHR40" s="71"/>
      <c r="DHS40" s="71"/>
      <c r="DHT40" s="71"/>
      <c r="DHU40" s="71"/>
      <c r="DHV40" s="71"/>
      <c r="DHW40" s="71"/>
      <c r="DHX40" s="71"/>
      <c r="DHY40" s="71"/>
      <c r="DHZ40" s="71"/>
      <c r="DIA40" s="71"/>
      <c r="DIB40" s="71"/>
      <c r="DIC40" s="71"/>
      <c r="DID40" s="71"/>
      <c r="DIE40" s="71"/>
      <c r="DIF40" s="71"/>
      <c r="DIG40" s="71"/>
      <c r="DIH40" s="71"/>
      <c r="DII40" s="71"/>
      <c r="DIJ40" s="71"/>
      <c r="DIK40" s="71"/>
      <c r="DIL40" s="71"/>
      <c r="DIM40" s="71"/>
      <c r="DIN40" s="71"/>
      <c r="DIO40" s="71"/>
      <c r="DIP40" s="71"/>
      <c r="DIQ40" s="71"/>
      <c r="DIR40" s="71"/>
      <c r="DIS40" s="71"/>
      <c r="DIT40" s="71"/>
      <c r="DIU40" s="71"/>
      <c r="DIV40" s="71"/>
      <c r="DIW40" s="71"/>
      <c r="DIX40" s="71"/>
      <c r="DIY40" s="71"/>
      <c r="DIZ40" s="71"/>
      <c r="DJA40" s="71"/>
      <c r="DJB40" s="71"/>
      <c r="DJC40" s="71"/>
      <c r="DJD40" s="71"/>
      <c r="DJE40" s="71"/>
      <c r="DJF40" s="71"/>
      <c r="DJG40" s="71"/>
      <c r="DJH40" s="71"/>
      <c r="DJI40" s="71"/>
      <c r="DJJ40" s="71"/>
      <c r="DJK40" s="71"/>
      <c r="DJL40" s="71"/>
      <c r="DJM40" s="71"/>
      <c r="DJN40" s="71"/>
      <c r="DJO40" s="71"/>
      <c r="DJP40" s="71"/>
      <c r="DJQ40" s="71"/>
      <c r="DJR40" s="71"/>
      <c r="DJS40" s="71"/>
      <c r="DJT40" s="71"/>
      <c r="DJU40" s="71"/>
      <c r="DJV40" s="71"/>
      <c r="DJW40" s="71"/>
      <c r="DJX40" s="71"/>
      <c r="DJY40" s="71"/>
      <c r="DJZ40" s="71"/>
      <c r="DKA40" s="71"/>
      <c r="DKB40" s="71"/>
      <c r="DKC40" s="71"/>
      <c r="DKD40" s="71"/>
      <c r="DKE40" s="71"/>
      <c r="DKF40" s="71"/>
      <c r="DKG40" s="71"/>
      <c r="DKH40" s="71"/>
      <c r="DKI40" s="71"/>
      <c r="DKJ40" s="71"/>
      <c r="DKK40" s="71"/>
      <c r="DKL40" s="71"/>
      <c r="DKM40" s="71"/>
      <c r="DKN40" s="71"/>
      <c r="DKO40" s="71"/>
      <c r="DKP40" s="71"/>
      <c r="DKQ40" s="71"/>
      <c r="DKR40" s="71"/>
      <c r="DKS40" s="71"/>
      <c r="DKT40" s="71"/>
      <c r="DKU40" s="71"/>
      <c r="DKV40" s="71"/>
      <c r="DKW40" s="71"/>
      <c r="DKX40" s="71"/>
      <c r="DKY40" s="71"/>
      <c r="DKZ40" s="71"/>
      <c r="DLA40" s="71"/>
      <c r="DLB40" s="71"/>
      <c r="DLC40" s="71"/>
      <c r="DLD40" s="71"/>
      <c r="DLE40" s="71"/>
      <c r="DLF40" s="71"/>
      <c r="DLG40" s="71"/>
      <c r="DLH40" s="71"/>
      <c r="DLI40" s="71"/>
      <c r="DLJ40" s="71"/>
      <c r="DLK40" s="71"/>
      <c r="DLL40" s="71"/>
      <c r="DLM40" s="71"/>
      <c r="DLN40" s="71"/>
      <c r="DLO40" s="71"/>
      <c r="DLP40" s="71"/>
      <c r="DLQ40" s="71"/>
      <c r="DLR40" s="71"/>
      <c r="DLS40" s="71"/>
      <c r="DLT40" s="71"/>
      <c r="DLU40" s="71"/>
      <c r="DLV40" s="71"/>
      <c r="DLW40" s="71"/>
      <c r="DLX40" s="71"/>
      <c r="DLY40" s="71"/>
      <c r="DLZ40" s="71"/>
      <c r="DMA40" s="71"/>
      <c r="DMB40" s="71"/>
      <c r="DMC40" s="71"/>
      <c r="DMD40" s="71"/>
      <c r="DME40" s="71"/>
      <c r="DMF40" s="71"/>
      <c r="DMG40" s="71"/>
      <c r="DMH40" s="71"/>
      <c r="DMI40" s="71"/>
      <c r="DMJ40" s="71"/>
      <c r="DMK40" s="71"/>
      <c r="DML40" s="71"/>
      <c r="DMM40" s="71"/>
      <c r="DMN40" s="71"/>
      <c r="DMO40" s="71"/>
      <c r="DMP40" s="71"/>
      <c r="DMQ40" s="71"/>
      <c r="DMR40" s="71"/>
      <c r="DMS40" s="71"/>
      <c r="DMT40" s="71"/>
      <c r="DMU40" s="71"/>
      <c r="DMV40" s="71"/>
      <c r="DMW40" s="71"/>
      <c r="DMX40" s="71"/>
      <c r="DMY40" s="71"/>
      <c r="DMZ40" s="71"/>
      <c r="DNA40" s="71"/>
      <c r="DNB40" s="71"/>
      <c r="DNC40" s="71"/>
      <c r="DND40" s="71"/>
      <c r="DNE40" s="71"/>
      <c r="DNF40" s="71"/>
      <c r="DNG40" s="71"/>
      <c r="DNH40" s="71"/>
      <c r="DNI40" s="71"/>
      <c r="DNJ40" s="71"/>
      <c r="DNK40" s="71"/>
      <c r="DNL40" s="71"/>
      <c r="DNM40" s="71"/>
      <c r="DNN40" s="71"/>
      <c r="DNO40" s="71"/>
      <c r="DNP40" s="71"/>
      <c r="DNQ40" s="71"/>
      <c r="DNR40" s="71"/>
      <c r="DNS40" s="71"/>
      <c r="DNT40" s="71"/>
      <c r="DNU40" s="71"/>
      <c r="DNV40" s="71"/>
      <c r="DNW40" s="71"/>
      <c r="DNX40" s="71"/>
      <c r="DNY40" s="71"/>
      <c r="DNZ40" s="71"/>
      <c r="DOA40" s="71"/>
      <c r="DOB40" s="71"/>
      <c r="DOC40" s="71"/>
      <c r="DOD40" s="71"/>
      <c r="DOE40" s="71"/>
      <c r="DOF40" s="71"/>
      <c r="DOG40" s="71"/>
      <c r="DOH40" s="71"/>
      <c r="DOI40" s="71"/>
      <c r="DOJ40" s="71"/>
      <c r="DOK40" s="71"/>
      <c r="DOL40" s="71"/>
      <c r="DOM40" s="71"/>
      <c r="DON40" s="71"/>
      <c r="DOO40" s="71"/>
      <c r="DOP40" s="71"/>
      <c r="DOQ40" s="71"/>
      <c r="DOR40" s="71"/>
      <c r="DOS40" s="71"/>
      <c r="DOT40" s="71"/>
      <c r="DOU40" s="71"/>
      <c r="DOV40" s="71"/>
      <c r="DOW40" s="71"/>
      <c r="DOX40" s="71"/>
      <c r="DOY40" s="71"/>
      <c r="DOZ40" s="71"/>
      <c r="DPA40" s="71"/>
      <c r="DPB40" s="71"/>
      <c r="DPC40" s="71"/>
      <c r="DPD40" s="71"/>
      <c r="DPE40" s="71"/>
      <c r="DPF40" s="71"/>
      <c r="DPG40" s="71"/>
      <c r="DPH40" s="71"/>
      <c r="DPI40" s="71"/>
      <c r="DPJ40" s="71"/>
      <c r="DPK40" s="71"/>
      <c r="DPL40" s="71"/>
      <c r="DPM40" s="71"/>
      <c r="DPN40" s="71"/>
      <c r="DPO40" s="71"/>
      <c r="DPP40" s="71"/>
      <c r="DPQ40" s="71"/>
      <c r="DPR40" s="71"/>
      <c r="DPS40" s="71"/>
      <c r="DPT40" s="71"/>
      <c r="DPU40" s="71"/>
      <c r="DPV40" s="71"/>
      <c r="DPW40" s="71"/>
      <c r="DPX40" s="71"/>
      <c r="DPY40" s="71"/>
      <c r="DPZ40" s="71"/>
      <c r="DQA40" s="71"/>
      <c r="DQB40" s="71"/>
      <c r="DQC40" s="71"/>
      <c r="DQD40" s="71"/>
      <c r="DQE40" s="71"/>
      <c r="DQF40" s="71"/>
      <c r="DQG40" s="71"/>
      <c r="DQH40" s="71"/>
      <c r="DQI40" s="71"/>
      <c r="DQJ40" s="71"/>
      <c r="DQK40" s="71"/>
      <c r="DQL40" s="71"/>
      <c r="DQM40" s="71"/>
      <c r="DQN40" s="71"/>
      <c r="DQO40" s="71"/>
      <c r="DQP40" s="71"/>
      <c r="DQQ40" s="71"/>
      <c r="DQR40" s="71"/>
      <c r="DQS40" s="71"/>
      <c r="DQT40" s="71"/>
      <c r="DQU40" s="71"/>
      <c r="DQV40" s="71"/>
      <c r="DQW40" s="71"/>
      <c r="DQX40" s="71"/>
      <c r="DQY40" s="71"/>
      <c r="DQZ40" s="71"/>
      <c r="DRA40" s="71"/>
      <c r="DRB40" s="71"/>
      <c r="DRC40" s="71"/>
      <c r="DRD40" s="71"/>
      <c r="DRE40" s="71"/>
      <c r="DRF40" s="71"/>
      <c r="DRG40" s="71"/>
      <c r="DRH40" s="71"/>
      <c r="DRI40" s="71"/>
      <c r="DRJ40" s="71"/>
      <c r="DRK40" s="71"/>
      <c r="DRL40" s="71"/>
      <c r="DRM40" s="71"/>
      <c r="DRN40" s="71"/>
      <c r="DRO40" s="71"/>
      <c r="DRP40" s="71"/>
      <c r="DRQ40" s="71"/>
      <c r="DRR40" s="71"/>
      <c r="DRS40" s="71"/>
      <c r="DRT40" s="71"/>
      <c r="DRU40" s="71"/>
      <c r="DRV40" s="71"/>
      <c r="DRW40" s="71"/>
      <c r="DRX40" s="71"/>
      <c r="DRY40" s="71"/>
      <c r="DRZ40" s="71"/>
      <c r="DSA40" s="71"/>
      <c r="DSB40" s="71"/>
      <c r="DSC40" s="71"/>
      <c r="DSD40" s="71"/>
      <c r="DSE40" s="71"/>
      <c r="DSF40" s="71"/>
      <c r="DSG40" s="71"/>
      <c r="DSH40" s="71"/>
      <c r="DSI40" s="71"/>
      <c r="DSJ40" s="71"/>
      <c r="DSK40" s="71"/>
      <c r="DSL40" s="71"/>
      <c r="DSM40" s="71"/>
      <c r="DSN40" s="71"/>
      <c r="DSO40" s="71"/>
      <c r="DSP40" s="71"/>
      <c r="DSQ40" s="71"/>
      <c r="DSR40" s="71"/>
      <c r="DSS40" s="71"/>
      <c r="DST40" s="71"/>
      <c r="DSU40" s="71"/>
      <c r="DSV40" s="71"/>
      <c r="DSW40" s="71"/>
      <c r="DSX40" s="71"/>
      <c r="DSY40" s="71"/>
      <c r="DSZ40" s="71"/>
      <c r="DTA40" s="71"/>
      <c r="DTB40" s="71"/>
      <c r="DTC40" s="71"/>
      <c r="DTD40" s="71"/>
      <c r="DTE40" s="71"/>
      <c r="DTF40" s="71"/>
      <c r="DTG40" s="71"/>
      <c r="DTH40" s="71"/>
      <c r="DTI40" s="71"/>
      <c r="DTJ40" s="71"/>
      <c r="DTK40" s="71"/>
      <c r="DTL40" s="71"/>
      <c r="DTM40" s="71"/>
      <c r="DTN40" s="71"/>
      <c r="DTO40" s="71"/>
      <c r="DTP40" s="71"/>
      <c r="DTQ40" s="71"/>
      <c r="DTR40" s="71"/>
      <c r="DTS40" s="71"/>
      <c r="DTT40" s="71"/>
      <c r="DTU40" s="71"/>
      <c r="DTV40" s="71"/>
      <c r="DTW40" s="71"/>
      <c r="DTX40" s="71"/>
      <c r="DTY40" s="71"/>
      <c r="DTZ40" s="71"/>
      <c r="DUA40" s="71"/>
      <c r="DUB40" s="71"/>
      <c r="DUC40" s="71"/>
      <c r="DUD40" s="71"/>
      <c r="DUE40" s="71"/>
      <c r="DUF40" s="71"/>
      <c r="DUG40" s="71"/>
      <c r="DUH40" s="71"/>
      <c r="DUI40" s="71"/>
      <c r="DUJ40" s="71"/>
      <c r="DUK40" s="71"/>
      <c r="DUL40" s="71"/>
      <c r="DUM40" s="71"/>
      <c r="DUN40" s="71"/>
      <c r="DUO40" s="71"/>
      <c r="DUP40" s="71"/>
      <c r="DUQ40" s="71"/>
      <c r="DUR40" s="71"/>
      <c r="DUS40" s="71"/>
      <c r="DUT40" s="71"/>
      <c r="DUU40" s="71"/>
      <c r="DUV40" s="71"/>
      <c r="DUW40" s="71"/>
      <c r="DUX40" s="71"/>
      <c r="DUY40" s="71"/>
      <c r="DUZ40" s="71"/>
      <c r="DVA40" s="71"/>
      <c r="DVB40" s="71"/>
      <c r="DVC40" s="71"/>
      <c r="DVD40" s="71"/>
      <c r="DVE40" s="71"/>
      <c r="DVF40" s="71"/>
      <c r="DVG40" s="71"/>
      <c r="DVH40" s="71"/>
      <c r="DVI40" s="71"/>
      <c r="DVJ40" s="71"/>
      <c r="DVK40" s="71"/>
      <c r="DVL40" s="71"/>
      <c r="DVM40" s="71"/>
      <c r="DVN40" s="71"/>
      <c r="DVO40" s="71"/>
      <c r="DVP40" s="71"/>
      <c r="DVQ40" s="71"/>
      <c r="DVR40" s="71"/>
      <c r="DVS40" s="71"/>
      <c r="DVT40" s="71"/>
      <c r="DVU40" s="71"/>
      <c r="DVV40" s="71"/>
      <c r="DVW40" s="71"/>
      <c r="DVX40" s="71"/>
      <c r="DVY40" s="71"/>
      <c r="DVZ40" s="71"/>
      <c r="DWA40" s="71"/>
      <c r="DWB40" s="71"/>
      <c r="DWC40" s="71"/>
      <c r="DWD40" s="71"/>
      <c r="DWE40" s="71"/>
      <c r="DWF40" s="71"/>
      <c r="DWG40" s="71"/>
      <c r="DWH40" s="71"/>
      <c r="DWI40" s="71"/>
      <c r="DWJ40" s="71"/>
      <c r="DWK40" s="71"/>
      <c r="DWL40" s="71"/>
      <c r="DWM40" s="71"/>
      <c r="DWN40" s="71"/>
      <c r="DWO40" s="71"/>
      <c r="DWP40" s="71"/>
      <c r="DWQ40" s="71"/>
      <c r="DWR40" s="71"/>
      <c r="DWS40" s="71"/>
      <c r="DWT40" s="71"/>
      <c r="DWU40" s="71"/>
      <c r="DWV40" s="71"/>
      <c r="DWW40" s="71"/>
      <c r="DWX40" s="71"/>
      <c r="DWY40" s="71"/>
      <c r="DWZ40" s="71"/>
      <c r="DXA40" s="71"/>
      <c r="DXB40" s="71"/>
      <c r="DXC40" s="71"/>
      <c r="DXD40" s="71"/>
      <c r="DXE40" s="71"/>
      <c r="DXF40" s="71"/>
      <c r="DXG40" s="71"/>
      <c r="DXH40" s="71"/>
      <c r="DXI40" s="71"/>
      <c r="DXJ40" s="71"/>
      <c r="DXK40" s="71"/>
      <c r="DXL40" s="71"/>
      <c r="DXM40" s="71"/>
      <c r="DXN40" s="71"/>
      <c r="DXO40" s="71"/>
      <c r="DXP40" s="71"/>
      <c r="DXQ40" s="71"/>
      <c r="DXR40" s="71"/>
      <c r="DXS40" s="71"/>
      <c r="DXT40" s="71"/>
      <c r="DXU40" s="71"/>
      <c r="DXV40" s="71"/>
      <c r="DXW40" s="71"/>
      <c r="DXX40" s="71"/>
      <c r="DXY40" s="71"/>
      <c r="DXZ40" s="71"/>
      <c r="DYA40" s="71"/>
      <c r="DYB40" s="71"/>
      <c r="DYC40" s="71"/>
      <c r="DYD40" s="71"/>
      <c r="DYE40" s="71"/>
      <c r="DYF40" s="71"/>
      <c r="DYG40" s="71"/>
      <c r="DYH40" s="71"/>
      <c r="DYI40" s="71"/>
      <c r="DYJ40" s="71"/>
      <c r="DYK40" s="71"/>
      <c r="DYL40" s="71"/>
      <c r="DYM40" s="71"/>
      <c r="DYN40" s="71"/>
      <c r="DYO40" s="71"/>
      <c r="DYP40" s="71"/>
      <c r="DYQ40" s="71"/>
      <c r="DYR40" s="71"/>
      <c r="DYS40" s="71"/>
      <c r="DYT40" s="71"/>
      <c r="DYU40" s="71"/>
      <c r="DYV40" s="71"/>
      <c r="DYW40" s="71"/>
      <c r="DYX40" s="71"/>
      <c r="DYY40" s="71"/>
      <c r="DYZ40" s="71"/>
      <c r="DZA40" s="71"/>
      <c r="DZB40" s="71"/>
      <c r="DZC40" s="71"/>
      <c r="DZD40" s="71"/>
      <c r="DZE40" s="71"/>
      <c r="DZF40" s="71"/>
      <c r="DZG40" s="71"/>
      <c r="DZH40" s="71"/>
      <c r="DZI40" s="71"/>
      <c r="DZJ40" s="71"/>
      <c r="DZK40" s="71"/>
      <c r="DZL40" s="71"/>
      <c r="DZM40" s="71"/>
      <c r="DZN40" s="71"/>
      <c r="DZO40" s="71"/>
      <c r="DZP40" s="71"/>
      <c r="DZQ40" s="71"/>
      <c r="DZR40" s="71"/>
      <c r="DZS40" s="71"/>
      <c r="DZT40" s="71"/>
      <c r="DZU40" s="71"/>
      <c r="DZV40" s="71"/>
      <c r="DZW40" s="71"/>
      <c r="DZX40" s="71"/>
      <c r="DZY40" s="71"/>
      <c r="DZZ40" s="71"/>
      <c r="EAA40" s="71"/>
      <c r="EAB40" s="71"/>
      <c r="EAC40" s="71"/>
      <c r="EAD40" s="71"/>
      <c r="EAE40" s="71"/>
      <c r="EAF40" s="71"/>
      <c r="EAG40" s="71"/>
      <c r="EAH40" s="71"/>
      <c r="EAI40" s="71"/>
      <c r="EAJ40" s="71"/>
      <c r="EAK40" s="71"/>
      <c r="EAL40" s="71"/>
      <c r="EAM40" s="71"/>
      <c r="EAN40" s="71"/>
      <c r="EAO40" s="71"/>
      <c r="EAP40" s="71"/>
      <c r="EAQ40" s="71"/>
      <c r="EAR40" s="71"/>
      <c r="EAS40" s="71"/>
      <c r="EAT40" s="71"/>
      <c r="EAU40" s="71"/>
      <c r="EAV40" s="71"/>
      <c r="EAW40" s="71"/>
      <c r="EAX40" s="71"/>
      <c r="EAY40" s="71"/>
      <c r="EAZ40" s="71"/>
      <c r="EBA40" s="71"/>
      <c r="EBB40" s="71"/>
      <c r="EBC40" s="71"/>
      <c r="EBD40" s="71"/>
      <c r="EBE40" s="71"/>
      <c r="EBF40" s="71"/>
      <c r="EBG40" s="71"/>
      <c r="EBH40" s="71"/>
      <c r="EBI40" s="71"/>
      <c r="EBJ40" s="71"/>
      <c r="EBK40" s="71"/>
      <c r="EBL40" s="71"/>
      <c r="EBM40" s="71"/>
      <c r="EBN40" s="71"/>
      <c r="EBO40" s="71"/>
      <c r="EBP40" s="71"/>
      <c r="EBQ40" s="71"/>
      <c r="EBR40" s="71"/>
      <c r="EBS40" s="71"/>
      <c r="EBT40" s="71"/>
      <c r="EBU40" s="71"/>
      <c r="EBV40" s="71"/>
      <c r="EBW40" s="71"/>
      <c r="EBX40" s="71"/>
      <c r="EBY40" s="71"/>
      <c r="EBZ40" s="71"/>
      <c r="ECA40" s="71"/>
      <c r="ECB40" s="71"/>
      <c r="ECC40" s="71"/>
      <c r="ECD40" s="71"/>
      <c r="ECE40" s="71"/>
      <c r="ECF40" s="71"/>
      <c r="ECG40" s="71"/>
      <c r="ECH40" s="71"/>
      <c r="ECI40" s="71"/>
      <c r="ECJ40" s="71"/>
      <c r="ECK40" s="71"/>
      <c r="ECL40" s="71"/>
      <c r="ECM40" s="71"/>
      <c r="ECN40" s="71"/>
      <c r="ECO40" s="71"/>
      <c r="ECP40" s="71"/>
      <c r="ECQ40" s="71"/>
      <c r="ECR40" s="71"/>
      <c r="ECS40" s="71"/>
      <c r="ECT40" s="71"/>
      <c r="ECU40" s="71"/>
      <c r="ECV40" s="71"/>
      <c r="ECW40" s="71"/>
      <c r="ECX40" s="71"/>
      <c r="ECY40" s="71"/>
      <c r="ECZ40" s="71"/>
      <c r="EDA40" s="71"/>
      <c r="EDB40" s="71"/>
      <c r="EDC40" s="71"/>
      <c r="EDD40" s="71"/>
      <c r="EDE40" s="71"/>
      <c r="EDF40" s="71"/>
      <c r="EDG40" s="71"/>
      <c r="EDH40" s="71"/>
      <c r="EDI40" s="71"/>
      <c r="EDJ40" s="71"/>
      <c r="EDK40" s="71"/>
      <c r="EDL40" s="71"/>
      <c r="EDM40" s="71"/>
      <c r="EDN40" s="71"/>
      <c r="EDO40" s="71"/>
      <c r="EDP40" s="71"/>
      <c r="EDQ40" s="71"/>
      <c r="EDR40" s="71"/>
      <c r="EDS40" s="71"/>
      <c r="EDT40" s="71"/>
      <c r="EDU40" s="71"/>
      <c r="EDV40" s="71"/>
      <c r="EDW40" s="71"/>
      <c r="EDX40" s="71"/>
      <c r="EDY40" s="71"/>
      <c r="EDZ40" s="71"/>
      <c r="EEA40" s="71"/>
      <c r="EEB40" s="71"/>
      <c r="EEC40" s="71"/>
      <c r="EED40" s="71"/>
      <c r="EEE40" s="71"/>
      <c r="EEF40" s="71"/>
      <c r="EEG40" s="71"/>
      <c r="EEH40" s="71"/>
      <c r="EEI40" s="71"/>
      <c r="EEJ40" s="71"/>
      <c r="EEK40" s="71"/>
      <c r="EEL40" s="71"/>
      <c r="EEM40" s="71"/>
      <c r="EEN40" s="71"/>
      <c r="EEO40" s="71"/>
      <c r="EEP40" s="71"/>
      <c r="EEQ40" s="71"/>
      <c r="EER40" s="71"/>
      <c r="EES40" s="71"/>
      <c r="EET40" s="71"/>
      <c r="EEU40" s="71"/>
      <c r="EEV40" s="71"/>
      <c r="EEW40" s="71"/>
      <c r="EEX40" s="71"/>
      <c r="EEY40" s="71"/>
      <c r="EEZ40" s="71"/>
      <c r="EFA40" s="71"/>
      <c r="EFB40" s="71"/>
      <c r="EFC40" s="71"/>
      <c r="EFD40" s="71"/>
      <c r="EFE40" s="71"/>
      <c r="EFF40" s="71"/>
      <c r="EFG40" s="71"/>
      <c r="EFH40" s="71"/>
      <c r="EFI40" s="71"/>
      <c r="EFJ40" s="71"/>
      <c r="EFK40" s="71"/>
      <c r="EFL40" s="71"/>
      <c r="EFM40" s="71"/>
      <c r="EFN40" s="71"/>
      <c r="EFO40" s="71"/>
      <c r="EFP40" s="71"/>
      <c r="EFQ40" s="71"/>
      <c r="EFR40" s="71"/>
      <c r="EFS40" s="71"/>
      <c r="EFT40" s="71"/>
      <c r="EFU40" s="71"/>
      <c r="EFV40" s="71"/>
      <c r="EFW40" s="71"/>
      <c r="EFX40" s="71"/>
      <c r="EFY40" s="71"/>
      <c r="EFZ40" s="71"/>
      <c r="EGA40" s="71"/>
      <c r="EGB40" s="71"/>
      <c r="EGC40" s="71"/>
      <c r="EGD40" s="71"/>
      <c r="EGE40" s="71"/>
      <c r="EGF40" s="71"/>
      <c r="EGG40" s="71"/>
      <c r="EGH40" s="71"/>
      <c r="EGI40" s="71"/>
      <c r="EGJ40" s="71"/>
      <c r="EGK40" s="71"/>
      <c r="EGL40" s="71"/>
      <c r="EGM40" s="71"/>
      <c r="EGN40" s="71"/>
      <c r="EGO40" s="71"/>
      <c r="EGP40" s="71"/>
      <c r="EGQ40" s="71"/>
      <c r="EGR40" s="71"/>
      <c r="EGS40" s="71"/>
      <c r="EGT40" s="71"/>
      <c r="EGU40" s="71"/>
      <c r="EGV40" s="71"/>
      <c r="EGW40" s="71"/>
      <c r="EGX40" s="71"/>
      <c r="EGY40" s="71"/>
      <c r="EGZ40" s="71"/>
      <c r="EHA40" s="71"/>
      <c r="EHB40" s="71"/>
      <c r="EHC40" s="71"/>
      <c r="EHD40" s="71"/>
      <c r="EHE40" s="71"/>
      <c r="EHF40" s="71"/>
      <c r="EHG40" s="71"/>
      <c r="EHH40" s="71"/>
      <c r="EHI40" s="71"/>
      <c r="EHJ40" s="71"/>
      <c r="EHK40" s="71"/>
      <c r="EHL40" s="71"/>
      <c r="EHM40" s="71"/>
      <c r="EHN40" s="71"/>
      <c r="EHO40" s="71"/>
      <c r="EHP40" s="71"/>
      <c r="EHQ40" s="71"/>
      <c r="EHR40" s="71"/>
      <c r="EHS40" s="71"/>
      <c r="EHT40" s="71"/>
      <c r="EHU40" s="71"/>
      <c r="EHV40" s="71"/>
      <c r="EHW40" s="71"/>
      <c r="EHX40" s="71"/>
      <c r="EHY40" s="71"/>
      <c r="EHZ40" s="71"/>
      <c r="EIA40" s="71"/>
      <c r="EIB40" s="71"/>
      <c r="EIC40" s="71"/>
      <c r="EID40" s="71"/>
      <c r="EIE40" s="71"/>
      <c r="EIF40" s="71"/>
      <c r="EIG40" s="71"/>
      <c r="EIH40" s="71"/>
      <c r="EII40" s="71"/>
      <c r="EIJ40" s="71"/>
      <c r="EIK40" s="71"/>
      <c r="EIL40" s="71"/>
      <c r="EIM40" s="71"/>
      <c r="EIN40" s="71"/>
      <c r="EIO40" s="71"/>
      <c r="EIP40" s="71"/>
      <c r="EIQ40" s="71"/>
      <c r="EIR40" s="71"/>
      <c r="EIS40" s="71"/>
      <c r="EIT40" s="71"/>
      <c r="EIU40" s="71"/>
      <c r="EIV40" s="71"/>
      <c r="EIW40" s="71"/>
      <c r="EIX40" s="71"/>
      <c r="EIY40" s="71"/>
      <c r="EIZ40" s="71"/>
      <c r="EJA40" s="71"/>
      <c r="EJB40" s="71"/>
      <c r="EJC40" s="71"/>
      <c r="EJD40" s="71"/>
      <c r="EJE40" s="71"/>
      <c r="EJF40" s="71"/>
      <c r="EJG40" s="71"/>
      <c r="EJH40" s="71"/>
      <c r="EJI40" s="71"/>
      <c r="EJJ40" s="71"/>
      <c r="EJK40" s="71"/>
      <c r="EJL40" s="71"/>
      <c r="EJM40" s="71"/>
      <c r="EJN40" s="71"/>
      <c r="EJO40" s="71"/>
      <c r="EJP40" s="71"/>
      <c r="EJQ40" s="71"/>
      <c r="EJR40" s="71"/>
      <c r="EJS40" s="71"/>
      <c r="EJT40" s="71"/>
      <c r="EJU40" s="71"/>
      <c r="EJV40" s="71"/>
      <c r="EJW40" s="71"/>
      <c r="EJX40" s="71"/>
      <c r="EJY40" s="71"/>
      <c r="EJZ40" s="71"/>
      <c r="EKA40" s="71"/>
      <c r="EKB40" s="71"/>
      <c r="EKC40" s="71"/>
      <c r="EKD40" s="71"/>
      <c r="EKE40" s="71"/>
      <c r="EKF40" s="71"/>
      <c r="EKG40" s="71"/>
      <c r="EKH40" s="71"/>
      <c r="EKI40" s="71"/>
      <c r="EKJ40" s="71"/>
      <c r="EKK40" s="71"/>
      <c r="EKL40" s="71"/>
      <c r="EKM40" s="71"/>
      <c r="EKN40" s="71"/>
      <c r="EKO40" s="71"/>
      <c r="EKP40" s="71"/>
      <c r="EKQ40" s="71"/>
      <c r="EKR40" s="71"/>
      <c r="EKS40" s="71"/>
      <c r="EKT40" s="71"/>
      <c r="EKU40" s="71"/>
      <c r="EKV40" s="71"/>
      <c r="EKW40" s="71"/>
      <c r="EKX40" s="71"/>
      <c r="EKY40" s="71"/>
      <c r="EKZ40" s="71"/>
      <c r="ELA40" s="71"/>
      <c r="ELB40" s="71"/>
      <c r="ELC40" s="71"/>
      <c r="ELD40" s="71"/>
      <c r="ELE40" s="71"/>
      <c r="ELF40" s="71"/>
      <c r="ELG40" s="71"/>
      <c r="ELH40" s="71"/>
      <c r="ELI40" s="71"/>
      <c r="ELJ40" s="71"/>
      <c r="ELK40" s="71"/>
      <c r="ELL40" s="71"/>
      <c r="ELM40" s="71"/>
      <c r="ELN40" s="71"/>
      <c r="ELO40" s="71"/>
      <c r="ELP40" s="71"/>
      <c r="ELQ40" s="71"/>
      <c r="ELR40" s="71"/>
      <c r="ELS40" s="71"/>
      <c r="ELT40" s="71"/>
      <c r="ELU40" s="71"/>
      <c r="ELV40" s="71"/>
      <c r="ELW40" s="71"/>
      <c r="ELX40" s="71"/>
      <c r="ELY40" s="71"/>
      <c r="ELZ40" s="71"/>
      <c r="EMA40" s="71"/>
      <c r="EMB40" s="71"/>
      <c r="EMC40" s="71"/>
      <c r="EMD40" s="71"/>
      <c r="EME40" s="71"/>
      <c r="EMF40" s="71"/>
      <c r="EMG40" s="71"/>
      <c r="EMH40" s="71"/>
      <c r="EMI40" s="71"/>
      <c r="EMJ40" s="71"/>
      <c r="EMK40" s="71"/>
      <c r="EML40" s="71"/>
      <c r="EMM40" s="71"/>
      <c r="EMN40" s="71"/>
      <c r="EMO40" s="71"/>
      <c r="EMP40" s="71"/>
      <c r="EMQ40" s="71"/>
      <c r="EMR40" s="71"/>
      <c r="EMS40" s="71"/>
      <c r="EMT40" s="71"/>
      <c r="EMU40" s="71"/>
      <c r="EMV40" s="71"/>
      <c r="EMW40" s="71"/>
      <c r="EMX40" s="71"/>
      <c r="EMY40" s="71"/>
      <c r="EMZ40" s="71"/>
      <c r="ENA40" s="71"/>
      <c r="ENB40" s="71"/>
      <c r="ENC40" s="71"/>
      <c r="END40" s="71"/>
      <c r="ENE40" s="71"/>
      <c r="ENF40" s="71"/>
      <c r="ENG40" s="71"/>
      <c r="ENH40" s="71"/>
      <c r="ENI40" s="71"/>
      <c r="ENJ40" s="71"/>
      <c r="ENK40" s="71"/>
      <c r="ENL40" s="71"/>
      <c r="ENM40" s="71"/>
      <c r="ENN40" s="71"/>
      <c r="ENO40" s="71"/>
      <c r="ENP40" s="71"/>
      <c r="ENQ40" s="71"/>
      <c r="ENR40" s="71"/>
      <c r="ENS40" s="71"/>
      <c r="ENT40" s="71"/>
      <c r="ENU40" s="71"/>
      <c r="ENV40" s="71"/>
      <c r="ENW40" s="71"/>
      <c r="ENX40" s="71"/>
      <c r="ENY40" s="71"/>
      <c r="ENZ40" s="71"/>
      <c r="EOA40" s="71"/>
      <c r="EOB40" s="71"/>
      <c r="EOC40" s="71"/>
      <c r="EOD40" s="71"/>
      <c r="EOE40" s="71"/>
      <c r="EOF40" s="71"/>
      <c r="EOG40" s="71"/>
      <c r="EOH40" s="71"/>
      <c r="EOI40" s="71"/>
      <c r="EOJ40" s="71"/>
      <c r="EOK40" s="71"/>
      <c r="EOL40" s="71"/>
      <c r="EOM40" s="71"/>
      <c r="EON40" s="71"/>
      <c r="EOO40" s="71"/>
      <c r="EOP40" s="71"/>
      <c r="EOQ40" s="71"/>
      <c r="EOR40" s="71"/>
      <c r="EOS40" s="71"/>
      <c r="EOT40" s="71"/>
      <c r="EOU40" s="71"/>
      <c r="EOV40" s="71"/>
      <c r="EOW40" s="71"/>
      <c r="EOX40" s="71"/>
      <c r="EOY40" s="71"/>
      <c r="EOZ40" s="71"/>
      <c r="EPA40" s="71"/>
      <c r="EPB40" s="71"/>
      <c r="EPC40" s="71"/>
      <c r="EPD40" s="71"/>
      <c r="EPE40" s="71"/>
      <c r="EPF40" s="71"/>
      <c r="EPG40" s="71"/>
      <c r="EPH40" s="71"/>
      <c r="EPI40" s="71"/>
      <c r="EPJ40" s="71"/>
      <c r="EPK40" s="71"/>
      <c r="EPL40" s="71"/>
      <c r="EPM40" s="71"/>
      <c r="EPN40" s="71"/>
      <c r="EPO40" s="71"/>
      <c r="EPP40" s="71"/>
      <c r="EPQ40" s="71"/>
      <c r="EPR40" s="71"/>
      <c r="EPS40" s="71"/>
      <c r="EPT40" s="71"/>
      <c r="EPU40" s="71"/>
      <c r="EPV40" s="71"/>
      <c r="EPW40" s="71"/>
      <c r="EPX40" s="71"/>
      <c r="EPY40" s="71"/>
      <c r="EPZ40" s="71"/>
      <c r="EQA40" s="71"/>
      <c r="EQB40" s="71"/>
      <c r="EQC40" s="71"/>
      <c r="EQD40" s="71"/>
      <c r="EQE40" s="71"/>
      <c r="EQF40" s="71"/>
      <c r="EQG40" s="71"/>
      <c r="EQH40" s="71"/>
      <c r="EQI40" s="71"/>
      <c r="EQJ40" s="71"/>
      <c r="EQK40" s="71"/>
      <c r="EQL40" s="71"/>
      <c r="EQM40" s="71"/>
      <c r="EQN40" s="71"/>
      <c r="EQO40" s="71"/>
      <c r="EQP40" s="71"/>
      <c r="EQQ40" s="71"/>
      <c r="EQR40" s="71"/>
      <c r="EQS40" s="71"/>
      <c r="EQT40" s="71"/>
      <c r="EQU40" s="71"/>
      <c r="EQV40" s="71"/>
      <c r="EQW40" s="71"/>
      <c r="EQX40" s="71"/>
      <c r="EQY40" s="71"/>
      <c r="EQZ40" s="71"/>
      <c r="ERA40" s="71"/>
      <c r="ERB40" s="71"/>
      <c r="ERC40" s="71"/>
      <c r="ERD40" s="71"/>
      <c r="ERE40" s="71"/>
      <c r="ERF40" s="71"/>
      <c r="ERG40" s="71"/>
      <c r="ERH40" s="71"/>
      <c r="ERI40" s="71"/>
      <c r="ERJ40" s="71"/>
      <c r="ERK40" s="71"/>
      <c r="ERL40" s="71"/>
      <c r="ERM40" s="71"/>
      <c r="ERN40" s="71"/>
      <c r="ERO40" s="71"/>
      <c r="ERP40" s="71"/>
      <c r="ERQ40" s="71"/>
      <c r="ERR40" s="71"/>
      <c r="ERS40" s="71"/>
      <c r="ERT40" s="71"/>
      <c r="ERU40" s="71"/>
      <c r="ERV40" s="71"/>
      <c r="ERW40" s="71"/>
      <c r="ERX40" s="71"/>
      <c r="ERY40" s="71"/>
      <c r="ERZ40" s="71"/>
      <c r="ESA40" s="71"/>
      <c r="ESB40" s="71"/>
      <c r="ESC40" s="71"/>
      <c r="ESD40" s="71"/>
      <c r="ESE40" s="71"/>
      <c r="ESF40" s="71"/>
      <c r="ESG40" s="71"/>
      <c r="ESH40" s="71"/>
      <c r="ESI40" s="71"/>
      <c r="ESJ40" s="71"/>
      <c r="ESK40" s="71"/>
      <c r="ESL40" s="71"/>
      <c r="ESM40" s="71"/>
      <c r="ESN40" s="71"/>
      <c r="ESO40" s="71"/>
      <c r="ESP40" s="71"/>
      <c r="ESQ40" s="71"/>
      <c r="ESR40" s="71"/>
      <c r="ESS40" s="71"/>
      <c r="EST40" s="71"/>
      <c r="ESU40" s="71"/>
      <c r="ESV40" s="71"/>
      <c r="ESW40" s="71"/>
      <c r="ESX40" s="71"/>
      <c r="ESY40" s="71"/>
      <c r="ESZ40" s="71"/>
      <c r="ETA40" s="71"/>
      <c r="ETB40" s="71"/>
      <c r="ETC40" s="71"/>
      <c r="ETD40" s="71"/>
      <c r="ETE40" s="71"/>
      <c r="ETF40" s="71"/>
      <c r="ETG40" s="71"/>
      <c r="ETH40" s="71"/>
      <c r="ETI40" s="71"/>
      <c r="ETJ40" s="71"/>
      <c r="ETK40" s="71"/>
      <c r="ETL40" s="71"/>
      <c r="ETM40" s="71"/>
      <c r="ETN40" s="71"/>
      <c r="ETO40" s="71"/>
      <c r="ETP40" s="71"/>
      <c r="ETQ40" s="71"/>
      <c r="ETR40" s="71"/>
      <c r="ETS40" s="71"/>
      <c r="ETT40" s="71"/>
      <c r="ETU40" s="71"/>
      <c r="ETV40" s="71"/>
      <c r="ETW40" s="71"/>
      <c r="ETX40" s="71"/>
      <c r="ETY40" s="71"/>
      <c r="ETZ40" s="71"/>
      <c r="EUA40" s="71"/>
      <c r="EUB40" s="71"/>
      <c r="EUC40" s="71"/>
      <c r="EUD40" s="71"/>
      <c r="EUE40" s="71"/>
      <c r="EUF40" s="71"/>
      <c r="EUG40" s="71"/>
      <c r="EUH40" s="71"/>
      <c r="EUI40" s="71"/>
      <c r="EUJ40" s="71"/>
      <c r="EUK40" s="71"/>
      <c r="EUL40" s="71"/>
      <c r="EUM40" s="71"/>
      <c r="EUN40" s="71"/>
      <c r="EUO40" s="71"/>
      <c r="EUP40" s="71"/>
      <c r="EUQ40" s="71"/>
      <c r="EUR40" s="71"/>
      <c r="EUS40" s="71"/>
      <c r="EUT40" s="71"/>
      <c r="EUU40" s="71"/>
      <c r="EUV40" s="71"/>
      <c r="EUW40" s="71"/>
      <c r="EUX40" s="71"/>
      <c r="EUY40" s="71"/>
      <c r="EUZ40" s="71"/>
      <c r="EVA40" s="71"/>
      <c r="EVB40" s="71"/>
      <c r="EVC40" s="71"/>
      <c r="EVD40" s="71"/>
      <c r="EVE40" s="71"/>
      <c r="EVF40" s="71"/>
      <c r="EVG40" s="71"/>
      <c r="EVH40" s="71"/>
      <c r="EVI40" s="71"/>
      <c r="EVJ40" s="71"/>
      <c r="EVK40" s="71"/>
      <c r="EVL40" s="71"/>
      <c r="EVM40" s="71"/>
      <c r="EVN40" s="71"/>
      <c r="EVO40" s="71"/>
      <c r="EVP40" s="71"/>
      <c r="EVQ40" s="71"/>
      <c r="EVR40" s="71"/>
      <c r="EVS40" s="71"/>
      <c r="EVT40" s="71"/>
      <c r="EVU40" s="71"/>
      <c r="EVV40" s="71"/>
      <c r="EVW40" s="71"/>
      <c r="EVX40" s="71"/>
      <c r="EVY40" s="71"/>
      <c r="EVZ40" s="71"/>
      <c r="EWA40" s="71"/>
      <c r="EWB40" s="71"/>
      <c r="EWC40" s="71"/>
      <c r="EWD40" s="71"/>
      <c r="EWE40" s="71"/>
      <c r="EWF40" s="71"/>
      <c r="EWG40" s="71"/>
      <c r="EWH40" s="71"/>
      <c r="EWI40" s="71"/>
      <c r="EWJ40" s="71"/>
      <c r="EWK40" s="71"/>
      <c r="EWL40" s="71"/>
      <c r="EWM40" s="71"/>
      <c r="EWN40" s="71"/>
      <c r="EWO40" s="71"/>
      <c r="EWP40" s="71"/>
      <c r="EWQ40" s="71"/>
      <c r="EWR40" s="71"/>
      <c r="EWS40" s="71"/>
      <c r="EWT40" s="71"/>
      <c r="EWU40" s="71"/>
      <c r="EWV40" s="71"/>
      <c r="EWW40" s="71"/>
      <c r="EWX40" s="71"/>
      <c r="EWY40" s="71"/>
      <c r="EWZ40" s="71"/>
      <c r="EXA40" s="71"/>
      <c r="EXB40" s="71"/>
      <c r="EXC40" s="71"/>
      <c r="EXD40" s="71"/>
      <c r="EXE40" s="71"/>
      <c r="EXF40" s="71"/>
      <c r="EXG40" s="71"/>
      <c r="EXH40" s="71"/>
      <c r="EXI40" s="71"/>
      <c r="EXJ40" s="71"/>
      <c r="EXK40" s="71"/>
      <c r="EXL40" s="71"/>
      <c r="EXM40" s="71"/>
      <c r="EXN40" s="71"/>
      <c r="EXO40" s="71"/>
      <c r="EXP40" s="71"/>
      <c r="EXQ40" s="71"/>
      <c r="EXR40" s="71"/>
      <c r="EXS40" s="71"/>
      <c r="EXT40" s="71"/>
      <c r="EXU40" s="71"/>
      <c r="EXV40" s="71"/>
      <c r="EXW40" s="71"/>
      <c r="EXX40" s="71"/>
      <c r="EXY40" s="71"/>
      <c r="EXZ40" s="71"/>
      <c r="EYA40" s="71"/>
      <c r="EYB40" s="71"/>
      <c r="EYC40" s="71"/>
      <c r="EYD40" s="71"/>
      <c r="EYE40" s="71"/>
      <c r="EYF40" s="71"/>
      <c r="EYG40" s="71"/>
      <c r="EYH40" s="71"/>
      <c r="EYI40" s="71"/>
      <c r="EYJ40" s="71"/>
      <c r="EYK40" s="71"/>
      <c r="EYL40" s="71"/>
      <c r="EYM40" s="71"/>
      <c r="EYN40" s="71"/>
      <c r="EYO40" s="71"/>
      <c r="EYP40" s="71"/>
      <c r="EYQ40" s="71"/>
      <c r="EYR40" s="71"/>
      <c r="EYS40" s="71"/>
      <c r="EYT40" s="71"/>
      <c r="EYU40" s="71"/>
      <c r="EYV40" s="71"/>
      <c r="EYW40" s="71"/>
      <c r="EYX40" s="71"/>
      <c r="EYY40" s="71"/>
      <c r="EYZ40" s="71"/>
      <c r="EZA40" s="71"/>
      <c r="EZB40" s="71"/>
      <c r="EZC40" s="71"/>
      <c r="EZD40" s="71"/>
      <c r="EZE40" s="71"/>
      <c r="EZF40" s="71"/>
      <c r="EZG40" s="71"/>
      <c r="EZH40" s="71"/>
      <c r="EZI40" s="71"/>
      <c r="EZJ40" s="71"/>
      <c r="EZK40" s="71"/>
      <c r="EZL40" s="71"/>
      <c r="EZM40" s="71"/>
      <c r="EZN40" s="71"/>
      <c r="EZO40" s="71"/>
      <c r="EZP40" s="71"/>
      <c r="EZQ40" s="71"/>
      <c r="EZR40" s="71"/>
      <c r="EZS40" s="71"/>
      <c r="EZT40" s="71"/>
      <c r="EZU40" s="71"/>
      <c r="EZV40" s="71"/>
      <c r="EZW40" s="71"/>
      <c r="EZX40" s="71"/>
      <c r="EZY40" s="71"/>
      <c r="EZZ40" s="71"/>
      <c r="FAA40" s="71"/>
      <c r="FAB40" s="71"/>
      <c r="FAC40" s="71"/>
      <c r="FAD40" s="71"/>
      <c r="FAE40" s="71"/>
      <c r="FAF40" s="71"/>
      <c r="FAG40" s="71"/>
      <c r="FAH40" s="71"/>
      <c r="FAI40" s="71"/>
      <c r="FAJ40" s="71"/>
      <c r="FAK40" s="71"/>
      <c r="FAL40" s="71"/>
      <c r="FAM40" s="71"/>
      <c r="FAN40" s="71"/>
      <c r="FAO40" s="71"/>
      <c r="FAP40" s="71"/>
      <c r="FAQ40" s="71"/>
      <c r="FAR40" s="71"/>
      <c r="FAS40" s="71"/>
      <c r="FAT40" s="71"/>
      <c r="FAU40" s="71"/>
      <c r="FAV40" s="71"/>
      <c r="FAW40" s="71"/>
      <c r="FAX40" s="71"/>
      <c r="FAY40" s="71"/>
      <c r="FAZ40" s="71"/>
      <c r="FBA40" s="71"/>
      <c r="FBB40" s="71"/>
      <c r="FBC40" s="71"/>
      <c r="FBD40" s="71"/>
      <c r="FBE40" s="71"/>
      <c r="FBF40" s="71"/>
      <c r="FBG40" s="71"/>
      <c r="FBH40" s="71"/>
      <c r="FBI40" s="71"/>
      <c r="FBJ40" s="71"/>
      <c r="FBK40" s="71"/>
      <c r="FBL40" s="71"/>
      <c r="FBM40" s="71"/>
      <c r="FBN40" s="71"/>
      <c r="FBO40" s="71"/>
      <c r="FBP40" s="71"/>
      <c r="FBQ40" s="71"/>
      <c r="FBR40" s="71"/>
      <c r="FBS40" s="71"/>
      <c r="FBT40" s="71"/>
      <c r="FBU40" s="71"/>
      <c r="FBV40" s="71"/>
      <c r="FBW40" s="71"/>
      <c r="FBX40" s="71"/>
      <c r="FBY40" s="71"/>
      <c r="FBZ40" s="71"/>
      <c r="FCA40" s="71"/>
      <c r="FCB40" s="71"/>
      <c r="FCC40" s="71"/>
      <c r="FCD40" s="71"/>
      <c r="FCE40" s="71"/>
      <c r="FCF40" s="71"/>
      <c r="FCG40" s="71"/>
      <c r="FCH40" s="71"/>
      <c r="FCI40" s="71"/>
      <c r="FCJ40" s="71"/>
      <c r="FCK40" s="71"/>
      <c r="FCL40" s="71"/>
      <c r="FCM40" s="71"/>
      <c r="FCN40" s="71"/>
      <c r="FCO40" s="71"/>
      <c r="FCP40" s="71"/>
      <c r="FCQ40" s="71"/>
      <c r="FCR40" s="71"/>
      <c r="FCS40" s="71"/>
      <c r="FCT40" s="71"/>
      <c r="FCU40" s="71"/>
      <c r="FCV40" s="71"/>
      <c r="FCW40" s="71"/>
      <c r="FCX40" s="71"/>
      <c r="FCY40" s="71"/>
      <c r="FCZ40" s="71"/>
      <c r="FDA40" s="71"/>
      <c r="FDB40" s="71"/>
      <c r="FDC40" s="71"/>
      <c r="FDD40" s="71"/>
      <c r="FDE40" s="71"/>
      <c r="FDF40" s="71"/>
      <c r="FDG40" s="71"/>
      <c r="FDH40" s="71"/>
      <c r="FDI40" s="71"/>
      <c r="FDJ40" s="71"/>
      <c r="FDK40" s="71"/>
      <c r="FDL40" s="71"/>
      <c r="FDM40" s="71"/>
      <c r="FDN40" s="71"/>
      <c r="FDO40" s="71"/>
      <c r="FDP40" s="71"/>
      <c r="FDQ40" s="71"/>
      <c r="FDR40" s="71"/>
      <c r="FDS40" s="71"/>
      <c r="FDT40" s="71"/>
      <c r="FDU40" s="71"/>
      <c r="FDV40" s="71"/>
      <c r="FDW40" s="71"/>
      <c r="FDX40" s="71"/>
      <c r="FDY40" s="71"/>
      <c r="FDZ40" s="71"/>
      <c r="FEA40" s="71"/>
      <c r="FEB40" s="71"/>
      <c r="FEC40" s="71"/>
      <c r="FED40" s="71"/>
      <c r="FEE40" s="71"/>
      <c r="FEF40" s="71"/>
      <c r="FEG40" s="71"/>
      <c r="FEH40" s="71"/>
      <c r="FEI40" s="71"/>
      <c r="FEJ40" s="71"/>
      <c r="FEK40" s="71"/>
      <c r="FEL40" s="71"/>
      <c r="FEM40" s="71"/>
      <c r="FEN40" s="71"/>
      <c r="FEO40" s="71"/>
      <c r="FEP40" s="71"/>
      <c r="FEQ40" s="71"/>
      <c r="FER40" s="71"/>
      <c r="FES40" s="71"/>
      <c r="FET40" s="71"/>
      <c r="FEU40" s="71"/>
      <c r="FEV40" s="71"/>
      <c r="FEW40" s="71"/>
      <c r="FEX40" s="71"/>
      <c r="FEY40" s="71"/>
      <c r="FEZ40" s="71"/>
      <c r="FFA40" s="71"/>
      <c r="FFB40" s="71"/>
      <c r="FFC40" s="71"/>
      <c r="FFD40" s="71"/>
      <c r="FFE40" s="71"/>
      <c r="FFF40" s="71"/>
      <c r="FFG40" s="71"/>
      <c r="FFH40" s="71"/>
      <c r="FFI40" s="71"/>
      <c r="FFJ40" s="71"/>
      <c r="FFK40" s="71"/>
      <c r="FFL40" s="71"/>
      <c r="FFM40" s="71"/>
      <c r="FFN40" s="71"/>
      <c r="FFO40" s="71"/>
      <c r="FFP40" s="71"/>
      <c r="FFQ40" s="71"/>
      <c r="FFR40" s="71"/>
      <c r="FFS40" s="71"/>
      <c r="FFT40" s="71"/>
      <c r="FFU40" s="71"/>
      <c r="FFV40" s="71"/>
      <c r="FFW40" s="71"/>
      <c r="FFX40" s="71"/>
      <c r="FFY40" s="71"/>
      <c r="FFZ40" s="71"/>
      <c r="FGA40" s="71"/>
      <c r="FGB40" s="71"/>
      <c r="FGC40" s="71"/>
      <c r="FGD40" s="71"/>
      <c r="FGE40" s="71"/>
      <c r="FGF40" s="71"/>
      <c r="FGG40" s="71"/>
      <c r="FGH40" s="71"/>
      <c r="FGI40" s="71"/>
      <c r="FGJ40" s="71"/>
      <c r="FGK40" s="71"/>
      <c r="FGL40" s="71"/>
      <c r="FGM40" s="71"/>
      <c r="FGN40" s="71"/>
      <c r="FGO40" s="71"/>
      <c r="FGP40" s="71"/>
      <c r="FGQ40" s="71"/>
      <c r="FGR40" s="71"/>
      <c r="FGS40" s="71"/>
      <c r="FGT40" s="71"/>
      <c r="FGU40" s="71"/>
      <c r="FGV40" s="71"/>
      <c r="FGW40" s="71"/>
      <c r="FGX40" s="71"/>
      <c r="FGY40" s="71"/>
      <c r="FGZ40" s="71"/>
      <c r="FHA40" s="71"/>
      <c r="FHB40" s="71"/>
      <c r="FHC40" s="71"/>
      <c r="FHD40" s="71"/>
      <c r="FHE40" s="71"/>
      <c r="FHF40" s="71"/>
      <c r="FHG40" s="71"/>
      <c r="FHH40" s="71"/>
      <c r="FHI40" s="71"/>
      <c r="FHJ40" s="71"/>
      <c r="FHK40" s="71"/>
      <c r="FHL40" s="71"/>
      <c r="FHM40" s="71"/>
      <c r="FHN40" s="71"/>
      <c r="FHO40" s="71"/>
      <c r="FHP40" s="71"/>
      <c r="FHQ40" s="71"/>
      <c r="FHR40" s="71"/>
      <c r="FHS40" s="71"/>
      <c r="FHT40" s="71"/>
      <c r="FHU40" s="71"/>
      <c r="FHV40" s="71"/>
      <c r="FHW40" s="71"/>
      <c r="FHX40" s="71"/>
      <c r="FHY40" s="71"/>
      <c r="FHZ40" s="71"/>
      <c r="FIA40" s="71"/>
      <c r="FIB40" s="71"/>
      <c r="FIC40" s="71"/>
      <c r="FID40" s="71"/>
      <c r="FIE40" s="71"/>
      <c r="FIF40" s="71"/>
      <c r="FIG40" s="71"/>
      <c r="FIH40" s="71"/>
      <c r="FII40" s="71"/>
      <c r="FIJ40" s="71"/>
      <c r="FIK40" s="71"/>
      <c r="FIL40" s="71"/>
      <c r="FIM40" s="71"/>
      <c r="FIN40" s="71"/>
      <c r="FIO40" s="71"/>
      <c r="FIP40" s="71"/>
      <c r="FIQ40" s="71"/>
      <c r="FIR40" s="71"/>
      <c r="FIS40" s="71"/>
      <c r="FIT40" s="71"/>
      <c r="FIU40" s="71"/>
      <c r="FIV40" s="71"/>
      <c r="FIW40" s="71"/>
      <c r="FIX40" s="71"/>
      <c r="FIY40" s="71"/>
      <c r="FIZ40" s="71"/>
      <c r="FJA40" s="71"/>
      <c r="FJB40" s="71"/>
      <c r="FJC40" s="71"/>
      <c r="FJD40" s="71"/>
      <c r="FJE40" s="71"/>
      <c r="FJF40" s="71"/>
      <c r="FJG40" s="71"/>
      <c r="FJH40" s="71"/>
      <c r="FJI40" s="71"/>
      <c r="FJJ40" s="71"/>
      <c r="FJK40" s="71"/>
      <c r="FJL40" s="71"/>
      <c r="FJM40" s="71"/>
      <c r="FJN40" s="71"/>
      <c r="FJO40" s="71"/>
      <c r="FJP40" s="71"/>
      <c r="FJQ40" s="71"/>
      <c r="FJR40" s="71"/>
      <c r="FJS40" s="71"/>
      <c r="FJT40" s="71"/>
      <c r="FJU40" s="71"/>
      <c r="FJV40" s="71"/>
      <c r="FJW40" s="71"/>
      <c r="FJX40" s="71"/>
      <c r="FJY40" s="71"/>
      <c r="FJZ40" s="71"/>
      <c r="FKA40" s="71"/>
      <c r="FKB40" s="71"/>
      <c r="FKC40" s="71"/>
      <c r="FKD40" s="71"/>
      <c r="FKE40" s="71"/>
      <c r="FKF40" s="71"/>
      <c r="FKG40" s="71"/>
      <c r="FKH40" s="71"/>
      <c r="FKI40" s="71"/>
      <c r="FKJ40" s="71"/>
      <c r="FKK40" s="71"/>
      <c r="FKL40" s="71"/>
      <c r="FKM40" s="71"/>
      <c r="FKN40" s="71"/>
      <c r="FKO40" s="71"/>
      <c r="FKP40" s="71"/>
      <c r="FKQ40" s="71"/>
      <c r="FKR40" s="71"/>
      <c r="FKS40" s="71"/>
      <c r="FKT40" s="71"/>
      <c r="FKU40" s="71"/>
      <c r="FKV40" s="71"/>
      <c r="FKW40" s="71"/>
      <c r="FKX40" s="71"/>
      <c r="FKY40" s="71"/>
      <c r="FKZ40" s="71"/>
      <c r="FLA40" s="71"/>
      <c r="FLB40" s="71"/>
      <c r="FLC40" s="71"/>
      <c r="FLD40" s="71"/>
      <c r="FLE40" s="71"/>
      <c r="FLF40" s="71"/>
      <c r="FLG40" s="71"/>
      <c r="FLH40" s="71"/>
      <c r="FLI40" s="71"/>
      <c r="FLJ40" s="71"/>
      <c r="FLK40" s="71"/>
      <c r="FLL40" s="71"/>
      <c r="FLM40" s="71"/>
      <c r="FLN40" s="71"/>
      <c r="FLO40" s="71"/>
      <c r="FLP40" s="71"/>
      <c r="FLQ40" s="71"/>
      <c r="FLR40" s="71"/>
      <c r="FLS40" s="71"/>
      <c r="FLT40" s="71"/>
      <c r="FLU40" s="71"/>
      <c r="FLV40" s="71"/>
      <c r="FLW40" s="71"/>
      <c r="FLX40" s="71"/>
      <c r="FLY40" s="71"/>
      <c r="FLZ40" s="71"/>
      <c r="FMA40" s="71"/>
      <c r="FMB40" s="71"/>
      <c r="FMC40" s="71"/>
      <c r="FMD40" s="71"/>
      <c r="FME40" s="71"/>
      <c r="FMF40" s="71"/>
      <c r="FMG40" s="71"/>
      <c r="FMH40" s="71"/>
      <c r="FMI40" s="71"/>
      <c r="FMJ40" s="71"/>
      <c r="FMK40" s="71"/>
      <c r="FML40" s="71"/>
      <c r="FMM40" s="71"/>
      <c r="FMN40" s="71"/>
      <c r="FMO40" s="71"/>
      <c r="FMP40" s="71"/>
      <c r="FMQ40" s="71"/>
      <c r="FMR40" s="71"/>
      <c r="FMS40" s="71"/>
      <c r="FMT40" s="71"/>
      <c r="FMU40" s="71"/>
      <c r="FMV40" s="71"/>
      <c r="FMW40" s="71"/>
      <c r="FMX40" s="71"/>
      <c r="FMY40" s="71"/>
      <c r="FMZ40" s="71"/>
      <c r="FNA40" s="71"/>
      <c r="FNB40" s="71"/>
      <c r="FNC40" s="71"/>
      <c r="FND40" s="71"/>
      <c r="FNE40" s="71"/>
      <c r="FNF40" s="71"/>
      <c r="FNG40" s="71"/>
      <c r="FNH40" s="71"/>
      <c r="FNI40" s="71"/>
      <c r="FNJ40" s="71"/>
      <c r="FNK40" s="71"/>
      <c r="FNL40" s="71"/>
      <c r="FNM40" s="71"/>
      <c r="FNN40" s="71"/>
      <c r="FNO40" s="71"/>
      <c r="FNP40" s="71"/>
      <c r="FNQ40" s="71"/>
      <c r="FNR40" s="71"/>
      <c r="FNS40" s="71"/>
      <c r="FNT40" s="71"/>
      <c r="FNU40" s="71"/>
      <c r="FNV40" s="71"/>
      <c r="FNW40" s="71"/>
      <c r="FNX40" s="71"/>
      <c r="FNY40" s="71"/>
      <c r="FNZ40" s="71"/>
      <c r="FOA40" s="71"/>
      <c r="FOB40" s="71"/>
      <c r="FOC40" s="71"/>
      <c r="FOD40" s="71"/>
      <c r="FOE40" s="71"/>
      <c r="FOF40" s="71"/>
      <c r="FOG40" s="71"/>
      <c r="FOH40" s="71"/>
      <c r="FOI40" s="71"/>
      <c r="FOJ40" s="71"/>
      <c r="FOK40" s="71"/>
      <c r="FOL40" s="71"/>
      <c r="FOM40" s="71"/>
      <c r="FON40" s="71"/>
      <c r="FOO40" s="71"/>
      <c r="FOP40" s="71"/>
      <c r="FOQ40" s="71"/>
      <c r="FOR40" s="71"/>
      <c r="FOS40" s="71"/>
      <c r="FOT40" s="71"/>
      <c r="FOU40" s="71"/>
      <c r="FOV40" s="71"/>
      <c r="FOW40" s="71"/>
      <c r="FOX40" s="71"/>
      <c r="FOY40" s="71"/>
      <c r="FOZ40" s="71"/>
      <c r="FPA40" s="71"/>
      <c r="FPB40" s="71"/>
      <c r="FPC40" s="71"/>
      <c r="FPD40" s="71"/>
      <c r="FPE40" s="71"/>
      <c r="FPF40" s="71"/>
      <c r="FPG40" s="71"/>
      <c r="FPH40" s="71"/>
      <c r="FPI40" s="71"/>
      <c r="FPJ40" s="71"/>
      <c r="FPK40" s="71"/>
      <c r="FPL40" s="71"/>
      <c r="FPM40" s="71"/>
      <c r="FPN40" s="71"/>
      <c r="FPO40" s="71"/>
      <c r="FPP40" s="71"/>
      <c r="FPQ40" s="71"/>
      <c r="FPR40" s="71"/>
      <c r="FPS40" s="71"/>
      <c r="FPT40" s="71"/>
      <c r="FPU40" s="71"/>
      <c r="FPV40" s="71"/>
      <c r="FPW40" s="71"/>
      <c r="FPX40" s="71"/>
      <c r="FPY40" s="71"/>
      <c r="FPZ40" s="71"/>
      <c r="FQA40" s="71"/>
      <c r="FQB40" s="71"/>
      <c r="FQC40" s="71"/>
      <c r="FQD40" s="71"/>
      <c r="FQE40" s="71"/>
      <c r="FQF40" s="71"/>
      <c r="FQG40" s="71"/>
      <c r="FQH40" s="71"/>
      <c r="FQI40" s="71"/>
      <c r="FQJ40" s="71"/>
      <c r="FQK40" s="71"/>
      <c r="FQL40" s="71"/>
      <c r="FQM40" s="71"/>
      <c r="FQN40" s="71"/>
      <c r="FQO40" s="71"/>
      <c r="FQP40" s="71"/>
      <c r="FQQ40" s="71"/>
      <c r="FQR40" s="71"/>
      <c r="FQS40" s="71"/>
      <c r="FQT40" s="71"/>
      <c r="FQU40" s="71"/>
      <c r="FQV40" s="71"/>
      <c r="FQW40" s="71"/>
      <c r="FQX40" s="71"/>
      <c r="FQY40" s="71"/>
      <c r="FQZ40" s="71"/>
      <c r="FRA40" s="71"/>
      <c r="FRB40" s="71"/>
      <c r="FRC40" s="71"/>
      <c r="FRD40" s="71"/>
      <c r="FRE40" s="71"/>
      <c r="FRF40" s="71"/>
      <c r="FRG40" s="71"/>
      <c r="FRH40" s="71"/>
      <c r="FRI40" s="71"/>
      <c r="FRJ40" s="71"/>
      <c r="FRK40" s="71"/>
      <c r="FRL40" s="71"/>
      <c r="FRM40" s="71"/>
      <c r="FRN40" s="71"/>
      <c r="FRO40" s="71"/>
      <c r="FRP40" s="71"/>
      <c r="FRQ40" s="71"/>
      <c r="FRR40" s="71"/>
      <c r="FRS40" s="71"/>
      <c r="FRT40" s="71"/>
      <c r="FRU40" s="71"/>
      <c r="FRV40" s="71"/>
      <c r="FRW40" s="71"/>
      <c r="FRX40" s="71"/>
      <c r="FRY40" s="71"/>
      <c r="FRZ40" s="71"/>
      <c r="FSA40" s="71"/>
      <c r="FSB40" s="71"/>
      <c r="FSC40" s="71"/>
      <c r="FSD40" s="71"/>
      <c r="FSE40" s="71"/>
      <c r="FSF40" s="71"/>
      <c r="FSG40" s="71"/>
      <c r="FSH40" s="71"/>
      <c r="FSI40" s="71"/>
      <c r="FSJ40" s="71"/>
      <c r="FSK40" s="71"/>
      <c r="FSL40" s="71"/>
      <c r="FSM40" s="71"/>
      <c r="FSN40" s="71"/>
      <c r="FSO40" s="71"/>
      <c r="FSP40" s="71"/>
      <c r="FSQ40" s="71"/>
      <c r="FSR40" s="71"/>
      <c r="FSS40" s="71"/>
      <c r="FST40" s="71"/>
      <c r="FSU40" s="71"/>
      <c r="FSV40" s="71"/>
      <c r="FSW40" s="71"/>
      <c r="FSX40" s="71"/>
      <c r="FSY40" s="71"/>
      <c r="FSZ40" s="71"/>
      <c r="FTA40" s="71"/>
      <c r="FTB40" s="71"/>
      <c r="FTC40" s="71"/>
      <c r="FTD40" s="71"/>
      <c r="FTE40" s="71"/>
      <c r="FTF40" s="71"/>
      <c r="FTG40" s="71"/>
      <c r="FTH40" s="71"/>
      <c r="FTI40" s="71"/>
      <c r="FTJ40" s="71"/>
      <c r="FTK40" s="71"/>
      <c r="FTL40" s="71"/>
      <c r="FTM40" s="71"/>
      <c r="FTN40" s="71"/>
      <c r="FTO40" s="71"/>
      <c r="FTP40" s="71"/>
      <c r="FTQ40" s="71"/>
      <c r="FTR40" s="71"/>
      <c r="FTS40" s="71"/>
      <c r="FTT40" s="71"/>
      <c r="FTU40" s="71"/>
      <c r="FTV40" s="71"/>
      <c r="FTW40" s="71"/>
      <c r="FTX40" s="71"/>
      <c r="FTY40" s="71"/>
      <c r="FTZ40" s="71"/>
      <c r="FUA40" s="71"/>
      <c r="FUB40" s="71"/>
      <c r="FUC40" s="71"/>
      <c r="FUD40" s="71"/>
      <c r="FUE40" s="71"/>
      <c r="FUF40" s="71"/>
      <c r="FUG40" s="71"/>
      <c r="FUH40" s="71"/>
      <c r="FUI40" s="71"/>
      <c r="FUJ40" s="71"/>
      <c r="FUK40" s="71"/>
      <c r="FUL40" s="71"/>
      <c r="FUM40" s="71"/>
      <c r="FUN40" s="71"/>
      <c r="FUO40" s="71"/>
      <c r="FUP40" s="71"/>
      <c r="FUQ40" s="71"/>
      <c r="FUR40" s="71"/>
      <c r="FUS40" s="71"/>
      <c r="FUT40" s="71"/>
      <c r="FUU40" s="71"/>
      <c r="FUV40" s="71"/>
      <c r="FUW40" s="71"/>
      <c r="FUX40" s="71"/>
      <c r="FUY40" s="71"/>
      <c r="FUZ40" s="71"/>
      <c r="FVA40" s="71"/>
      <c r="FVB40" s="71"/>
      <c r="FVC40" s="71"/>
      <c r="FVD40" s="71"/>
      <c r="FVE40" s="71"/>
      <c r="FVF40" s="71"/>
      <c r="FVG40" s="71"/>
      <c r="FVH40" s="71"/>
      <c r="FVI40" s="71"/>
      <c r="FVJ40" s="71"/>
      <c r="FVK40" s="71"/>
      <c r="FVL40" s="71"/>
      <c r="FVM40" s="71"/>
      <c r="FVN40" s="71"/>
      <c r="FVO40" s="71"/>
      <c r="FVP40" s="71"/>
      <c r="FVQ40" s="71"/>
      <c r="FVR40" s="71"/>
      <c r="FVS40" s="71"/>
      <c r="FVT40" s="71"/>
      <c r="FVU40" s="71"/>
      <c r="FVV40" s="71"/>
      <c r="FVW40" s="71"/>
      <c r="FVX40" s="71"/>
      <c r="FVY40" s="71"/>
      <c r="FVZ40" s="71"/>
      <c r="FWA40" s="71"/>
      <c r="FWB40" s="71"/>
      <c r="FWC40" s="71"/>
      <c r="FWD40" s="71"/>
      <c r="FWE40" s="71"/>
      <c r="FWF40" s="71"/>
      <c r="FWG40" s="71"/>
      <c r="FWH40" s="71"/>
      <c r="FWI40" s="71"/>
      <c r="FWJ40" s="71"/>
      <c r="FWK40" s="71"/>
      <c r="FWL40" s="71"/>
      <c r="FWM40" s="71"/>
      <c r="FWN40" s="71"/>
      <c r="FWO40" s="71"/>
      <c r="FWP40" s="71"/>
      <c r="FWQ40" s="71"/>
      <c r="FWR40" s="71"/>
      <c r="FWS40" s="71"/>
      <c r="FWT40" s="71"/>
      <c r="FWU40" s="71"/>
      <c r="FWV40" s="71"/>
      <c r="FWW40" s="71"/>
      <c r="FWX40" s="71"/>
      <c r="FWY40" s="71"/>
      <c r="FWZ40" s="71"/>
      <c r="FXA40" s="71"/>
      <c r="FXB40" s="71"/>
      <c r="FXC40" s="71"/>
      <c r="FXD40" s="71"/>
      <c r="FXE40" s="71"/>
      <c r="FXF40" s="71"/>
      <c r="FXG40" s="71"/>
      <c r="FXH40" s="71"/>
      <c r="FXI40" s="71"/>
      <c r="FXJ40" s="71"/>
      <c r="FXK40" s="71"/>
      <c r="FXL40" s="71"/>
      <c r="FXM40" s="71"/>
      <c r="FXN40" s="71"/>
      <c r="FXO40" s="71"/>
      <c r="FXP40" s="71"/>
      <c r="FXQ40" s="71"/>
      <c r="FXR40" s="71"/>
      <c r="FXS40" s="71"/>
      <c r="FXT40" s="71"/>
      <c r="FXU40" s="71"/>
      <c r="FXV40" s="71"/>
      <c r="FXW40" s="71"/>
      <c r="FXX40" s="71"/>
      <c r="FXY40" s="71"/>
      <c r="FXZ40" s="71"/>
      <c r="FYA40" s="71"/>
      <c r="FYB40" s="71"/>
      <c r="FYC40" s="71"/>
      <c r="FYD40" s="71"/>
      <c r="FYE40" s="71"/>
      <c r="FYF40" s="71"/>
      <c r="FYG40" s="71"/>
      <c r="FYH40" s="71"/>
      <c r="FYI40" s="71"/>
      <c r="FYJ40" s="71"/>
      <c r="FYK40" s="71"/>
      <c r="FYL40" s="71"/>
      <c r="FYM40" s="71"/>
      <c r="FYN40" s="71"/>
      <c r="FYO40" s="71"/>
      <c r="FYP40" s="71"/>
      <c r="FYQ40" s="71"/>
      <c r="FYR40" s="71"/>
      <c r="FYS40" s="71"/>
      <c r="FYT40" s="71"/>
      <c r="FYU40" s="71"/>
      <c r="FYV40" s="71"/>
      <c r="FYW40" s="71"/>
      <c r="FYX40" s="71"/>
      <c r="FYY40" s="71"/>
      <c r="FYZ40" s="71"/>
      <c r="FZA40" s="71"/>
      <c r="FZB40" s="71"/>
      <c r="FZC40" s="71"/>
      <c r="FZD40" s="71"/>
      <c r="FZE40" s="71"/>
      <c r="FZF40" s="71"/>
      <c r="FZG40" s="71"/>
      <c r="FZH40" s="71"/>
      <c r="FZI40" s="71"/>
      <c r="FZJ40" s="71"/>
      <c r="FZK40" s="71"/>
      <c r="FZL40" s="71"/>
      <c r="FZM40" s="71"/>
      <c r="FZN40" s="71"/>
      <c r="FZO40" s="71"/>
      <c r="FZP40" s="71"/>
      <c r="FZQ40" s="71"/>
      <c r="FZR40" s="71"/>
      <c r="FZS40" s="71"/>
      <c r="FZT40" s="71"/>
      <c r="FZU40" s="71"/>
      <c r="FZV40" s="71"/>
      <c r="FZW40" s="71"/>
      <c r="FZX40" s="71"/>
      <c r="FZY40" s="71"/>
      <c r="FZZ40" s="71"/>
      <c r="GAA40" s="71"/>
      <c r="GAB40" s="71"/>
      <c r="GAC40" s="71"/>
      <c r="GAD40" s="71"/>
      <c r="GAE40" s="71"/>
      <c r="GAF40" s="71"/>
      <c r="GAG40" s="71"/>
      <c r="GAH40" s="71"/>
      <c r="GAI40" s="71"/>
      <c r="GAJ40" s="71"/>
      <c r="GAK40" s="71"/>
      <c r="GAL40" s="71"/>
      <c r="GAM40" s="71"/>
      <c r="GAN40" s="71"/>
      <c r="GAO40" s="71"/>
      <c r="GAP40" s="71"/>
      <c r="GAQ40" s="71"/>
      <c r="GAR40" s="71"/>
      <c r="GAS40" s="71"/>
      <c r="GAT40" s="71"/>
      <c r="GAU40" s="71"/>
      <c r="GAV40" s="71"/>
      <c r="GAW40" s="71"/>
      <c r="GAX40" s="71"/>
      <c r="GAY40" s="71"/>
      <c r="GAZ40" s="71"/>
      <c r="GBA40" s="71"/>
      <c r="GBB40" s="71"/>
      <c r="GBC40" s="71"/>
      <c r="GBD40" s="71"/>
      <c r="GBE40" s="71"/>
      <c r="GBF40" s="71"/>
      <c r="GBG40" s="71"/>
      <c r="GBH40" s="71"/>
      <c r="GBI40" s="71"/>
      <c r="GBJ40" s="71"/>
      <c r="GBK40" s="71"/>
      <c r="GBL40" s="71"/>
      <c r="GBM40" s="71"/>
      <c r="GBN40" s="71"/>
      <c r="GBO40" s="71"/>
      <c r="GBP40" s="71"/>
      <c r="GBQ40" s="71"/>
      <c r="GBR40" s="71"/>
      <c r="GBS40" s="71"/>
      <c r="GBT40" s="71"/>
      <c r="GBU40" s="71"/>
      <c r="GBV40" s="71"/>
      <c r="GBW40" s="71"/>
      <c r="GBX40" s="71"/>
      <c r="GBY40" s="71"/>
      <c r="GBZ40" s="71"/>
      <c r="GCA40" s="71"/>
      <c r="GCB40" s="71"/>
      <c r="GCC40" s="71"/>
      <c r="GCD40" s="71"/>
      <c r="GCE40" s="71"/>
      <c r="GCF40" s="71"/>
      <c r="GCG40" s="71"/>
      <c r="GCH40" s="71"/>
      <c r="GCI40" s="71"/>
      <c r="GCJ40" s="71"/>
      <c r="GCK40" s="71"/>
      <c r="GCL40" s="71"/>
      <c r="GCM40" s="71"/>
      <c r="GCN40" s="71"/>
      <c r="GCO40" s="71"/>
      <c r="GCP40" s="71"/>
      <c r="GCQ40" s="71"/>
      <c r="GCR40" s="71"/>
      <c r="GCS40" s="71"/>
      <c r="GCT40" s="71"/>
      <c r="GCU40" s="71"/>
      <c r="GCV40" s="71"/>
      <c r="GCW40" s="71"/>
      <c r="GCX40" s="71"/>
      <c r="GCY40" s="71"/>
      <c r="GCZ40" s="71"/>
      <c r="GDA40" s="71"/>
      <c r="GDB40" s="71"/>
      <c r="GDC40" s="71"/>
      <c r="GDD40" s="71"/>
      <c r="GDE40" s="71"/>
      <c r="GDF40" s="71"/>
      <c r="GDG40" s="71"/>
      <c r="GDH40" s="71"/>
      <c r="GDI40" s="71"/>
      <c r="GDJ40" s="71"/>
      <c r="GDK40" s="71"/>
      <c r="GDL40" s="71"/>
      <c r="GDM40" s="71"/>
      <c r="GDN40" s="71"/>
      <c r="GDO40" s="71"/>
      <c r="GDP40" s="71"/>
      <c r="GDQ40" s="71"/>
      <c r="GDR40" s="71"/>
      <c r="GDS40" s="71"/>
      <c r="GDT40" s="71"/>
      <c r="GDU40" s="71"/>
      <c r="GDV40" s="71"/>
      <c r="GDW40" s="71"/>
      <c r="GDX40" s="71"/>
      <c r="GDY40" s="71"/>
      <c r="GDZ40" s="71"/>
      <c r="GEA40" s="71"/>
      <c r="GEB40" s="71"/>
      <c r="GEC40" s="71"/>
      <c r="GED40" s="71"/>
      <c r="GEE40" s="71"/>
      <c r="GEF40" s="71"/>
      <c r="GEG40" s="71"/>
      <c r="GEH40" s="71"/>
      <c r="GEI40" s="71"/>
      <c r="GEJ40" s="71"/>
      <c r="GEK40" s="71"/>
      <c r="GEL40" s="71"/>
      <c r="GEM40" s="71"/>
      <c r="GEN40" s="71"/>
      <c r="GEO40" s="71"/>
      <c r="GEP40" s="71"/>
      <c r="GEQ40" s="71"/>
      <c r="GER40" s="71"/>
      <c r="GES40" s="71"/>
      <c r="GET40" s="71"/>
      <c r="GEU40" s="71"/>
      <c r="GEV40" s="71"/>
      <c r="GEW40" s="71"/>
      <c r="GEX40" s="71"/>
      <c r="GEY40" s="71"/>
      <c r="GEZ40" s="71"/>
      <c r="GFA40" s="71"/>
      <c r="GFB40" s="71"/>
      <c r="GFC40" s="71"/>
      <c r="GFD40" s="71"/>
      <c r="GFE40" s="71"/>
      <c r="GFF40" s="71"/>
      <c r="GFG40" s="71"/>
      <c r="GFH40" s="71"/>
      <c r="GFI40" s="71"/>
      <c r="GFJ40" s="71"/>
      <c r="GFK40" s="71"/>
      <c r="GFL40" s="71"/>
      <c r="GFM40" s="71"/>
      <c r="GFN40" s="71"/>
      <c r="GFO40" s="71"/>
      <c r="GFP40" s="71"/>
      <c r="GFQ40" s="71"/>
      <c r="GFR40" s="71"/>
      <c r="GFS40" s="71"/>
      <c r="GFT40" s="71"/>
      <c r="GFU40" s="71"/>
      <c r="GFV40" s="71"/>
      <c r="GFW40" s="71"/>
      <c r="GFX40" s="71"/>
      <c r="GFY40" s="71"/>
      <c r="GFZ40" s="71"/>
      <c r="GGA40" s="71"/>
      <c r="GGB40" s="71"/>
      <c r="GGC40" s="71"/>
      <c r="GGD40" s="71"/>
      <c r="GGE40" s="71"/>
      <c r="GGF40" s="71"/>
      <c r="GGG40" s="71"/>
      <c r="GGH40" s="71"/>
      <c r="GGI40" s="71"/>
      <c r="GGJ40" s="71"/>
      <c r="GGK40" s="71"/>
      <c r="GGL40" s="71"/>
      <c r="GGM40" s="71"/>
      <c r="GGN40" s="71"/>
      <c r="GGO40" s="71"/>
      <c r="GGP40" s="71"/>
      <c r="GGQ40" s="71"/>
      <c r="GGR40" s="71"/>
      <c r="GGS40" s="71"/>
      <c r="GGT40" s="71"/>
      <c r="GGU40" s="71"/>
      <c r="GGV40" s="71"/>
      <c r="GGW40" s="71"/>
      <c r="GGX40" s="71"/>
      <c r="GGY40" s="71"/>
      <c r="GGZ40" s="71"/>
      <c r="GHA40" s="71"/>
      <c r="GHB40" s="71"/>
      <c r="GHC40" s="71"/>
      <c r="GHD40" s="71"/>
      <c r="GHE40" s="71"/>
      <c r="GHF40" s="71"/>
      <c r="GHG40" s="71"/>
      <c r="GHH40" s="71"/>
      <c r="GHI40" s="71"/>
      <c r="GHJ40" s="71"/>
      <c r="GHK40" s="71"/>
      <c r="GHL40" s="71"/>
      <c r="GHM40" s="71"/>
      <c r="GHN40" s="71"/>
      <c r="GHO40" s="71"/>
      <c r="GHP40" s="71"/>
      <c r="GHQ40" s="71"/>
      <c r="GHR40" s="71"/>
      <c r="GHS40" s="71"/>
      <c r="GHT40" s="71"/>
      <c r="GHU40" s="71"/>
      <c r="GHV40" s="71"/>
      <c r="GHW40" s="71"/>
      <c r="GHX40" s="71"/>
      <c r="GHY40" s="71"/>
      <c r="GHZ40" s="71"/>
      <c r="GIA40" s="71"/>
      <c r="GIB40" s="71"/>
      <c r="GIC40" s="71"/>
      <c r="GID40" s="71"/>
      <c r="GIE40" s="71"/>
      <c r="GIF40" s="71"/>
      <c r="GIG40" s="71"/>
      <c r="GIH40" s="71"/>
      <c r="GII40" s="71"/>
      <c r="GIJ40" s="71"/>
      <c r="GIK40" s="71"/>
      <c r="GIL40" s="71"/>
      <c r="GIM40" s="71"/>
      <c r="GIN40" s="71"/>
      <c r="GIO40" s="71"/>
      <c r="GIP40" s="71"/>
      <c r="GIQ40" s="71"/>
      <c r="GIR40" s="71"/>
      <c r="GIS40" s="71"/>
      <c r="GIT40" s="71"/>
      <c r="GIU40" s="71"/>
      <c r="GIV40" s="71"/>
      <c r="GIW40" s="71"/>
      <c r="GIX40" s="71"/>
      <c r="GIY40" s="71"/>
      <c r="GIZ40" s="71"/>
      <c r="GJA40" s="71"/>
      <c r="GJB40" s="71"/>
      <c r="GJC40" s="71"/>
      <c r="GJD40" s="71"/>
      <c r="GJE40" s="71"/>
      <c r="GJF40" s="71"/>
      <c r="GJG40" s="71"/>
      <c r="GJH40" s="71"/>
      <c r="GJI40" s="71"/>
      <c r="GJJ40" s="71"/>
      <c r="GJK40" s="71"/>
      <c r="GJL40" s="71"/>
      <c r="GJM40" s="71"/>
      <c r="GJN40" s="71"/>
      <c r="GJO40" s="71"/>
      <c r="GJP40" s="71"/>
      <c r="GJQ40" s="71"/>
      <c r="GJR40" s="71"/>
      <c r="GJS40" s="71"/>
      <c r="GJT40" s="71"/>
      <c r="GJU40" s="71"/>
      <c r="GJV40" s="71"/>
      <c r="GJW40" s="71"/>
      <c r="GJX40" s="71"/>
      <c r="GJY40" s="71"/>
      <c r="GJZ40" s="71"/>
      <c r="GKA40" s="71"/>
      <c r="GKB40" s="71"/>
      <c r="GKC40" s="71"/>
      <c r="GKD40" s="71"/>
      <c r="GKE40" s="71"/>
      <c r="GKF40" s="71"/>
      <c r="GKG40" s="71"/>
      <c r="GKH40" s="71"/>
      <c r="GKI40" s="71"/>
      <c r="GKJ40" s="71"/>
      <c r="GKK40" s="71"/>
      <c r="GKL40" s="71"/>
      <c r="GKM40" s="71"/>
      <c r="GKN40" s="71"/>
      <c r="GKO40" s="71"/>
      <c r="GKP40" s="71"/>
      <c r="GKQ40" s="71"/>
      <c r="GKR40" s="71"/>
      <c r="GKS40" s="71"/>
      <c r="GKT40" s="71"/>
      <c r="GKU40" s="71"/>
      <c r="GKV40" s="71"/>
      <c r="GKW40" s="71"/>
      <c r="GKX40" s="71"/>
      <c r="GKY40" s="71"/>
      <c r="GKZ40" s="71"/>
      <c r="GLA40" s="71"/>
      <c r="GLB40" s="71"/>
      <c r="GLC40" s="71"/>
      <c r="GLD40" s="71"/>
      <c r="GLE40" s="71"/>
      <c r="GLF40" s="71"/>
      <c r="GLG40" s="71"/>
      <c r="GLH40" s="71"/>
      <c r="GLI40" s="71"/>
      <c r="GLJ40" s="71"/>
      <c r="GLK40" s="71"/>
      <c r="GLL40" s="71"/>
      <c r="GLM40" s="71"/>
      <c r="GLN40" s="71"/>
      <c r="GLO40" s="71"/>
      <c r="GLP40" s="71"/>
      <c r="GLQ40" s="71"/>
      <c r="GLR40" s="71"/>
      <c r="GLS40" s="71"/>
      <c r="GLT40" s="71"/>
      <c r="GLU40" s="71"/>
      <c r="GLV40" s="71"/>
      <c r="GLW40" s="71"/>
      <c r="GLX40" s="71"/>
      <c r="GLY40" s="71"/>
      <c r="GLZ40" s="71"/>
      <c r="GMA40" s="71"/>
      <c r="GMB40" s="71"/>
      <c r="GMC40" s="71"/>
      <c r="GMD40" s="71"/>
      <c r="GME40" s="71"/>
      <c r="GMF40" s="71"/>
      <c r="GMG40" s="71"/>
      <c r="GMH40" s="71"/>
      <c r="GMI40" s="71"/>
      <c r="GMJ40" s="71"/>
      <c r="GMK40" s="71"/>
      <c r="GML40" s="71"/>
      <c r="GMM40" s="71"/>
      <c r="GMN40" s="71"/>
      <c r="GMO40" s="71"/>
      <c r="GMP40" s="71"/>
      <c r="GMQ40" s="71"/>
      <c r="GMR40" s="71"/>
      <c r="GMS40" s="71"/>
      <c r="GMT40" s="71"/>
      <c r="GMU40" s="71"/>
      <c r="GMV40" s="71"/>
      <c r="GMW40" s="71"/>
      <c r="GMX40" s="71"/>
      <c r="GMY40" s="71"/>
      <c r="GMZ40" s="71"/>
      <c r="GNA40" s="71"/>
      <c r="GNB40" s="71"/>
      <c r="GNC40" s="71"/>
      <c r="GND40" s="71"/>
      <c r="GNE40" s="71"/>
      <c r="GNF40" s="71"/>
      <c r="GNG40" s="71"/>
      <c r="GNH40" s="71"/>
      <c r="GNI40" s="71"/>
      <c r="GNJ40" s="71"/>
      <c r="GNK40" s="71"/>
      <c r="GNL40" s="71"/>
      <c r="GNM40" s="71"/>
      <c r="GNN40" s="71"/>
      <c r="GNO40" s="71"/>
      <c r="GNP40" s="71"/>
      <c r="GNQ40" s="71"/>
      <c r="GNR40" s="71"/>
      <c r="GNS40" s="71"/>
      <c r="GNT40" s="71"/>
      <c r="GNU40" s="71"/>
      <c r="GNV40" s="71"/>
      <c r="GNW40" s="71"/>
      <c r="GNX40" s="71"/>
      <c r="GNY40" s="71"/>
      <c r="GNZ40" s="71"/>
      <c r="GOA40" s="71"/>
      <c r="GOB40" s="71"/>
      <c r="GOC40" s="71"/>
      <c r="GOD40" s="71"/>
      <c r="GOE40" s="71"/>
      <c r="GOF40" s="71"/>
      <c r="GOG40" s="71"/>
      <c r="GOH40" s="71"/>
      <c r="GOI40" s="71"/>
      <c r="GOJ40" s="71"/>
      <c r="GOK40" s="71"/>
      <c r="GOL40" s="71"/>
      <c r="GOM40" s="71"/>
      <c r="GON40" s="71"/>
      <c r="GOO40" s="71"/>
      <c r="GOP40" s="71"/>
      <c r="GOQ40" s="71"/>
      <c r="GOR40" s="71"/>
      <c r="GOS40" s="71"/>
      <c r="GOT40" s="71"/>
      <c r="GOU40" s="71"/>
      <c r="GOV40" s="71"/>
      <c r="GOW40" s="71"/>
      <c r="GOX40" s="71"/>
      <c r="GOY40" s="71"/>
      <c r="GOZ40" s="71"/>
      <c r="GPA40" s="71"/>
      <c r="GPB40" s="71"/>
      <c r="GPC40" s="71"/>
      <c r="GPD40" s="71"/>
      <c r="GPE40" s="71"/>
      <c r="GPF40" s="71"/>
      <c r="GPG40" s="71"/>
      <c r="GPH40" s="71"/>
      <c r="GPI40" s="71"/>
      <c r="GPJ40" s="71"/>
      <c r="GPK40" s="71"/>
      <c r="GPL40" s="71"/>
      <c r="GPM40" s="71"/>
      <c r="GPN40" s="71"/>
      <c r="GPO40" s="71"/>
      <c r="GPP40" s="71"/>
      <c r="GPQ40" s="71"/>
      <c r="GPR40" s="71"/>
      <c r="GPS40" s="71"/>
      <c r="GPT40" s="71"/>
      <c r="GPU40" s="71"/>
      <c r="GPV40" s="71"/>
      <c r="GPW40" s="71"/>
      <c r="GPX40" s="71"/>
      <c r="GPY40" s="71"/>
      <c r="GPZ40" s="71"/>
      <c r="GQA40" s="71"/>
      <c r="GQB40" s="71"/>
      <c r="GQC40" s="71"/>
      <c r="GQD40" s="71"/>
      <c r="GQE40" s="71"/>
      <c r="GQF40" s="71"/>
      <c r="GQG40" s="71"/>
      <c r="GQH40" s="71"/>
      <c r="GQI40" s="71"/>
      <c r="GQJ40" s="71"/>
      <c r="GQK40" s="71"/>
      <c r="GQL40" s="71"/>
      <c r="GQM40" s="71"/>
      <c r="GQN40" s="71"/>
      <c r="GQO40" s="71"/>
      <c r="GQP40" s="71"/>
      <c r="GQQ40" s="71"/>
      <c r="GQR40" s="71"/>
      <c r="GQS40" s="71"/>
      <c r="GQT40" s="71"/>
      <c r="GQU40" s="71"/>
      <c r="GQV40" s="71"/>
      <c r="GQW40" s="71"/>
      <c r="GQX40" s="71"/>
      <c r="GQY40" s="71"/>
      <c r="GQZ40" s="71"/>
      <c r="GRA40" s="71"/>
      <c r="GRB40" s="71"/>
      <c r="GRC40" s="71"/>
      <c r="GRD40" s="71"/>
      <c r="GRE40" s="71"/>
      <c r="GRF40" s="71"/>
      <c r="GRG40" s="71"/>
      <c r="GRH40" s="71"/>
      <c r="GRI40" s="71"/>
      <c r="GRJ40" s="71"/>
      <c r="GRK40" s="71"/>
      <c r="GRL40" s="71"/>
      <c r="GRM40" s="71"/>
      <c r="GRN40" s="71"/>
      <c r="GRO40" s="71"/>
      <c r="GRP40" s="71"/>
      <c r="GRQ40" s="71"/>
      <c r="GRR40" s="71"/>
      <c r="GRS40" s="71"/>
      <c r="GRT40" s="71"/>
      <c r="GRU40" s="71"/>
      <c r="GRV40" s="71"/>
      <c r="GRW40" s="71"/>
      <c r="GRX40" s="71"/>
      <c r="GRY40" s="71"/>
      <c r="GRZ40" s="71"/>
      <c r="GSA40" s="71"/>
      <c r="GSB40" s="71"/>
      <c r="GSC40" s="71"/>
      <c r="GSD40" s="71"/>
      <c r="GSE40" s="71"/>
      <c r="GSF40" s="71"/>
      <c r="GSG40" s="71"/>
      <c r="GSH40" s="71"/>
      <c r="GSI40" s="71"/>
      <c r="GSJ40" s="71"/>
      <c r="GSK40" s="71"/>
      <c r="GSL40" s="71"/>
      <c r="GSM40" s="71"/>
      <c r="GSN40" s="71"/>
      <c r="GSO40" s="71"/>
      <c r="GSP40" s="71"/>
      <c r="GSQ40" s="71"/>
      <c r="GSR40" s="71"/>
      <c r="GSS40" s="71"/>
      <c r="GST40" s="71"/>
      <c r="GSU40" s="71"/>
      <c r="GSV40" s="71"/>
      <c r="GSW40" s="71"/>
      <c r="GSX40" s="71"/>
      <c r="GSY40" s="71"/>
      <c r="GSZ40" s="71"/>
      <c r="GTA40" s="71"/>
      <c r="GTB40" s="71"/>
      <c r="GTC40" s="71"/>
      <c r="GTD40" s="71"/>
      <c r="GTE40" s="71"/>
      <c r="GTF40" s="71"/>
      <c r="GTG40" s="71"/>
      <c r="GTH40" s="71"/>
      <c r="GTI40" s="71"/>
      <c r="GTJ40" s="71"/>
      <c r="GTK40" s="71"/>
      <c r="GTL40" s="71"/>
      <c r="GTM40" s="71"/>
      <c r="GTN40" s="71"/>
      <c r="GTO40" s="71"/>
      <c r="GTP40" s="71"/>
      <c r="GTQ40" s="71"/>
      <c r="GTR40" s="71"/>
      <c r="GTS40" s="71"/>
      <c r="GTT40" s="71"/>
      <c r="GTU40" s="71"/>
      <c r="GTV40" s="71"/>
      <c r="GTW40" s="71"/>
      <c r="GTX40" s="71"/>
      <c r="GTY40" s="71"/>
      <c r="GTZ40" s="71"/>
      <c r="GUA40" s="71"/>
      <c r="GUB40" s="71"/>
      <c r="GUC40" s="71"/>
      <c r="GUD40" s="71"/>
      <c r="GUE40" s="71"/>
      <c r="GUF40" s="71"/>
      <c r="GUG40" s="71"/>
      <c r="GUH40" s="71"/>
      <c r="GUI40" s="71"/>
      <c r="GUJ40" s="71"/>
      <c r="GUK40" s="71"/>
      <c r="GUL40" s="71"/>
      <c r="GUM40" s="71"/>
      <c r="GUN40" s="71"/>
      <c r="GUO40" s="71"/>
      <c r="GUP40" s="71"/>
      <c r="GUQ40" s="71"/>
      <c r="GUR40" s="71"/>
      <c r="GUS40" s="71"/>
      <c r="GUT40" s="71"/>
      <c r="GUU40" s="71"/>
      <c r="GUV40" s="71"/>
      <c r="GUW40" s="71"/>
      <c r="GUX40" s="71"/>
      <c r="GUY40" s="71"/>
      <c r="GUZ40" s="71"/>
      <c r="GVA40" s="71"/>
      <c r="GVB40" s="71"/>
      <c r="GVC40" s="71"/>
      <c r="GVD40" s="71"/>
      <c r="GVE40" s="71"/>
      <c r="GVF40" s="71"/>
      <c r="GVG40" s="71"/>
      <c r="GVH40" s="71"/>
      <c r="GVI40" s="71"/>
      <c r="GVJ40" s="71"/>
      <c r="GVK40" s="71"/>
      <c r="GVL40" s="71"/>
      <c r="GVM40" s="71"/>
      <c r="GVN40" s="71"/>
      <c r="GVO40" s="71"/>
      <c r="GVP40" s="71"/>
      <c r="GVQ40" s="71"/>
      <c r="GVR40" s="71"/>
      <c r="GVS40" s="71"/>
      <c r="GVT40" s="71"/>
      <c r="GVU40" s="71"/>
      <c r="GVV40" s="71"/>
      <c r="GVW40" s="71"/>
      <c r="GVX40" s="71"/>
      <c r="GVY40" s="71"/>
      <c r="GVZ40" s="71"/>
      <c r="GWA40" s="71"/>
      <c r="GWB40" s="71"/>
      <c r="GWC40" s="71"/>
      <c r="GWD40" s="71"/>
      <c r="GWE40" s="71"/>
      <c r="GWF40" s="71"/>
      <c r="GWG40" s="71"/>
      <c r="GWH40" s="71"/>
      <c r="GWI40" s="71"/>
      <c r="GWJ40" s="71"/>
      <c r="GWK40" s="71"/>
      <c r="GWL40" s="71"/>
      <c r="GWM40" s="71"/>
      <c r="GWN40" s="71"/>
      <c r="GWO40" s="71"/>
      <c r="GWP40" s="71"/>
      <c r="GWQ40" s="71"/>
      <c r="GWR40" s="71"/>
      <c r="GWS40" s="71"/>
      <c r="GWT40" s="71"/>
      <c r="GWU40" s="71"/>
      <c r="GWV40" s="71"/>
      <c r="GWW40" s="71"/>
      <c r="GWX40" s="71"/>
      <c r="GWY40" s="71"/>
      <c r="GWZ40" s="71"/>
      <c r="GXA40" s="71"/>
      <c r="GXB40" s="71"/>
      <c r="GXC40" s="71"/>
      <c r="GXD40" s="71"/>
      <c r="GXE40" s="71"/>
      <c r="GXF40" s="71"/>
      <c r="GXG40" s="71"/>
      <c r="GXH40" s="71"/>
      <c r="GXI40" s="71"/>
      <c r="GXJ40" s="71"/>
      <c r="GXK40" s="71"/>
      <c r="GXL40" s="71"/>
      <c r="GXM40" s="71"/>
      <c r="GXN40" s="71"/>
      <c r="GXO40" s="71"/>
      <c r="GXP40" s="71"/>
      <c r="GXQ40" s="71"/>
      <c r="GXR40" s="71"/>
      <c r="GXS40" s="71"/>
      <c r="GXT40" s="71"/>
      <c r="GXU40" s="71"/>
      <c r="GXV40" s="71"/>
      <c r="GXW40" s="71"/>
      <c r="GXX40" s="71"/>
      <c r="GXY40" s="71"/>
      <c r="GXZ40" s="71"/>
      <c r="GYA40" s="71"/>
      <c r="GYB40" s="71"/>
      <c r="GYC40" s="71"/>
      <c r="GYD40" s="71"/>
      <c r="GYE40" s="71"/>
      <c r="GYF40" s="71"/>
      <c r="GYG40" s="71"/>
      <c r="GYH40" s="71"/>
      <c r="GYI40" s="71"/>
      <c r="GYJ40" s="71"/>
      <c r="GYK40" s="71"/>
      <c r="GYL40" s="71"/>
      <c r="GYM40" s="71"/>
      <c r="GYN40" s="71"/>
      <c r="GYO40" s="71"/>
      <c r="GYP40" s="71"/>
      <c r="GYQ40" s="71"/>
      <c r="GYR40" s="71"/>
      <c r="GYS40" s="71"/>
      <c r="GYT40" s="71"/>
      <c r="GYU40" s="71"/>
      <c r="GYV40" s="71"/>
      <c r="GYW40" s="71"/>
      <c r="GYX40" s="71"/>
      <c r="GYY40" s="71"/>
      <c r="GYZ40" s="71"/>
      <c r="GZA40" s="71"/>
      <c r="GZB40" s="71"/>
      <c r="GZC40" s="71"/>
      <c r="GZD40" s="71"/>
      <c r="GZE40" s="71"/>
      <c r="GZF40" s="71"/>
      <c r="GZG40" s="71"/>
      <c r="GZH40" s="71"/>
      <c r="GZI40" s="71"/>
      <c r="GZJ40" s="71"/>
      <c r="GZK40" s="71"/>
      <c r="GZL40" s="71"/>
      <c r="GZM40" s="71"/>
      <c r="GZN40" s="71"/>
      <c r="GZO40" s="71"/>
      <c r="GZP40" s="71"/>
      <c r="GZQ40" s="71"/>
      <c r="GZR40" s="71"/>
      <c r="GZS40" s="71"/>
      <c r="GZT40" s="71"/>
      <c r="GZU40" s="71"/>
      <c r="GZV40" s="71"/>
      <c r="GZW40" s="71"/>
      <c r="GZX40" s="71"/>
      <c r="GZY40" s="71"/>
      <c r="GZZ40" s="71"/>
      <c r="HAA40" s="71"/>
      <c r="HAB40" s="71"/>
      <c r="HAC40" s="71"/>
      <c r="HAD40" s="71"/>
      <c r="HAE40" s="71"/>
      <c r="HAF40" s="71"/>
      <c r="HAG40" s="71"/>
      <c r="HAH40" s="71"/>
      <c r="HAI40" s="71"/>
      <c r="HAJ40" s="71"/>
      <c r="HAK40" s="71"/>
      <c r="HAL40" s="71"/>
      <c r="HAM40" s="71"/>
      <c r="HAN40" s="71"/>
      <c r="HAO40" s="71"/>
      <c r="HAP40" s="71"/>
      <c r="HAQ40" s="71"/>
      <c r="HAR40" s="71"/>
      <c r="HAS40" s="71"/>
      <c r="HAT40" s="71"/>
      <c r="HAU40" s="71"/>
      <c r="HAV40" s="71"/>
      <c r="HAW40" s="71"/>
      <c r="HAX40" s="71"/>
      <c r="HAY40" s="71"/>
      <c r="HAZ40" s="71"/>
      <c r="HBA40" s="71"/>
      <c r="HBB40" s="71"/>
      <c r="HBC40" s="71"/>
      <c r="HBD40" s="71"/>
      <c r="HBE40" s="71"/>
      <c r="HBF40" s="71"/>
      <c r="HBG40" s="71"/>
      <c r="HBH40" s="71"/>
      <c r="HBI40" s="71"/>
      <c r="HBJ40" s="71"/>
      <c r="HBK40" s="71"/>
      <c r="HBL40" s="71"/>
      <c r="HBM40" s="71"/>
      <c r="HBN40" s="71"/>
      <c r="HBO40" s="71"/>
      <c r="HBP40" s="71"/>
      <c r="HBQ40" s="71"/>
      <c r="HBR40" s="71"/>
      <c r="HBS40" s="71"/>
      <c r="HBT40" s="71"/>
      <c r="HBU40" s="71"/>
      <c r="HBV40" s="71"/>
      <c r="HBW40" s="71"/>
      <c r="HBX40" s="71"/>
      <c r="HBY40" s="71"/>
      <c r="HBZ40" s="71"/>
      <c r="HCA40" s="71"/>
      <c r="HCB40" s="71"/>
      <c r="HCC40" s="71"/>
      <c r="HCD40" s="71"/>
      <c r="HCE40" s="71"/>
      <c r="HCF40" s="71"/>
      <c r="HCG40" s="71"/>
      <c r="HCH40" s="71"/>
      <c r="HCI40" s="71"/>
      <c r="HCJ40" s="71"/>
      <c r="HCK40" s="71"/>
      <c r="HCL40" s="71"/>
      <c r="HCM40" s="71"/>
      <c r="HCN40" s="71"/>
      <c r="HCO40" s="71"/>
      <c r="HCP40" s="71"/>
      <c r="HCQ40" s="71"/>
      <c r="HCR40" s="71"/>
      <c r="HCS40" s="71"/>
      <c r="HCT40" s="71"/>
      <c r="HCU40" s="71"/>
      <c r="HCV40" s="71"/>
      <c r="HCW40" s="71"/>
      <c r="HCX40" s="71"/>
      <c r="HCY40" s="71"/>
      <c r="HCZ40" s="71"/>
      <c r="HDA40" s="71"/>
      <c r="HDB40" s="71"/>
      <c r="HDC40" s="71"/>
      <c r="HDD40" s="71"/>
      <c r="HDE40" s="71"/>
      <c r="HDF40" s="71"/>
      <c r="HDG40" s="71"/>
      <c r="HDH40" s="71"/>
      <c r="HDI40" s="71"/>
      <c r="HDJ40" s="71"/>
      <c r="HDK40" s="71"/>
      <c r="HDL40" s="71"/>
      <c r="HDM40" s="71"/>
      <c r="HDN40" s="71"/>
      <c r="HDO40" s="71"/>
      <c r="HDP40" s="71"/>
      <c r="HDQ40" s="71"/>
      <c r="HDR40" s="71"/>
      <c r="HDS40" s="71"/>
      <c r="HDT40" s="71"/>
      <c r="HDU40" s="71"/>
      <c r="HDV40" s="71"/>
      <c r="HDW40" s="71"/>
      <c r="HDX40" s="71"/>
      <c r="HDY40" s="71"/>
      <c r="HDZ40" s="71"/>
      <c r="HEA40" s="71"/>
      <c r="HEB40" s="71"/>
      <c r="HEC40" s="71"/>
      <c r="HED40" s="71"/>
      <c r="HEE40" s="71"/>
      <c r="HEF40" s="71"/>
      <c r="HEG40" s="71"/>
      <c r="HEH40" s="71"/>
      <c r="HEI40" s="71"/>
      <c r="HEJ40" s="71"/>
      <c r="HEK40" s="71"/>
      <c r="HEL40" s="71"/>
      <c r="HEM40" s="71"/>
      <c r="HEN40" s="71"/>
      <c r="HEO40" s="71"/>
      <c r="HEP40" s="71"/>
      <c r="HEQ40" s="71"/>
      <c r="HER40" s="71"/>
      <c r="HES40" s="71"/>
      <c r="HET40" s="71"/>
      <c r="HEU40" s="71"/>
      <c r="HEV40" s="71"/>
      <c r="HEW40" s="71"/>
      <c r="HEX40" s="71"/>
      <c r="HEY40" s="71"/>
      <c r="HEZ40" s="71"/>
      <c r="HFA40" s="71"/>
      <c r="HFB40" s="71"/>
      <c r="HFC40" s="71"/>
      <c r="HFD40" s="71"/>
      <c r="HFE40" s="71"/>
      <c r="HFF40" s="71"/>
      <c r="HFG40" s="71"/>
      <c r="HFH40" s="71"/>
      <c r="HFI40" s="71"/>
      <c r="HFJ40" s="71"/>
      <c r="HFK40" s="71"/>
      <c r="HFL40" s="71"/>
      <c r="HFM40" s="71"/>
      <c r="HFN40" s="71"/>
      <c r="HFO40" s="71"/>
      <c r="HFP40" s="71"/>
      <c r="HFQ40" s="71"/>
      <c r="HFR40" s="71"/>
      <c r="HFS40" s="71"/>
      <c r="HFT40" s="71"/>
      <c r="HFU40" s="71"/>
      <c r="HFV40" s="71"/>
      <c r="HFW40" s="71"/>
      <c r="HFX40" s="71"/>
      <c r="HFY40" s="71"/>
      <c r="HFZ40" s="71"/>
      <c r="HGA40" s="71"/>
      <c r="HGB40" s="71"/>
      <c r="HGC40" s="71"/>
      <c r="HGD40" s="71"/>
      <c r="HGE40" s="71"/>
      <c r="HGF40" s="71"/>
      <c r="HGG40" s="71"/>
      <c r="HGH40" s="71"/>
      <c r="HGI40" s="71"/>
      <c r="HGJ40" s="71"/>
      <c r="HGK40" s="71"/>
      <c r="HGL40" s="71"/>
      <c r="HGM40" s="71"/>
      <c r="HGN40" s="71"/>
      <c r="HGO40" s="71"/>
      <c r="HGP40" s="71"/>
      <c r="HGQ40" s="71"/>
      <c r="HGR40" s="71"/>
      <c r="HGS40" s="71"/>
      <c r="HGT40" s="71"/>
      <c r="HGU40" s="71"/>
      <c r="HGV40" s="71"/>
      <c r="HGW40" s="71"/>
      <c r="HGX40" s="71"/>
      <c r="HGY40" s="71"/>
      <c r="HGZ40" s="71"/>
      <c r="HHA40" s="71"/>
      <c r="HHB40" s="71"/>
      <c r="HHC40" s="71"/>
      <c r="HHD40" s="71"/>
      <c r="HHE40" s="71"/>
      <c r="HHF40" s="71"/>
      <c r="HHG40" s="71"/>
      <c r="HHH40" s="71"/>
      <c r="HHI40" s="71"/>
      <c r="HHJ40" s="71"/>
      <c r="HHK40" s="71"/>
      <c r="HHL40" s="71"/>
      <c r="HHM40" s="71"/>
      <c r="HHN40" s="71"/>
      <c r="HHO40" s="71"/>
      <c r="HHP40" s="71"/>
      <c r="HHQ40" s="71"/>
      <c r="HHR40" s="71"/>
      <c r="HHS40" s="71"/>
      <c r="HHT40" s="71"/>
      <c r="HHU40" s="71"/>
      <c r="HHV40" s="71"/>
      <c r="HHW40" s="71"/>
      <c r="HHX40" s="71"/>
      <c r="HHY40" s="71"/>
      <c r="HHZ40" s="71"/>
      <c r="HIA40" s="71"/>
      <c r="HIB40" s="71"/>
      <c r="HIC40" s="71"/>
      <c r="HID40" s="71"/>
      <c r="HIE40" s="71"/>
      <c r="HIF40" s="71"/>
      <c r="HIG40" s="71"/>
      <c r="HIH40" s="71"/>
      <c r="HII40" s="71"/>
      <c r="HIJ40" s="71"/>
      <c r="HIK40" s="71"/>
      <c r="HIL40" s="71"/>
      <c r="HIM40" s="71"/>
      <c r="HIN40" s="71"/>
      <c r="HIO40" s="71"/>
      <c r="HIP40" s="71"/>
      <c r="HIQ40" s="71"/>
      <c r="HIR40" s="71"/>
      <c r="HIS40" s="71"/>
      <c r="HIT40" s="71"/>
      <c r="HIU40" s="71"/>
      <c r="HIV40" s="71"/>
      <c r="HIW40" s="71"/>
      <c r="HIX40" s="71"/>
      <c r="HIY40" s="71"/>
      <c r="HIZ40" s="71"/>
      <c r="HJA40" s="71"/>
      <c r="HJB40" s="71"/>
      <c r="HJC40" s="71"/>
      <c r="HJD40" s="71"/>
      <c r="HJE40" s="71"/>
      <c r="HJF40" s="71"/>
      <c r="HJG40" s="71"/>
      <c r="HJH40" s="71"/>
      <c r="HJI40" s="71"/>
      <c r="HJJ40" s="71"/>
      <c r="HJK40" s="71"/>
      <c r="HJL40" s="71"/>
      <c r="HJM40" s="71"/>
      <c r="HJN40" s="71"/>
      <c r="HJO40" s="71"/>
      <c r="HJP40" s="71"/>
      <c r="HJQ40" s="71"/>
      <c r="HJR40" s="71"/>
      <c r="HJS40" s="71"/>
      <c r="HJT40" s="71"/>
      <c r="HJU40" s="71"/>
      <c r="HJV40" s="71"/>
      <c r="HJW40" s="71"/>
      <c r="HJX40" s="71"/>
      <c r="HJY40" s="71"/>
      <c r="HJZ40" s="71"/>
      <c r="HKA40" s="71"/>
      <c r="HKB40" s="71"/>
      <c r="HKC40" s="71"/>
      <c r="HKD40" s="71"/>
      <c r="HKE40" s="71"/>
      <c r="HKF40" s="71"/>
      <c r="HKG40" s="71"/>
      <c r="HKH40" s="71"/>
      <c r="HKI40" s="71"/>
      <c r="HKJ40" s="71"/>
      <c r="HKK40" s="71"/>
      <c r="HKL40" s="71"/>
      <c r="HKM40" s="71"/>
      <c r="HKN40" s="71"/>
      <c r="HKO40" s="71"/>
      <c r="HKP40" s="71"/>
      <c r="HKQ40" s="71"/>
      <c r="HKR40" s="71"/>
      <c r="HKS40" s="71"/>
      <c r="HKT40" s="71"/>
      <c r="HKU40" s="71"/>
      <c r="HKV40" s="71"/>
      <c r="HKW40" s="71"/>
      <c r="HKX40" s="71"/>
      <c r="HKY40" s="71"/>
      <c r="HKZ40" s="71"/>
      <c r="HLA40" s="71"/>
      <c r="HLB40" s="71"/>
      <c r="HLC40" s="71"/>
      <c r="HLD40" s="71"/>
      <c r="HLE40" s="71"/>
      <c r="HLF40" s="71"/>
      <c r="HLG40" s="71"/>
      <c r="HLH40" s="71"/>
      <c r="HLI40" s="71"/>
      <c r="HLJ40" s="71"/>
      <c r="HLK40" s="71"/>
      <c r="HLL40" s="71"/>
      <c r="HLM40" s="71"/>
      <c r="HLN40" s="71"/>
      <c r="HLO40" s="71"/>
      <c r="HLP40" s="71"/>
      <c r="HLQ40" s="71"/>
      <c r="HLR40" s="71"/>
      <c r="HLS40" s="71"/>
      <c r="HLT40" s="71"/>
      <c r="HLU40" s="71"/>
      <c r="HLV40" s="71"/>
      <c r="HLW40" s="71"/>
      <c r="HLX40" s="71"/>
      <c r="HLY40" s="71"/>
      <c r="HLZ40" s="71"/>
      <c r="HMA40" s="71"/>
      <c r="HMB40" s="71"/>
      <c r="HMC40" s="71"/>
      <c r="HMD40" s="71"/>
      <c r="HME40" s="71"/>
      <c r="HMF40" s="71"/>
      <c r="HMG40" s="71"/>
      <c r="HMH40" s="71"/>
      <c r="HMI40" s="71"/>
      <c r="HMJ40" s="71"/>
      <c r="HMK40" s="71"/>
      <c r="HML40" s="71"/>
      <c r="HMM40" s="71"/>
      <c r="HMN40" s="71"/>
      <c r="HMO40" s="71"/>
      <c r="HMP40" s="71"/>
      <c r="HMQ40" s="71"/>
      <c r="HMR40" s="71"/>
      <c r="HMS40" s="71"/>
      <c r="HMT40" s="71"/>
      <c r="HMU40" s="71"/>
      <c r="HMV40" s="71"/>
      <c r="HMW40" s="71"/>
      <c r="HMX40" s="71"/>
      <c r="HMY40" s="71"/>
      <c r="HMZ40" s="71"/>
      <c r="HNA40" s="71"/>
      <c r="HNB40" s="71"/>
      <c r="HNC40" s="71"/>
      <c r="HND40" s="71"/>
      <c r="HNE40" s="71"/>
      <c r="HNF40" s="71"/>
      <c r="HNG40" s="71"/>
      <c r="HNH40" s="71"/>
      <c r="HNI40" s="71"/>
      <c r="HNJ40" s="71"/>
      <c r="HNK40" s="71"/>
      <c r="HNL40" s="71"/>
      <c r="HNM40" s="71"/>
      <c r="HNN40" s="71"/>
      <c r="HNO40" s="71"/>
      <c r="HNP40" s="71"/>
      <c r="HNQ40" s="71"/>
      <c r="HNR40" s="71"/>
      <c r="HNS40" s="71"/>
      <c r="HNT40" s="71"/>
      <c r="HNU40" s="71"/>
      <c r="HNV40" s="71"/>
      <c r="HNW40" s="71"/>
      <c r="HNX40" s="71"/>
      <c r="HNY40" s="71"/>
      <c r="HNZ40" s="71"/>
      <c r="HOA40" s="71"/>
      <c r="HOB40" s="71"/>
      <c r="HOC40" s="71"/>
      <c r="HOD40" s="71"/>
      <c r="HOE40" s="71"/>
      <c r="HOF40" s="71"/>
      <c r="HOG40" s="71"/>
      <c r="HOH40" s="71"/>
      <c r="HOI40" s="71"/>
      <c r="HOJ40" s="71"/>
      <c r="HOK40" s="71"/>
      <c r="HOL40" s="71"/>
      <c r="HOM40" s="71"/>
      <c r="HON40" s="71"/>
      <c r="HOO40" s="71"/>
      <c r="HOP40" s="71"/>
      <c r="HOQ40" s="71"/>
      <c r="HOR40" s="71"/>
      <c r="HOS40" s="71"/>
      <c r="HOT40" s="71"/>
      <c r="HOU40" s="71"/>
      <c r="HOV40" s="71"/>
      <c r="HOW40" s="71"/>
      <c r="HOX40" s="71"/>
      <c r="HOY40" s="71"/>
      <c r="HOZ40" s="71"/>
      <c r="HPA40" s="71"/>
      <c r="HPB40" s="71"/>
      <c r="HPC40" s="71"/>
      <c r="HPD40" s="71"/>
      <c r="HPE40" s="71"/>
      <c r="HPF40" s="71"/>
      <c r="HPG40" s="71"/>
      <c r="HPH40" s="71"/>
      <c r="HPI40" s="71"/>
      <c r="HPJ40" s="71"/>
      <c r="HPK40" s="71"/>
      <c r="HPL40" s="71"/>
      <c r="HPM40" s="71"/>
      <c r="HPN40" s="71"/>
      <c r="HPO40" s="71"/>
      <c r="HPP40" s="71"/>
      <c r="HPQ40" s="71"/>
      <c r="HPR40" s="71"/>
      <c r="HPS40" s="71"/>
      <c r="HPT40" s="71"/>
      <c r="HPU40" s="71"/>
      <c r="HPV40" s="71"/>
      <c r="HPW40" s="71"/>
      <c r="HPX40" s="71"/>
      <c r="HPY40" s="71"/>
      <c r="HPZ40" s="71"/>
      <c r="HQA40" s="71"/>
      <c r="HQB40" s="71"/>
      <c r="HQC40" s="71"/>
      <c r="HQD40" s="71"/>
      <c r="HQE40" s="71"/>
      <c r="HQF40" s="71"/>
      <c r="HQG40" s="71"/>
      <c r="HQH40" s="71"/>
      <c r="HQI40" s="71"/>
      <c r="HQJ40" s="71"/>
      <c r="HQK40" s="71"/>
      <c r="HQL40" s="71"/>
      <c r="HQM40" s="71"/>
      <c r="HQN40" s="71"/>
      <c r="HQO40" s="71"/>
      <c r="HQP40" s="71"/>
      <c r="HQQ40" s="71"/>
      <c r="HQR40" s="71"/>
      <c r="HQS40" s="71"/>
      <c r="HQT40" s="71"/>
      <c r="HQU40" s="71"/>
      <c r="HQV40" s="71"/>
      <c r="HQW40" s="71"/>
      <c r="HQX40" s="71"/>
      <c r="HQY40" s="71"/>
      <c r="HQZ40" s="71"/>
      <c r="HRA40" s="71"/>
      <c r="HRB40" s="71"/>
      <c r="HRC40" s="71"/>
      <c r="HRD40" s="71"/>
      <c r="HRE40" s="71"/>
      <c r="HRF40" s="71"/>
      <c r="HRG40" s="71"/>
      <c r="HRH40" s="71"/>
      <c r="HRI40" s="71"/>
      <c r="HRJ40" s="71"/>
      <c r="HRK40" s="71"/>
      <c r="HRL40" s="71"/>
      <c r="HRM40" s="71"/>
      <c r="HRN40" s="71"/>
      <c r="HRO40" s="71"/>
      <c r="HRP40" s="71"/>
      <c r="HRQ40" s="71"/>
      <c r="HRR40" s="71"/>
      <c r="HRS40" s="71"/>
      <c r="HRT40" s="71"/>
      <c r="HRU40" s="71"/>
      <c r="HRV40" s="71"/>
      <c r="HRW40" s="71"/>
      <c r="HRX40" s="71"/>
      <c r="HRY40" s="71"/>
      <c r="HRZ40" s="71"/>
      <c r="HSA40" s="71"/>
      <c r="HSB40" s="71"/>
      <c r="HSC40" s="71"/>
      <c r="HSD40" s="71"/>
      <c r="HSE40" s="71"/>
      <c r="HSF40" s="71"/>
      <c r="HSG40" s="71"/>
      <c r="HSH40" s="71"/>
      <c r="HSI40" s="71"/>
      <c r="HSJ40" s="71"/>
      <c r="HSK40" s="71"/>
      <c r="HSL40" s="71"/>
      <c r="HSM40" s="71"/>
      <c r="HSN40" s="71"/>
      <c r="HSO40" s="71"/>
      <c r="HSP40" s="71"/>
      <c r="HSQ40" s="71"/>
      <c r="HSR40" s="71"/>
      <c r="HSS40" s="71"/>
      <c r="HST40" s="71"/>
      <c r="HSU40" s="71"/>
      <c r="HSV40" s="71"/>
      <c r="HSW40" s="71"/>
      <c r="HSX40" s="71"/>
      <c r="HSY40" s="71"/>
      <c r="HSZ40" s="71"/>
      <c r="HTA40" s="71"/>
      <c r="HTB40" s="71"/>
      <c r="HTC40" s="71"/>
      <c r="HTD40" s="71"/>
      <c r="HTE40" s="71"/>
      <c r="HTF40" s="71"/>
      <c r="HTG40" s="71"/>
      <c r="HTH40" s="71"/>
      <c r="HTI40" s="71"/>
      <c r="HTJ40" s="71"/>
      <c r="HTK40" s="71"/>
      <c r="HTL40" s="71"/>
      <c r="HTM40" s="71"/>
      <c r="HTN40" s="71"/>
      <c r="HTO40" s="71"/>
      <c r="HTP40" s="71"/>
      <c r="HTQ40" s="71"/>
      <c r="HTR40" s="71"/>
      <c r="HTS40" s="71"/>
      <c r="HTT40" s="71"/>
      <c r="HTU40" s="71"/>
      <c r="HTV40" s="71"/>
      <c r="HTW40" s="71"/>
      <c r="HTX40" s="71"/>
      <c r="HTY40" s="71"/>
      <c r="HTZ40" s="71"/>
      <c r="HUA40" s="71"/>
      <c r="HUB40" s="71"/>
      <c r="HUC40" s="71"/>
      <c r="HUD40" s="71"/>
      <c r="HUE40" s="71"/>
      <c r="HUF40" s="71"/>
      <c r="HUG40" s="71"/>
      <c r="HUH40" s="71"/>
      <c r="HUI40" s="71"/>
      <c r="HUJ40" s="71"/>
      <c r="HUK40" s="71"/>
      <c r="HUL40" s="71"/>
      <c r="HUM40" s="71"/>
      <c r="HUN40" s="71"/>
      <c r="HUO40" s="71"/>
      <c r="HUP40" s="71"/>
      <c r="HUQ40" s="71"/>
      <c r="HUR40" s="71"/>
      <c r="HUS40" s="71"/>
      <c r="HUT40" s="71"/>
      <c r="HUU40" s="71"/>
      <c r="HUV40" s="71"/>
      <c r="HUW40" s="71"/>
      <c r="HUX40" s="71"/>
      <c r="HUY40" s="71"/>
      <c r="HUZ40" s="71"/>
      <c r="HVA40" s="71"/>
      <c r="HVB40" s="71"/>
      <c r="HVC40" s="71"/>
      <c r="HVD40" s="71"/>
      <c r="HVE40" s="71"/>
      <c r="HVF40" s="71"/>
      <c r="HVG40" s="71"/>
      <c r="HVH40" s="71"/>
      <c r="HVI40" s="71"/>
      <c r="HVJ40" s="71"/>
      <c r="HVK40" s="71"/>
      <c r="HVL40" s="71"/>
      <c r="HVM40" s="71"/>
      <c r="HVN40" s="71"/>
      <c r="HVO40" s="71"/>
      <c r="HVP40" s="71"/>
      <c r="HVQ40" s="71"/>
      <c r="HVR40" s="71"/>
      <c r="HVS40" s="71"/>
      <c r="HVT40" s="71"/>
      <c r="HVU40" s="71"/>
      <c r="HVV40" s="71"/>
      <c r="HVW40" s="71"/>
      <c r="HVX40" s="71"/>
      <c r="HVY40" s="71"/>
      <c r="HVZ40" s="71"/>
      <c r="HWA40" s="71"/>
      <c r="HWB40" s="71"/>
      <c r="HWC40" s="71"/>
      <c r="HWD40" s="71"/>
      <c r="HWE40" s="71"/>
      <c r="HWF40" s="71"/>
      <c r="HWG40" s="71"/>
      <c r="HWH40" s="71"/>
      <c r="HWI40" s="71"/>
      <c r="HWJ40" s="71"/>
      <c r="HWK40" s="71"/>
      <c r="HWL40" s="71"/>
      <c r="HWM40" s="71"/>
      <c r="HWN40" s="71"/>
      <c r="HWO40" s="71"/>
      <c r="HWP40" s="71"/>
      <c r="HWQ40" s="71"/>
      <c r="HWR40" s="71"/>
      <c r="HWS40" s="71"/>
      <c r="HWT40" s="71"/>
      <c r="HWU40" s="71"/>
      <c r="HWV40" s="71"/>
      <c r="HWW40" s="71"/>
      <c r="HWX40" s="71"/>
      <c r="HWY40" s="71"/>
      <c r="HWZ40" s="71"/>
      <c r="HXA40" s="71"/>
      <c r="HXB40" s="71"/>
      <c r="HXC40" s="71"/>
      <c r="HXD40" s="71"/>
      <c r="HXE40" s="71"/>
      <c r="HXF40" s="71"/>
      <c r="HXG40" s="71"/>
      <c r="HXH40" s="71"/>
      <c r="HXI40" s="71"/>
      <c r="HXJ40" s="71"/>
      <c r="HXK40" s="71"/>
      <c r="HXL40" s="71"/>
      <c r="HXM40" s="71"/>
      <c r="HXN40" s="71"/>
      <c r="HXO40" s="71"/>
      <c r="HXP40" s="71"/>
      <c r="HXQ40" s="71"/>
      <c r="HXR40" s="71"/>
      <c r="HXS40" s="71"/>
      <c r="HXT40" s="71"/>
      <c r="HXU40" s="71"/>
      <c r="HXV40" s="71"/>
      <c r="HXW40" s="71"/>
      <c r="HXX40" s="71"/>
      <c r="HXY40" s="71"/>
      <c r="HXZ40" s="71"/>
      <c r="HYA40" s="71"/>
      <c r="HYB40" s="71"/>
      <c r="HYC40" s="71"/>
      <c r="HYD40" s="71"/>
      <c r="HYE40" s="71"/>
      <c r="HYF40" s="71"/>
      <c r="HYG40" s="71"/>
      <c r="HYH40" s="71"/>
      <c r="HYI40" s="71"/>
      <c r="HYJ40" s="71"/>
      <c r="HYK40" s="71"/>
      <c r="HYL40" s="71"/>
      <c r="HYM40" s="71"/>
      <c r="HYN40" s="71"/>
      <c r="HYO40" s="71"/>
      <c r="HYP40" s="71"/>
      <c r="HYQ40" s="71"/>
      <c r="HYR40" s="71"/>
      <c r="HYS40" s="71"/>
      <c r="HYT40" s="71"/>
      <c r="HYU40" s="71"/>
      <c r="HYV40" s="71"/>
      <c r="HYW40" s="71"/>
      <c r="HYX40" s="71"/>
      <c r="HYY40" s="71"/>
      <c r="HYZ40" s="71"/>
      <c r="HZA40" s="71"/>
      <c r="HZB40" s="71"/>
      <c r="HZC40" s="71"/>
      <c r="HZD40" s="71"/>
      <c r="HZE40" s="71"/>
      <c r="HZF40" s="71"/>
      <c r="HZG40" s="71"/>
      <c r="HZH40" s="71"/>
      <c r="HZI40" s="71"/>
      <c r="HZJ40" s="71"/>
      <c r="HZK40" s="71"/>
      <c r="HZL40" s="71"/>
      <c r="HZM40" s="71"/>
      <c r="HZN40" s="71"/>
      <c r="HZO40" s="71"/>
      <c r="HZP40" s="71"/>
      <c r="HZQ40" s="71"/>
      <c r="HZR40" s="71"/>
      <c r="HZS40" s="71"/>
      <c r="HZT40" s="71"/>
      <c r="HZU40" s="71"/>
      <c r="HZV40" s="71"/>
      <c r="HZW40" s="71"/>
      <c r="HZX40" s="71"/>
      <c r="HZY40" s="71"/>
      <c r="HZZ40" s="71"/>
      <c r="IAA40" s="71"/>
      <c r="IAB40" s="71"/>
      <c r="IAC40" s="71"/>
      <c r="IAD40" s="71"/>
      <c r="IAE40" s="71"/>
      <c r="IAF40" s="71"/>
      <c r="IAG40" s="71"/>
      <c r="IAH40" s="71"/>
      <c r="IAI40" s="71"/>
      <c r="IAJ40" s="71"/>
      <c r="IAK40" s="71"/>
      <c r="IAL40" s="71"/>
      <c r="IAM40" s="71"/>
      <c r="IAN40" s="71"/>
      <c r="IAO40" s="71"/>
      <c r="IAP40" s="71"/>
      <c r="IAQ40" s="71"/>
      <c r="IAR40" s="71"/>
      <c r="IAS40" s="71"/>
      <c r="IAT40" s="71"/>
      <c r="IAU40" s="71"/>
      <c r="IAV40" s="71"/>
      <c r="IAW40" s="71"/>
      <c r="IAX40" s="71"/>
      <c r="IAY40" s="71"/>
      <c r="IAZ40" s="71"/>
      <c r="IBA40" s="71"/>
      <c r="IBB40" s="71"/>
      <c r="IBC40" s="71"/>
      <c r="IBD40" s="71"/>
      <c r="IBE40" s="71"/>
      <c r="IBF40" s="71"/>
      <c r="IBG40" s="71"/>
      <c r="IBH40" s="71"/>
      <c r="IBI40" s="71"/>
      <c r="IBJ40" s="71"/>
      <c r="IBK40" s="71"/>
      <c r="IBL40" s="71"/>
      <c r="IBM40" s="71"/>
      <c r="IBN40" s="71"/>
      <c r="IBO40" s="71"/>
      <c r="IBP40" s="71"/>
      <c r="IBQ40" s="71"/>
      <c r="IBR40" s="71"/>
      <c r="IBS40" s="71"/>
      <c r="IBT40" s="71"/>
      <c r="IBU40" s="71"/>
      <c r="IBV40" s="71"/>
      <c r="IBW40" s="71"/>
      <c r="IBX40" s="71"/>
      <c r="IBY40" s="71"/>
      <c r="IBZ40" s="71"/>
      <c r="ICA40" s="71"/>
      <c r="ICB40" s="71"/>
      <c r="ICC40" s="71"/>
      <c r="ICD40" s="71"/>
      <c r="ICE40" s="71"/>
      <c r="ICF40" s="71"/>
      <c r="ICG40" s="71"/>
      <c r="ICH40" s="71"/>
      <c r="ICI40" s="71"/>
      <c r="ICJ40" s="71"/>
      <c r="ICK40" s="71"/>
      <c r="ICL40" s="71"/>
      <c r="ICM40" s="71"/>
      <c r="ICN40" s="71"/>
      <c r="ICO40" s="71"/>
      <c r="ICP40" s="71"/>
      <c r="ICQ40" s="71"/>
      <c r="ICR40" s="71"/>
      <c r="ICS40" s="71"/>
      <c r="ICT40" s="71"/>
      <c r="ICU40" s="71"/>
      <c r="ICV40" s="71"/>
      <c r="ICW40" s="71"/>
      <c r="ICX40" s="71"/>
      <c r="ICY40" s="71"/>
      <c r="ICZ40" s="71"/>
      <c r="IDA40" s="71"/>
      <c r="IDB40" s="71"/>
      <c r="IDC40" s="71"/>
      <c r="IDD40" s="71"/>
      <c r="IDE40" s="71"/>
      <c r="IDF40" s="71"/>
      <c r="IDG40" s="71"/>
      <c r="IDH40" s="71"/>
      <c r="IDI40" s="71"/>
      <c r="IDJ40" s="71"/>
      <c r="IDK40" s="71"/>
      <c r="IDL40" s="71"/>
      <c r="IDM40" s="71"/>
      <c r="IDN40" s="71"/>
      <c r="IDO40" s="71"/>
      <c r="IDP40" s="71"/>
      <c r="IDQ40" s="71"/>
      <c r="IDR40" s="71"/>
      <c r="IDS40" s="71"/>
      <c r="IDT40" s="71"/>
      <c r="IDU40" s="71"/>
      <c r="IDV40" s="71"/>
      <c r="IDW40" s="71"/>
      <c r="IDX40" s="71"/>
      <c r="IDY40" s="71"/>
      <c r="IDZ40" s="71"/>
      <c r="IEA40" s="71"/>
      <c r="IEB40" s="71"/>
      <c r="IEC40" s="71"/>
      <c r="IED40" s="71"/>
      <c r="IEE40" s="71"/>
      <c r="IEF40" s="71"/>
      <c r="IEG40" s="71"/>
      <c r="IEH40" s="71"/>
      <c r="IEI40" s="71"/>
      <c r="IEJ40" s="71"/>
      <c r="IEK40" s="71"/>
      <c r="IEL40" s="71"/>
      <c r="IEM40" s="71"/>
      <c r="IEN40" s="71"/>
      <c r="IEO40" s="71"/>
      <c r="IEP40" s="71"/>
      <c r="IEQ40" s="71"/>
      <c r="IER40" s="71"/>
      <c r="IES40" s="71"/>
      <c r="IET40" s="71"/>
      <c r="IEU40" s="71"/>
      <c r="IEV40" s="71"/>
      <c r="IEW40" s="71"/>
      <c r="IEX40" s="71"/>
      <c r="IEY40" s="71"/>
      <c r="IEZ40" s="71"/>
      <c r="IFA40" s="71"/>
      <c r="IFB40" s="71"/>
      <c r="IFC40" s="71"/>
      <c r="IFD40" s="71"/>
      <c r="IFE40" s="71"/>
      <c r="IFF40" s="71"/>
      <c r="IFG40" s="71"/>
      <c r="IFH40" s="71"/>
      <c r="IFI40" s="71"/>
      <c r="IFJ40" s="71"/>
      <c r="IFK40" s="71"/>
      <c r="IFL40" s="71"/>
      <c r="IFM40" s="71"/>
      <c r="IFN40" s="71"/>
      <c r="IFO40" s="71"/>
      <c r="IFP40" s="71"/>
      <c r="IFQ40" s="71"/>
      <c r="IFR40" s="71"/>
      <c r="IFS40" s="71"/>
      <c r="IFT40" s="71"/>
      <c r="IFU40" s="71"/>
      <c r="IFV40" s="71"/>
      <c r="IFW40" s="71"/>
      <c r="IFX40" s="71"/>
      <c r="IFY40" s="71"/>
      <c r="IFZ40" s="71"/>
      <c r="IGA40" s="71"/>
      <c r="IGB40" s="71"/>
      <c r="IGC40" s="71"/>
      <c r="IGD40" s="71"/>
      <c r="IGE40" s="71"/>
      <c r="IGF40" s="71"/>
      <c r="IGG40" s="71"/>
      <c r="IGH40" s="71"/>
      <c r="IGI40" s="71"/>
      <c r="IGJ40" s="71"/>
      <c r="IGK40" s="71"/>
      <c r="IGL40" s="71"/>
      <c r="IGM40" s="71"/>
      <c r="IGN40" s="71"/>
      <c r="IGO40" s="71"/>
      <c r="IGP40" s="71"/>
      <c r="IGQ40" s="71"/>
      <c r="IGR40" s="71"/>
      <c r="IGS40" s="71"/>
      <c r="IGT40" s="71"/>
      <c r="IGU40" s="71"/>
      <c r="IGV40" s="71"/>
      <c r="IGW40" s="71"/>
      <c r="IGX40" s="71"/>
      <c r="IGY40" s="71"/>
      <c r="IGZ40" s="71"/>
      <c r="IHA40" s="71"/>
      <c r="IHB40" s="71"/>
      <c r="IHC40" s="71"/>
      <c r="IHD40" s="71"/>
      <c r="IHE40" s="71"/>
      <c r="IHF40" s="71"/>
      <c r="IHG40" s="71"/>
      <c r="IHH40" s="71"/>
      <c r="IHI40" s="71"/>
      <c r="IHJ40" s="71"/>
      <c r="IHK40" s="71"/>
      <c r="IHL40" s="71"/>
      <c r="IHM40" s="71"/>
      <c r="IHN40" s="71"/>
      <c r="IHO40" s="71"/>
      <c r="IHP40" s="71"/>
      <c r="IHQ40" s="71"/>
      <c r="IHR40" s="71"/>
      <c r="IHS40" s="71"/>
      <c r="IHT40" s="71"/>
      <c r="IHU40" s="71"/>
      <c r="IHV40" s="71"/>
      <c r="IHW40" s="71"/>
      <c r="IHX40" s="71"/>
      <c r="IHY40" s="71"/>
      <c r="IHZ40" s="71"/>
      <c r="IIA40" s="71"/>
      <c r="IIB40" s="71"/>
      <c r="IIC40" s="71"/>
      <c r="IID40" s="71"/>
      <c r="IIE40" s="71"/>
      <c r="IIF40" s="71"/>
      <c r="IIG40" s="71"/>
      <c r="IIH40" s="71"/>
      <c r="III40" s="71"/>
      <c r="IIJ40" s="71"/>
      <c r="IIK40" s="71"/>
      <c r="IIL40" s="71"/>
      <c r="IIM40" s="71"/>
      <c r="IIN40" s="71"/>
      <c r="IIO40" s="71"/>
      <c r="IIP40" s="71"/>
      <c r="IIQ40" s="71"/>
      <c r="IIR40" s="71"/>
      <c r="IIS40" s="71"/>
      <c r="IIT40" s="71"/>
      <c r="IIU40" s="71"/>
      <c r="IIV40" s="71"/>
      <c r="IIW40" s="71"/>
      <c r="IIX40" s="71"/>
      <c r="IIY40" s="71"/>
      <c r="IIZ40" s="71"/>
      <c r="IJA40" s="71"/>
      <c r="IJB40" s="71"/>
      <c r="IJC40" s="71"/>
      <c r="IJD40" s="71"/>
      <c r="IJE40" s="71"/>
      <c r="IJF40" s="71"/>
      <c r="IJG40" s="71"/>
      <c r="IJH40" s="71"/>
      <c r="IJI40" s="71"/>
      <c r="IJJ40" s="71"/>
      <c r="IJK40" s="71"/>
      <c r="IJL40" s="71"/>
      <c r="IJM40" s="71"/>
      <c r="IJN40" s="71"/>
      <c r="IJO40" s="71"/>
      <c r="IJP40" s="71"/>
      <c r="IJQ40" s="71"/>
      <c r="IJR40" s="71"/>
      <c r="IJS40" s="71"/>
      <c r="IJT40" s="71"/>
      <c r="IJU40" s="71"/>
      <c r="IJV40" s="71"/>
      <c r="IJW40" s="71"/>
      <c r="IJX40" s="71"/>
      <c r="IJY40" s="71"/>
      <c r="IJZ40" s="71"/>
      <c r="IKA40" s="71"/>
      <c r="IKB40" s="71"/>
      <c r="IKC40" s="71"/>
      <c r="IKD40" s="71"/>
      <c r="IKE40" s="71"/>
      <c r="IKF40" s="71"/>
      <c r="IKG40" s="71"/>
      <c r="IKH40" s="71"/>
      <c r="IKI40" s="71"/>
      <c r="IKJ40" s="71"/>
      <c r="IKK40" s="71"/>
      <c r="IKL40" s="71"/>
      <c r="IKM40" s="71"/>
      <c r="IKN40" s="71"/>
      <c r="IKO40" s="71"/>
      <c r="IKP40" s="71"/>
      <c r="IKQ40" s="71"/>
      <c r="IKR40" s="71"/>
      <c r="IKS40" s="71"/>
      <c r="IKT40" s="71"/>
      <c r="IKU40" s="71"/>
      <c r="IKV40" s="71"/>
      <c r="IKW40" s="71"/>
      <c r="IKX40" s="71"/>
      <c r="IKY40" s="71"/>
      <c r="IKZ40" s="71"/>
      <c r="ILA40" s="71"/>
      <c r="ILB40" s="71"/>
      <c r="ILC40" s="71"/>
      <c r="ILD40" s="71"/>
      <c r="ILE40" s="71"/>
      <c r="ILF40" s="71"/>
      <c r="ILG40" s="71"/>
      <c r="ILH40" s="71"/>
      <c r="ILI40" s="71"/>
      <c r="ILJ40" s="71"/>
      <c r="ILK40" s="71"/>
      <c r="ILL40" s="71"/>
      <c r="ILM40" s="71"/>
      <c r="ILN40" s="71"/>
      <c r="ILO40" s="71"/>
      <c r="ILP40" s="71"/>
      <c r="ILQ40" s="71"/>
      <c r="ILR40" s="71"/>
      <c r="ILS40" s="71"/>
      <c r="ILT40" s="71"/>
      <c r="ILU40" s="71"/>
      <c r="ILV40" s="71"/>
      <c r="ILW40" s="71"/>
      <c r="ILX40" s="71"/>
      <c r="ILY40" s="71"/>
      <c r="ILZ40" s="71"/>
      <c r="IMA40" s="71"/>
      <c r="IMB40" s="71"/>
      <c r="IMC40" s="71"/>
      <c r="IMD40" s="71"/>
      <c r="IME40" s="71"/>
      <c r="IMF40" s="71"/>
      <c r="IMG40" s="71"/>
      <c r="IMH40" s="71"/>
      <c r="IMI40" s="71"/>
      <c r="IMJ40" s="71"/>
      <c r="IMK40" s="71"/>
      <c r="IML40" s="71"/>
      <c r="IMM40" s="71"/>
      <c r="IMN40" s="71"/>
      <c r="IMO40" s="71"/>
      <c r="IMP40" s="71"/>
      <c r="IMQ40" s="71"/>
      <c r="IMR40" s="71"/>
      <c r="IMS40" s="71"/>
      <c r="IMT40" s="71"/>
      <c r="IMU40" s="71"/>
      <c r="IMV40" s="71"/>
      <c r="IMW40" s="71"/>
      <c r="IMX40" s="71"/>
      <c r="IMY40" s="71"/>
      <c r="IMZ40" s="71"/>
      <c r="INA40" s="71"/>
      <c r="INB40" s="71"/>
      <c r="INC40" s="71"/>
      <c r="IND40" s="71"/>
      <c r="INE40" s="71"/>
      <c r="INF40" s="71"/>
      <c r="ING40" s="71"/>
      <c r="INH40" s="71"/>
      <c r="INI40" s="71"/>
      <c r="INJ40" s="71"/>
      <c r="INK40" s="71"/>
      <c r="INL40" s="71"/>
      <c r="INM40" s="71"/>
      <c r="INN40" s="71"/>
      <c r="INO40" s="71"/>
      <c r="INP40" s="71"/>
      <c r="INQ40" s="71"/>
      <c r="INR40" s="71"/>
      <c r="INS40" s="71"/>
      <c r="INT40" s="71"/>
      <c r="INU40" s="71"/>
      <c r="INV40" s="71"/>
      <c r="INW40" s="71"/>
      <c r="INX40" s="71"/>
      <c r="INY40" s="71"/>
      <c r="INZ40" s="71"/>
      <c r="IOA40" s="71"/>
      <c r="IOB40" s="71"/>
      <c r="IOC40" s="71"/>
      <c r="IOD40" s="71"/>
      <c r="IOE40" s="71"/>
      <c r="IOF40" s="71"/>
      <c r="IOG40" s="71"/>
      <c r="IOH40" s="71"/>
      <c r="IOI40" s="71"/>
      <c r="IOJ40" s="71"/>
      <c r="IOK40" s="71"/>
      <c r="IOL40" s="71"/>
      <c r="IOM40" s="71"/>
      <c r="ION40" s="71"/>
      <c r="IOO40" s="71"/>
      <c r="IOP40" s="71"/>
      <c r="IOQ40" s="71"/>
      <c r="IOR40" s="71"/>
      <c r="IOS40" s="71"/>
      <c r="IOT40" s="71"/>
      <c r="IOU40" s="71"/>
      <c r="IOV40" s="71"/>
      <c r="IOW40" s="71"/>
      <c r="IOX40" s="71"/>
      <c r="IOY40" s="71"/>
      <c r="IOZ40" s="71"/>
      <c r="IPA40" s="71"/>
      <c r="IPB40" s="71"/>
      <c r="IPC40" s="71"/>
      <c r="IPD40" s="71"/>
      <c r="IPE40" s="71"/>
      <c r="IPF40" s="71"/>
      <c r="IPG40" s="71"/>
      <c r="IPH40" s="71"/>
      <c r="IPI40" s="71"/>
      <c r="IPJ40" s="71"/>
      <c r="IPK40" s="71"/>
      <c r="IPL40" s="71"/>
      <c r="IPM40" s="71"/>
      <c r="IPN40" s="71"/>
      <c r="IPO40" s="71"/>
      <c r="IPP40" s="71"/>
      <c r="IPQ40" s="71"/>
      <c r="IPR40" s="71"/>
      <c r="IPS40" s="71"/>
      <c r="IPT40" s="71"/>
      <c r="IPU40" s="71"/>
      <c r="IPV40" s="71"/>
      <c r="IPW40" s="71"/>
      <c r="IPX40" s="71"/>
      <c r="IPY40" s="71"/>
      <c r="IPZ40" s="71"/>
      <c r="IQA40" s="71"/>
      <c r="IQB40" s="71"/>
      <c r="IQC40" s="71"/>
      <c r="IQD40" s="71"/>
      <c r="IQE40" s="71"/>
      <c r="IQF40" s="71"/>
      <c r="IQG40" s="71"/>
      <c r="IQH40" s="71"/>
      <c r="IQI40" s="71"/>
      <c r="IQJ40" s="71"/>
      <c r="IQK40" s="71"/>
      <c r="IQL40" s="71"/>
      <c r="IQM40" s="71"/>
      <c r="IQN40" s="71"/>
      <c r="IQO40" s="71"/>
      <c r="IQP40" s="71"/>
      <c r="IQQ40" s="71"/>
      <c r="IQR40" s="71"/>
      <c r="IQS40" s="71"/>
      <c r="IQT40" s="71"/>
      <c r="IQU40" s="71"/>
      <c r="IQV40" s="71"/>
      <c r="IQW40" s="71"/>
      <c r="IQX40" s="71"/>
      <c r="IQY40" s="71"/>
      <c r="IQZ40" s="71"/>
      <c r="IRA40" s="71"/>
      <c r="IRB40" s="71"/>
      <c r="IRC40" s="71"/>
      <c r="IRD40" s="71"/>
      <c r="IRE40" s="71"/>
      <c r="IRF40" s="71"/>
      <c r="IRG40" s="71"/>
      <c r="IRH40" s="71"/>
      <c r="IRI40" s="71"/>
      <c r="IRJ40" s="71"/>
      <c r="IRK40" s="71"/>
      <c r="IRL40" s="71"/>
      <c r="IRM40" s="71"/>
      <c r="IRN40" s="71"/>
      <c r="IRO40" s="71"/>
      <c r="IRP40" s="71"/>
      <c r="IRQ40" s="71"/>
      <c r="IRR40" s="71"/>
      <c r="IRS40" s="71"/>
      <c r="IRT40" s="71"/>
      <c r="IRU40" s="71"/>
      <c r="IRV40" s="71"/>
      <c r="IRW40" s="71"/>
      <c r="IRX40" s="71"/>
      <c r="IRY40" s="71"/>
      <c r="IRZ40" s="71"/>
      <c r="ISA40" s="71"/>
      <c r="ISB40" s="71"/>
      <c r="ISC40" s="71"/>
      <c r="ISD40" s="71"/>
      <c r="ISE40" s="71"/>
      <c r="ISF40" s="71"/>
      <c r="ISG40" s="71"/>
      <c r="ISH40" s="71"/>
      <c r="ISI40" s="71"/>
      <c r="ISJ40" s="71"/>
      <c r="ISK40" s="71"/>
      <c r="ISL40" s="71"/>
      <c r="ISM40" s="71"/>
      <c r="ISN40" s="71"/>
      <c r="ISO40" s="71"/>
      <c r="ISP40" s="71"/>
      <c r="ISQ40" s="71"/>
      <c r="ISR40" s="71"/>
      <c r="ISS40" s="71"/>
      <c r="IST40" s="71"/>
      <c r="ISU40" s="71"/>
      <c r="ISV40" s="71"/>
      <c r="ISW40" s="71"/>
      <c r="ISX40" s="71"/>
      <c r="ISY40" s="71"/>
      <c r="ISZ40" s="71"/>
      <c r="ITA40" s="71"/>
      <c r="ITB40" s="71"/>
      <c r="ITC40" s="71"/>
      <c r="ITD40" s="71"/>
      <c r="ITE40" s="71"/>
      <c r="ITF40" s="71"/>
      <c r="ITG40" s="71"/>
      <c r="ITH40" s="71"/>
      <c r="ITI40" s="71"/>
      <c r="ITJ40" s="71"/>
      <c r="ITK40" s="71"/>
      <c r="ITL40" s="71"/>
      <c r="ITM40" s="71"/>
      <c r="ITN40" s="71"/>
      <c r="ITO40" s="71"/>
      <c r="ITP40" s="71"/>
      <c r="ITQ40" s="71"/>
      <c r="ITR40" s="71"/>
      <c r="ITS40" s="71"/>
      <c r="ITT40" s="71"/>
      <c r="ITU40" s="71"/>
      <c r="ITV40" s="71"/>
      <c r="ITW40" s="71"/>
      <c r="ITX40" s="71"/>
      <c r="ITY40" s="71"/>
      <c r="ITZ40" s="71"/>
      <c r="IUA40" s="71"/>
      <c r="IUB40" s="71"/>
      <c r="IUC40" s="71"/>
      <c r="IUD40" s="71"/>
      <c r="IUE40" s="71"/>
      <c r="IUF40" s="71"/>
      <c r="IUG40" s="71"/>
      <c r="IUH40" s="71"/>
      <c r="IUI40" s="71"/>
      <c r="IUJ40" s="71"/>
      <c r="IUK40" s="71"/>
      <c r="IUL40" s="71"/>
      <c r="IUM40" s="71"/>
      <c r="IUN40" s="71"/>
      <c r="IUO40" s="71"/>
      <c r="IUP40" s="71"/>
      <c r="IUQ40" s="71"/>
      <c r="IUR40" s="71"/>
      <c r="IUS40" s="71"/>
      <c r="IUT40" s="71"/>
      <c r="IUU40" s="71"/>
      <c r="IUV40" s="71"/>
      <c r="IUW40" s="71"/>
      <c r="IUX40" s="71"/>
      <c r="IUY40" s="71"/>
      <c r="IUZ40" s="71"/>
      <c r="IVA40" s="71"/>
      <c r="IVB40" s="71"/>
      <c r="IVC40" s="71"/>
      <c r="IVD40" s="71"/>
      <c r="IVE40" s="71"/>
      <c r="IVF40" s="71"/>
      <c r="IVG40" s="71"/>
      <c r="IVH40" s="71"/>
      <c r="IVI40" s="71"/>
      <c r="IVJ40" s="71"/>
      <c r="IVK40" s="71"/>
      <c r="IVL40" s="71"/>
      <c r="IVM40" s="71"/>
      <c r="IVN40" s="71"/>
      <c r="IVO40" s="71"/>
      <c r="IVP40" s="71"/>
      <c r="IVQ40" s="71"/>
      <c r="IVR40" s="71"/>
      <c r="IVS40" s="71"/>
      <c r="IVT40" s="71"/>
      <c r="IVU40" s="71"/>
      <c r="IVV40" s="71"/>
      <c r="IVW40" s="71"/>
      <c r="IVX40" s="71"/>
      <c r="IVY40" s="71"/>
      <c r="IVZ40" s="71"/>
      <c r="IWA40" s="71"/>
      <c r="IWB40" s="71"/>
      <c r="IWC40" s="71"/>
      <c r="IWD40" s="71"/>
      <c r="IWE40" s="71"/>
      <c r="IWF40" s="71"/>
      <c r="IWG40" s="71"/>
      <c r="IWH40" s="71"/>
      <c r="IWI40" s="71"/>
      <c r="IWJ40" s="71"/>
      <c r="IWK40" s="71"/>
      <c r="IWL40" s="71"/>
      <c r="IWM40" s="71"/>
      <c r="IWN40" s="71"/>
      <c r="IWO40" s="71"/>
      <c r="IWP40" s="71"/>
      <c r="IWQ40" s="71"/>
      <c r="IWR40" s="71"/>
      <c r="IWS40" s="71"/>
      <c r="IWT40" s="71"/>
      <c r="IWU40" s="71"/>
      <c r="IWV40" s="71"/>
      <c r="IWW40" s="71"/>
      <c r="IWX40" s="71"/>
      <c r="IWY40" s="71"/>
      <c r="IWZ40" s="71"/>
      <c r="IXA40" s="71"/>
      <c r="IXB40" s="71"/>
      <c r="IXC40" s="71"/>
      <c r="IXD40" s="71"/>
      <c r="IXE40" s="71"/>
      <c r="IXF40" s="71"/>
      <c r="IXG40" s="71"/>
      <c r="IXH40" s="71"/>
      <c r="IXI40" s="71"/>
      <c r="IXJ40" s="71"/>
      <c r="IXK40" s="71"/>
      <c r="IXL40" s="71"/>
      <c r="IXM40" s="71"/>
      <c r="IXN40" s="71"/>
      <c r="IXO40" s="71"/>
      <c r="IXP40" s="71"/>
      <c r="IXQ40" s="71"/>
      <c r="IXR40" s="71"/>
      <c r="IXS40" s="71"/>
      <c r="IXT40" s="71"/>
      <c r="IXU40" s="71"/>
      <c r="IXV40" s="71"/>
      <c r="IXW40" s="71"/>
      <c r="IXX40" s="71"/>
      <c r="IXY40" s="71"/>
      <c r="IXZ40" s="71"/>
      <c r="IYA40" s="71"/>
      <c r="IYB40" s="71"/>
      <c r="IYC40" s="71"/>
      <c r="IYD40" s="71"/>
      <c r="IYE40" s="71"/>
      <c r="IYF40" s="71"/>
      <c r="IYG40" s="71"/>
      <c r="IYH40" s="71"/>
      <c r="IYI40" s="71"/>
      <c r="IYJ40" s="71"/>
      <c r="IYK40" s="71"/>
      <c r="IYL40" s="71"/>
      <c r="IYM40" s="71"/>
      <c r="IYN40" s="71"/>
      <c r="IYO40" s="71"/>
      <c r="IYP40" s="71"/>
      <c r="IYQ40" s="71"/>
      <c r="IYR40" s="71"/>
      <c r="IYS40" s="71"/>
      <c r="IYT40" s="71"/>
      <c r="IYU40" s="71"/>
      <c r="IYV40" s="71"/>
      <c r="IYW40" s="71"/>
      <c r="IYX40" s="71"/>
      <c r="IYY40" s="71"/>
      <c r="IYZ40" s="71"/>
      <c r="IZA40" s="71"/>
      <c r="IZB40" s="71"/>
      <c r="IZC40" s="71"/>
      <c r="IZD40" s="71"/>
      <c r="IZE40" s="71"/>
      <c r="IZF40" s="71"/>
      <c r="IZG40" s="71"/>
      <c r="IZH40" s="71"/>
      <c r="IZI40" s="71"/>
      <c r="IZJ40" s="71"/>
      <c r="IZK40" s="71"/>
      <c r="IZL40" s="71"/>
      <c r="IZM40" s="71"/>
      <c r="IZN40" s="71"/>
      <c r="IZO40" s="71"/>
      <c r="IZP40" s="71"/>
      <c r="IZQ40" s="71"/>
      <c r="IZR40" s="71"/>
      <c r="IZS40" s="71"/>
      <c r="IZT40" s="71"/>
      <c r="IZU40" s="71"/>
      <c r="IZV40" s="71"/>
      <c r="IZW40" s="71"/>
      <c r="IZX40" s="71"/>
      <c r="IZY40" s="71"/>
      <c r="IZZ40" s="71"/>
      <c r="JAA40" s="71"/>
      <c r="JAB40" s="71"/>
      <c r="JAC40" s="71"/>
      <c r="JAD40" s="71"/>
      <c r="JAE40" s="71"/>
      <c r="JAF40" s="71"/>
      <c r="JAG40" s="71"/>
      <c r="JAH40" s="71"/>
      <c r="JAI40" s="71"/>
      <c r="JAJ40" s="71"/>
      <c r="JAK40" s="71"/>
      <c r="JAL40" s="71"/>
      <c r="JAM40" s="71"/>
      <c r="JAN40" s="71"/>
      <c r="JAO40" s="71"/>
      <c r="JAP40" s="71"/>
      <c r="JAQ40" s="71"/>
      <c r="JAR40" s="71"/>
      <c r="JAS40" s="71"/>
      <c r="JAT40" s="71"/>
      <c r="JAU40" s="71"/>
      <c r="JAV40" s="71"/>
      <c r="JAW40" s="71"/>
      <c r="JAX40" s="71"/>
      <c r="JAY40" s="71"/>
      <c r="JAZ40" s="71"/>
      <c r="JBA40" s="71"/>
      <c r="JBB40" s="71"/>
      <c r="JBC40" s="71"/>
      <c r="JBD40" s="71"/>
      <c r="JBE40" s="71"/>
      <c r="JBF40" s="71"/>
      <c r="JBG40" s="71"/>
      <c r="JBH40" s="71"/>
      <c r="JBI40" s="71"/>
      <c r="JBJ40" s="71"/>
      <c r="JBK40" s="71"/>
      <c r="JBL40" s="71"/>
      <c r="JBM40" s="71"/>
      <c r="JBN40" s="71"/>
      <c r="JBO40" s="71"/>
      <c r="JBP40" s="71"/>
      <c r="JBQ40" s="71"/>
      <c r="JBR40" s="71"/>
      <c r="JBS40" s="71"/>
      <c r="JBT40" s="71"/>
      <c r="JBU40" s="71"/>
      <c r="JBV40" s="71"/>
      <c r="JBW40" s="71"/>
      <c r="JBX40" s="71"/>
      <c r="JBY40" s="71"/>
      <c r="JBZ40" s="71"/>
      <c r="JCA40" s="71"/>
      <c r="JCB40" s="71"/>
      <c r="JCC40" s="71"/>
      <c r="JCD40" s="71"/>
      <c r="JCE40" s="71"/>
      <c r="JCF40" s="71"/>
      <c r="JCG40" s="71"/>
      <c r="JCH40" s="71"/>
      <c r="JCI40" s="71"/>
      <c r="JCJ40" s="71"/>
      <c r="JCK40" s="71"/>
      <c r="JCL40" s="71"/>
      <c r="JCM40" s="71"/>
      <c r="JCN40" s="71"/>
      <c r="JCO40" s="71"/>
      <c r="JCP40" s="71"/>
      <c r="JCQ40" s="71"/>
      <c r="JCR40" s="71"/>
      <c r="JCS40" s="71"/>
      <c r="JCT40" s="71"/>
      <c r="JCU40" s="71"/>
      <c r="JCV40" s="71"/>
      <c r="JCW40" s="71"/>
      <c r="JCX40" s="71"/>
      <c r="JCY40" s="71"/>
      <c r="JCZ40" s="71"/>
      <c r="JDA40" s="71"/>
      <c r="JDB40" s="71"/>
      <c r="JDC40" s="71"/>
      <c r="JDD40" s="71"/>
      <c r="JDE40" s="71"/>
      <c r="JDF40" s="71"/>
      <c r="JDG40" s="71"/>
      <c r="JDH40" s="71"/>
      <c r="JDI40" s="71"/>
      <c r="JDJ40" s="71"/>
      <c r="JDK40" s="71"/>
      <c r="JDL40" s="71"/>
      <c r="JDM40" s="71"/>
      <c r="JDN40" s="71"/>
      <c r="JDO40" s="71"/>
      <c r="JDP40" s="71"/>
      <c r="JDQ40" s="71"/>
      <c r="JDR40" s="71"/>
      <c r="JDS40" s="71"/>
      <c r="JDT40" s="71"/>
      <c r="JDU40" s="71"/>
      <c r="JDV40" s="71"/>
      <c r="JDW40" s="71"/>
      <c r="JDX40" s="71"/>
      <c r="JDY40" s="71"/>
      <c r="JDZ40" s="71"/>
      <c r="JEA40" s="71"/>
      <c r="JEB40" s="71"/>
      <c r="JEC40" s="71"/>
      <c r="JED40" s="71"/>
      <c r="JEE40" s="71"/>
      <c r="JEF40" s="71"/>
      <c r="JEG40" s="71"/>
      <c r="JEH40" s="71"/>
      <c r="JEI40" s="71"/>
      <c r="JEJ40" s="71"/>
      <c r="JEK40" s="71"/>
      <c r="JEL40" s="71"/>
      <c r="JEM40" s="71"/>
      <c r="JEN40" s="71"/>
      <c r="JEO40" s="71"/>
      <c r="JEP40" s="71"/>
      <c r="JEQ40" s="71"/>
      <c r="JER40" s="71"/>
      <c r="JES40" s="71"/>
      <c r="JET40" s="71"/>
      <c r="JEU40" s="71"/>
      <c r="JEV40" s="71"/>
      <c r="JEW40" s="71"/>
      <c r="JEX40" s="71"/>
      <c r="JEY40" s="71"/>
      <c r="JEZ40" s="71"/>
      <c r="JFA40" s="71"/>
      <c r="JFB40" s="71"/>
      <c r="JFC40" s="71"/>
      <c r="JFD40" s="71"/>
      <c r="JFE40" s="71"/>
      <c r="JFF40" s="71"/>
      <c r="JFG40" s="71"/>
      <c r="JFH40" s="71"/>
      <c r="JFI40" s="71"/>
      <c r="JFJ40" s="71"/>
      <c r="JFK40" s="71"/>
      <c r="JFL40" s="71"/>
      <c r="JFM40" s="71"/>
      <c r="JFN40" s="71"/>
      <c r="JFO40" s="71"/>
      <c r="JFP40" s="71"/>
      <c r="JFQ40" s="71"/>
      <c r="JFR40" s="71"/>
      <c r="JFS40" s="71"/>
      <c r="JFT40" s="71"/>
      <c r="JFU40" s="71"/>
      <c r="JFV40" s="71"/>
      <c r="JFW40" s="71"/>
      <c r="JFX40" s="71"/>
      <c r="JFY40" s="71"/>
      <c r="JFZ40" s="71"/>
      <c r="JGA40" s="71"/>
      <c r="JGB40" s="71"/>
      <c r="JGC40" s="71"/>
      <c r="JGD40" s="71"/>
      <c r="JGE40" s="71"/>
      <c r="JGF40" s="71"/>
      <c r="JGG40" s="71"/>
      <c r="JGH40" s="71"/>
      <c r="JGI40" s="71"/>
      <c r="JGJ40" s="71"/>
      <c r="JGK40" s="71"/>
      <c r="JGL40" s="71"/>
      <c r="JGM40" s="71"/>
      <c r="JGN40" s="71"/>
      <c r="JGO40" s="71"/>
      <c r="JGP40" s="71"/>
      <c r="JGQ40" s="71"/>
      <c r="JGR40" s="71"/>
      <c r="JGS40" s="71"/>
      <c r="JGT40" s="71"/>
      <c r="JGU40" s="71"/>
      <c r="JGV40" s="71"/>
      <c r="JGW40" s="71"/>
      <c r="JGX40" s="71"/>
      <c r="JGY40" s="71"/>
      <c r="JGZ40" s="71"/>
      <c r="JHA40" s="71"/>
      <c r="JHB40" s="71"/>
      <c r="JHC40" s="71"/>
      <c r="JHD40" s="71"/>
      <c r="JHE40" s="71"/>
      <c r="JHF40" s="71"/>
      <c r="JHG40" s="71"/>
      <c r="JHH40" s="71"/>
      <c r="JHI40" s="71"/>
      <c r="JHJ40" s="71"/>
      <c r="JHK40" s="71"/>
      <c r="JHL40" s="71"/>
      <c r="JHM40" s="71"/>
      <c r="JHN40" s="71"/>
      <c r="JHO40" s="71"/>
      <c r="JHP40" s="71"/>
      <c r="JHQ40" s="71"/>
      <c r="JHR40" s="71"/>
      <c r="JHS40" s="71"/>
      <c r="JHT40" s="71"/>
      <c r="JHU40" s="71"/>
      <c r="JHV40" s="71"/>
      <c r="JHW40" s="71"/>
      <c r="JHX40" s="71"/>
      <c r="JHY40" s="71"/>
      <c r="JHZ40" s="71"/>
      <c r="JIA40" s="71"/>
      <c r="JIB40" s="71"/>
      <c r="JIC40" s="71"/>
      <c r="JID40" s="71"/>
      <c r="JIE40" s="71"/>
      <c r="JIF40" s="71"/>
      <c r="JIG40" s="71"/>
      <c r="JIH40" s="71"/>
      <c r="JII40" s="71"/>
      <c r="JIJ40" s="71"/>
      <c r="JIK40" s="71"/>
      <c r="JIL40" s="71"/>
      <c r="JIM40" s="71"/>
      <c r="JIN40" s="71"/>
      <c r="JIO40" s="71"/>
      <c r="JIP40" s="71"/>
      <c r="JIQ40" s="71"/>
      <c r="JIR40" s="71"/>
      <c r="JIS40" s="71"/>
      <c r="JIT40" s="71"/>
      <c r="JIU40" s="71"/>
      <c r="JIV40" s="71"/>
      <c r="JIW40" s="71"/>
      <c r="JIX40" s="71"/>
      <c r="JIY40" s="71"/>
      <c r="JIZ40" s="71"/>
      <c r="JJA40" s="71"/>
      <c r="JJB40" s="71"/>
      <c r="JJC40" s="71"/>
      <c r="JJD40" s="71"/>
      <c r="JJE40" s="71"/>
      <c r="JJF40" s="71"/>
      <c r="JJG40" s="71"/>
      <c r="JJH40" s="71"/>
      <c r="JJI40" s="71"/>
      <c r="JJJ40" s="71"/>
      <c r="JJK40" s="71"/>
      <c r="JJL40" s="71"/>
      <c r="JJM40" s="71"/>
      <c r="JJN40" s="71"/>
      <c r="JJO40" s="71"/>
      <c r="JJP40" s="71"/>
      <c r="JJQ40" s="71"/>
      <c r="JJR40" s="71"/>
      <c r="JJS40" s="71"/>
      <c r="JJT40" s="71"/>
      <c r="JJU40" s="71"/>
      <c r="JJV40" s="71"/>
      <c r="JJW40" s="71"/>
      <c r="JJX40" s="71"/>
      <c r="JJY40" s="71"/>
      <c r="JJZ40" s="71"/>
      <c r="JKA40" s="71"/>
      <c r="JKB40" s="71"/>
      <c r="JKC40" s="71"/>
      <c r="JKD40" s="71"/>
      <c r="JKE40" s="71"/>
      <c r="JKF40" s="71"/>
      <c r="JKG40" s="71"/>
      <c r="JKH40" s="71"/>
      <c r="JKI40" s="71"/>
      <c r="JKJ40" s="71"/>
      <c r="JKK40" s="71"/>
      <c r="JKL40" s="71"/>
      <c r="JKM40" s="71"/>
      <c r="JKN40" s="71"/>
      <c r="JKO40" s="71"/>
      <c r="JKP40" s="71"/>
      <c r="JKQ40" s="71"/>
      <c r="JKR40" s="71"/>
      <c r="JKS40" s="71"/>
      <c r="JKT40" s="71"/>
      <c r="JKU40" s="71"/>
      <c r="JKV40" s="71"/>
      <c r="JKW40" s="71"/>
      <c r="JKX40" s="71"/>
      <c r="JKY40" s="71"/>
      <c r="JKZ40" s="71"/>
      <c r="JLA40" s="71"/>
      <c r="JLB40" s="71"/>
      <c r="JLC40" s="71"/>
      <c r="JLD40" s="71"/>
      <c r="JLE40" s="71"/>
      <c r="JLF40" s="71"/>
      <c r="JLG40" s="71"/>
      <c r="JLH40" s="71"/>
      <c r="JLI40" s="71"/>
      <c r="JLJ40" s="71"/>
      <c r="JLK40" s="71"/>
      <c r="JLL40" s="71"/>
      <c r="JLM40" s="71"/>
      <c r="JLN40" s="71"/>
      <c r="JLO40" s="71"/>
      <c r="JLP40" s="71"/>
      <c r="JLQ40" s="71"/>
      <c r="JLR40" s="71"/>
      <c r="JLS40" s="71"/>
      <c r="JLT40" s="71"/>
      <c r="JLU40" s="71"/>
      <c r="JLV40" s="71"/>
      <c r="JLW40" s="71"/>
      <c r="JLX40" s="71"/>
      <c r="JLY40" s="71"/>
      <c r="JLZ40" s="71"/>
      <c r="JMA40" s="71"/>
      <c r="JMB40" s="71"/>
      <c r="JMC40" s="71"/>
      <c r="JMD40" s="71"/>
      <c r="JME40" s="71"/>
      <c r="JMF40" s="71"/>
      <c r="JMG40" s="71"/>
      <c r="JMH40" s="71"/>
      <c r="JMI40" s="71"/>
      <c r="JMJ40" s="71"/>
      <c r="JMK40" s="71"/>
      <c r="JML40" s="71"/>
      <c r="JMM40" s="71"/>
      <c r="JMN40" s="71"/>
      <c r="JMO40" s="71"/>
      <c r="JMP40" s="71"/>
      <c r="JMQ40" s="71"/>
      <c r="JMR40" s="71"/>
      <c r="JMS40" s="71"/>
      <c r="JMT40" s="71"/>
      <c r="JMU40" s="71"/>
      <c r="JMV40" s="71"/>
      <c r="JMW40" s="71"/>
      <c r="JMX40" s="71"/>
      <c r="JMY40" s="71"/>
      <c r="JMZ40" s="71"/>
      <c r="JNA40" s="71"/>
      <c r="JNB40" s="71"/>
      <c r="JNC40" s="71"/>
      <c r="JND40" s="71"/>
      <c r="JNE40" s="71"/>
      <c r="JNF40" s="71"/>
      <c r="JNG40" s="71"/>
      <c r="JNH40" s="71"/>
      <c r="JNI40" s="71"/>
      <c r="JNJ40" s="71"/>
      <c r="JNK40" s="71"/>
      <c r="JNL40" s="71"/>
      <c r="JNM40" s="71"/>
      <c r="JNN40" s="71"/>
      <c r="JNO40" s="71"/>
      <c r="JNP40" s="71"/>
      <c r="JNQ40" s="71"/>
      <c r="JNR40" s="71"/>
      <c r="JNS40" s="71"/>
      <c r="JNT40" s="71"/>
      <c r="JNU40" s="71"/>
      <c r="JNV40" s="71"/>
      <c r="JNW40" s="71"/>
      <c r="JNX40" s="71"/>
      <c r="JNY40" s="71"/>
      <c r="JNZ40" s="71"/>
      <c r="JOA40" s="71"/>
      <c r="JOB40" s="71"/>
      <c r="JOC40" s="71"/>
      <c r="JOD40" s="71"/>
      <c r="JOE40" s="71"/>
      <c r="JOF40" s="71"/>
      <c r="JOG40" s="71"/>
      <c r="JOH40" s="71"/>
      <c r="JOI40" s="71"/>
      <c r="JOJ40" s="71"/>
      <c r="JOK40" s="71"/>
      <c r="JOL40" s="71"/>
      <c r="JOM40" s="71"/>
      <c r="JON40" s="71"/>
      <c r="JOO40" s="71"/>
      <c r="JOP40" s="71"/>
      <c r="JOQ40" s="71"/>
      <c r="JOR40" s="71"/>
      <c r="JOS40" s="71"/>
      <c r="JOT40" s="71"/>
      <c r="JOU40" s="71"/>
      <c r="JOV40" s="71"/>
      <c r="JOW40" s="71"/>
      <c r="JOX40" s="71"/>
      <c r="JOY40" s="71"/>
      <c r="JOZ40" s="71"/>
      <c r="JPA40" s="71"/>
      <c r="JPB40" s="71"/>
      <c r="JPC40" s="71"/>
      <c r="JPD40" s="71"/>
      <c r="JPE40" s="71"/>
      <c r="JPF40" s="71"/>
      <c r="JPG40" s="71"/>
      <c r="JPH40" s="71"/>
      <c r="JPI40" s="71"/>
      <c r="JPJ40" s="71"/>
      <c r="JPK40" s="71"/>
      <c r="JPL40" s="71"/>
      <c r="JPM40" s="71"/>
      <c r="JPN40" s="71"/>
      <c r="JPO40" s="71"/>
      <c r="JPP40" s="71"/>
      <c r="JPQ40" s="71"/>
      <c r="JPR40" s="71"/>
      <c r="JPS40" s="71"/>
      <c r="JPT40" s="71"/>
      <c r="JPU40" s="71"/>
      <c r="JPV40" s="71"/>
      <c r="JPW40" s="71"/>
      <c r="JPX40" s="71"/>
      <c r="JPY40" s="71"/>
      <c r="JPZ40" s="71"/>
      <c r="JQA40" s="71"/>
      <c r="JQB40" s="71"/>
      <c r="JQC40" s="71"/>
      <c r="JQD40" s="71"/>
      <c r="JQE40" s="71"/>
      <c r="JQF40" s="71"/>
      <c r="JQG40" s="71"/>
      <c r="JQH40" s="71"/>
      <c r="JQI40" s="71"/>
      <c r="JQJ40" s="71"/>
      <c r="JQK40" s="71"/>
      <c r="JQL40" s="71"/>
      <c r="JQM40" s="71"/>
      <c r="JQN40" s="71"/>
      <c r="JQO40" s="71"/>
      <c r="JQP40" s="71"/>
      <c r="JQQ40" s="71"/>
      <c r="JQR40" s="71"/>
      <c r="JQS40" s="71"/>
      <c r="JQT40" s="71"/>
      <c r="JQU40" s="71"/>
      <c r="JQV40" s="71"/>
      <c r="JQW40" s="71"/>
      <c r="JQX40" s="71"/>
      <c r="JQY40" s="71"/>
      <c r="JQZ40" s="71"/>
      <c r="JRA40" s="71"/>
      <c r="JRB40" s="71"/>
      <c r="JRC40" s="71"/>
      <c r="JRD40" s="71"/>
      <c r="JRE40" s="71"/>
      <c r="JRF40" s="71"/>
      <c r="JRG40" s="71"/>
      <c r="JRH40" s="71"/>
      <c r="JRI40" s="71"/>
      <c r="JRJ40" s="71"/>
      <c r="JRK40" s="71"/>
      <c r="JRL40" s="71"/>
      <c r="JRM40" s="71"/>
      <c r="JRN40" s="71"/>
      <c r="JRO40" s="71"/>
      <c r="JRP40" s="71"/>
      <c r="JRQ40" s="71"/>
      <c r="JRR40" s="71"/>
      <c r="JRS40" s="71"/>
      <c r="JRT40" s="71"/>
      <c r="JRU40" s="71"/>
      <c r="JRV40" s="71"/>
      <c r="JRW40" s="71"/>
      <c r="JRX40" s="71"/>
      <c r="JRY40" s="71"/>
      <c r="JRZ40" s="71"/>
      <c r="JSA40" s="71"/>
      <c r="JSB40" s="71"/>
      <c r="JSC40" s="71"/>
      <c r="JSD40" s="71"/>
      <c r="JSE40" s="71"/>
      <c r="JSF40" s="71"/>
      <c r="JSG40" s="71"/>
      <c r="JSH40" s="71"/>
      <c r="JSI40" s="71"/>
      <c r="JSJ40" s="71"/>
      <c r="JSK40" s="71"/>
      <c r="JSL40" s="71"/>
      <c r="JSM40" s="71"/>
      <c r="JSN40" s="71"/>
      <c r="JSO40" s="71"/>
      <c r="JSP40" s="71"/>
      <c r="JSQ40" s="71"/>
      <c r="JSR40" s="71"/>
      <c r="JSS40" s="71"/>
      <c r="JST40" s="71"/>
      <c r="JSU40" s="71"/>
      <c r="JSV40" s="71"/>
      <c r="JSW40" s="71"/>
      <c r="JSX40" s="71"/>
      <c r="JSY40" s="71"/>
      <c r="JSZ40" s="71"/>
      <c r="JTA40" s="71"/>
      <c r="JTB40" s="71"/>
      <c r="JTC40" s="71"/>
      <c r="JTD40" s="71"/>
      <c r="JTE40" s="71"/>
      <c r="JTF40" s="71"/>
      <c r="JTG40" s="71"/>
      <c r="JTH40" s="71"/>
      <c r="JTI40" s="71"/>
      <c r="JTJ40" s="71"/>
      <c r="JTK40" s="71"/>
      <c r="JTL40" s="71"/>
      <c r="JTM40" s="71"/>
      <c r="JTN40" s="71"/>
      <c r="JTO40" s="71"/>
      <c r="JTP40" s="71"/>
      <c r="JTQ40" s="71"/>
      <c r="JTR40" s="71"/>
      <c r="JTS40" s="71"/>
      <c r="JTT40" s="71"/>
      <c r="JTU40" s="71"/>
      <c r="JTV40" s="71"/>
      <c r="JTW40" s="71"/>
      <c r="JTX40" s="71"/>
      <c r="JTY40" s="71"/>
      <c r="JTZ40" s="71"/>
      <c r="JUA40" s="71"/>
      <c r="JUB40" s="71"/>
      <c r="JUC40" s="71"/>
      <c r="JUD40" s="71"/>
      <c r="JUE40" s="71"/>
      <c r="JUF40" s="71"/>
      <c r="JUG40" s="71"/>
      <c r="JUH40" s="71"/>
      <c r="JUI40" s="71"/>
      <c r="JUJ40" s="71"/>
      <c r="JUK40" s="71"/>
      <c r="JUL40" s="71"/>
      <c r="JUM40" s="71"/>
      <c r="JUN40" s="71"/>
      <c r="JUO40" s="71"/>
      <c r="JUP40" s="71"/>
      <c r="JUQ40" s="71"/>
      <c r="JUR40" s="71"/>
      <c r="JUS40" s="71"/>
      <c r="JUT40" s="71"/>
      <c r="JUU40" s="71"/>
      <c r="JUV40" s="71"/>
      <c r="JUW40" s="71"/>
      <c r="JUX40" s="71"/>
      <c r="JUY40" s="71"/>
      <c r="JUZ40" s="71"/>
      <c r="JVA40" s="71"/>
      <c r="JVB40" s="71"/>
      <c r="JVC40" s="71"/>
      <c r="JVD40" s="71"/>
      <c r="JVE40" s="71"/>
      <c r="JVF40" s="71"/>
      <c r="JVG40" s="71"/>
      <c r="JVH40" s="71"/>
      <c r="JVI40" s="71"/>
      <c r="JVJ40" s="71"/>
      <c r="JVK40" s="71"/>
      <c r="JVL40" s="71"/>
      <c r="JVM40" s="71"/>
      <c r="JVN40" s="71"/>
      <c r="JVO40" s="71"/>
      <c r="JVP40" s="71"/>
      <c r="JVQ40" s="71"/>
      <c r="JVR40" s="71"/>
      <c r="JVS40" s="71"/>
      <c r="JVT40" s="71"/>
      <c r="JVU40" s="71"/>
      <c r="JVV40" s="71"/>
      <c r="JVW40" s="71"/>
      <c r="JVX40" s="71"/>
      <c r="JVY40" s="71"/>
      <c r="JVZ40" s="71"/>
      <c r="JWA40" s="71"/>
      <c r="JWB40" s="71"/>
      <c r="JWC40" s="71"/>
      <c r="JWD40" s="71"/>
      <c r="JWE40" s="71"/>
      <c r="JWF40" s="71"/>
      <c r="JWG40" s="71"/>
      <c r="JWH40" s="71"/>
      <c r="JWI40" s="71"/>
      <c r="JWJ40" s="71"/>
      <c r="JWK40" s="71"/>
      <c r="JWL40" s="71"/>
      <c r="JWM40" s="71"/>
      <c r="JWN40" s="71"/>
      <c r="JWO40" s="71"/>
      <c r="JWP40" s="71"/>
      <c r="JWQ40" s="71"/>
      <c r="JWR40" s="71"/>
      <c r="JWS40" s="71"/>
      <c r="JWT40" s="71"/>
      <c r="JWU40" s="71"/>
      <c r="JWV40" s="71"/>
      <c r="JWW40" s="71"/>
      <c r="JWX40" s="71"/>
      <c r="JWY40" s="71"/>
      <c r="JWZ40" s="71"/>
      <c r="JXA40" s="71"/>
      <c r="JXB40" s="71"/>
      <c r="JXC40" s="71"/>
      <c r="JXD40" s="71"/>
      <c r="JXE40" s="71"/>
      <c r="JXF40" s="71"/>
      <c r="JXG40" s="71"/>
      <c r="JXH40" s="71"/>
      <c r="JXI40" s="71"/>
      <c r="JXJ40" s="71"/>
      <c r="JXK40" s="71"/>
      <c r="JXL40" s="71"/>
      <c r="JXM40" s="71"/>
      <c r="JXN40" s="71"/>
      <c r="JXO40" s="71"/>
      <c r="JXP40" s="71"/>
      <c r="JXQ40" s="71"/>
      <c r="JXR40" s="71"/>
      <c r="JXS40" s="71"/>
      <c r="JXT40" s="71"/>
      <c r="JXU40" s="71"/>
      <c r="JXV40" s="71"/>
      <c r="JXW40" s="71"/>
      <c r="JXX40" s="71"/>
      <c r="JXY40" s="71"/>
      <c r="JXZ40" s="71"/>
      <c r="JYA40" s="71"/>
      <c r="JYB40" s="71"/>
      <c r="JYC40" s="71"/>
      <c r="JYD40" s="71"/>
      <c r="JYE40" s="71"/>
      <c r="JYF40" s="71"/>
      <c r="JYG40" s="71"/>
      <c r="JYH40" s="71"/>
      <c r="JYI40" s="71"/>
      <c r="JYJ40" s="71"/>
      <c r="JYK40" s="71"/>
      <c r="JYL40" s="71"/>
      <c r="JYM40" s="71"/>
      <c r="JYN40" s="71"/>
      <c r="JYO40" s="71"/>
      <c r="JYP40" s="71"/>
      <c r="JYQ40" s="71"/>
      <c r="JYR40" s="71"/>
      <c r="JYS40" s="71"/>
      <c r="JYT40" s="71"/>
      <c r="JYU40" s="71"/>
      <c r="JYV40" s="71"/>
      <c r="JYW40" s="71"/>
      <c r="JYX40" s="71"/>
      <c r="JYY40" s="71"/>
      <c r="JYZ40" s="71"/>
      <c r="JZA40" s="71"/>
      <c r="JZB40" s="71"/>
      <c r="JZC40" s="71"/>
      <c r="JZD40" s="71"/>
      <c r="JZE40" s="71"/>
      <c r="JZF40" s="71"/>
      <c r="JZG40" s="71"/>
      <c r="JZH40" s="71"/>
      <c r="JZI40" s="71"/>
      <c r="JZJ40" s="71"/>
      <c r="JZK40" s="71"/>
      <c r="JZL40" s="71"/>
      <c r="JZM40" s="71"/>
      <c r="JZN40" s="71"/>
      <c r="JZO40" s="71"/>
      <c r="JZP40" s="71"/>
      <c r="JZQ40" s="71"/>
      <c r="JZR40" s="71"/>
      <c r="JZS40" s="71"/>
      <c r="JZT40" s="71"/>
      <c r="JZU40" s="71"/>
      <c r="JZV40" s="71"/>
      <c r="JZW40" s="71"/>
      <c r="JZX40" s="71"/>
      <c r="JZY40" s="71"/>
      <c r="JZZ40" s="71"/>
      <c r="KAA40" s="71"/>
      <c r="KAB40" s="71"/>
      <c r="KAC40" s="71"/>
      <c r="KAD40" s="71"/>
      <c r="KAE40" s="71"/>
      <c r="KAF40" s="71"/>
      <c r="KAG40" s="71"/>
      <c r="KAH40" s="71"/>
      <c r="KAI40" s="71"/>
      <c r="KAJ40" s="71"/>
      <c r="KAK40" s="71"/>
      <c r="KAL40" s="71"/>
      <c r="KAM40" s="71"/>
      <c r="KAN40" s="71"/>
      <c r="KAO40" s="71"/>
      <c r="KAP40" s="71"/>
      <c r="KAQ40" s="71"/>
      <c r="KAR40" s="71"/>
      <c r="KAS40" s="71"/>
      <c r="KAT40" s="71"/>
      <c r="KAU40" s="71"/>
      <c r="KAV40" s="71"/>
      <c r="KAW40" s="71"/>
      <c r="KAX40" s="71"/>
      <c r="KAY40" s="71"/>
      <c r="KAZ40" s="71"/>
      <c r="KBA40" s="71"/>
      <c r="KBB40" s="71"/>
      <c r="KBC40" s="71"/>
      <c r="KBD40" s="71"/>
      <c r="KBE40" s="71"/>
      <c r="KBF40" s="71"/>
      <c r="KBG40" s="71"/>
      <c r="KBH40" s="71"/>
      <c r="KBI40" s="71"/>
      <c r="KBJ40" s="71"/>
      <c r="KBK40" s="71"/>
      <c r="KBL40" s="71"/>
      <c r="KBM40" s="71"/>
      <c r="KBN40" s="71"/>
      <c r="KBO40" s="71"/>
      <c r="KBP40" s="71"/>
      <c r="KBQ40" s="71"/>
      <c r="KBR40" s="71"/>
      <c r="KBS40" s="71"/>
      <c r="KBT40" s="71"/>
      <c r="KBU40" s="71"/>
      <c r="KBV40" s="71"/>
      <c r="KBW40" s="71"/>
      <c r="KBX40" s="71"/>
      <c r="KBY40" s="71"/>
      <c r="KBZ40" s="71"/>
      <c r="KCA40" s="71"/>
      <c r="KCB40" s="71"/>
      <c r="KCC40" s="71"/>
      <c r="KCD40" s="71"/>
      <c r="KCE40" s="71"/>
      <c r="KCF40" s="71"/>
      <c r="KCG40" s="71"/>
      <c r="KCH40" s="71"/>
      <c r="KCI40" s="71"/>
      <c r="KCJ40" s="71"/>
      <c r="KCK40" s="71"/>
      <c r="KCL40" s="71"/>
      <c r="KCM40" s="71"/>
      <c r="KCN40" s="71"/>
      <c r="KCO40" s="71"/>
      <c r="KCP40" s="71"/>
      <c r="KCQ40" s="71"/>
      <c r="KCR40" s="71"/>
      <c r="KCS40" s="71"/>
      <c r="KCT40" s="71"/>
      <c r="KCU40" s="71"/>
      <c r="KCV40" s="71"/>
      <c r="KCW40" s="71"/>
      <c r="KCX40" s="71"/>
      <c r="KCY40" s="71"/>
      <c r="KCZ40" s="71"/>
      <c r="KDA40" s="71"/>
      <c r="KDB40" s="71"/>
      <c r="KDC40" s="71"/>
      <c r="KDD40" s="71"/>
      <c r="KDE40" s="71"/>
      <c r="KDF40" s="71"/>
      <c r="KDG40" s="71"/>
      <c r="KDH40" s="71"/>
      <c r="KDI40" s="71"/>
      <c r="KDJ40" s="71"/>
      <c r="KDK40" s="71"/>
      <c r="KDL40" s="71"/>
      <c r="KDM40" s="71"/>
      <c r="KDN40" s="71"/>
      <c r="KDO40" s="71"/>
      <c r="KDP40" s="71"/>
      <c r="KDQ40" s="71"/>
      <c r="KDR40" s="71"/>
      <c r="KDS40" s="71"/>
      <c r="KDT40" s="71"/>
      <c r="KDU40" s="71"/>
      <c r="KDV40" s="71"/>
      <c r="KDW40" s="71"/>
      <c r="KDX40" s="71"/>
      <c r="KDY40" s="71"/>
      <c r="KDZ40" s="71"/>
      <c r="KEA40" s="71"/>
      <c r="KEB40" s="71"/>
      <c r="KEC40" s="71"/>
      <c r="KED40" s="71"/>
      <c r="KEE40" s="71"/>
      <c r="KEF40" s="71"/>
      <c r="KEG40" s="71"/>
      <c r="KEH40" s="71"/>
      <c r="KEI40" s="71"/>
      <c r="KEJ40" s="71"/>
      <c r="KEK40" s="71"/>
      <c r="KEL40" s="71"/>
      <c r="KEM40" s="71"/>
      <c r="KEN40" s="71"/>
      <c r="KEO40" s="71"/>
      <c r="KEP40" s="71"/>
      <c r="KEQ40" s="71"/>
      <c r="KER40" s="71"/>
      <c r="KES40" s="71"/>
      <c r="KET40" s="71"/>
      <c r="KEU40" s="71"/>
      <c r="KEV40" s="71"/>
      <c r="KEW40" s="71"/>
      <c r="KEX40" s="71"/>
      <c r="KEY40" s="71"/>
      <c r="KEZ40" s="71"/>
      <c r="KFA40" s="71"/>
      <c r="KFB40" s="71"/>
      <c r="KFC40" s="71"/>
      <c r="KFD40" s="71"/>
      <c r="KFE40" s="71"/>
      <c r="KFF40" s="71"/>
      <c r="KFG40" s="71"/>
      <c r="KFH40" s="71"/>
      <c r="KFI40" s="71"/>
      <c r="KFJ40" s="71"/>
      <c r="KFK40" s="71"/>
      <c r="KFL40" s="71"/>
      <c r="KFM40" s="71"/>
      <c r="KFN40" s="71"/>
      <c r="KFO40" s="71"/>
      <c r="KFP40" s="71"/>
      <c r="KFQ40" s="71"/>
      <c r="KFR40" s="71"/>
      <c r="KFS40" s="71"/>
      <c r="KFT40" s="71"/>
      <c r="KFU40" s="71"/>
      <c r="KFV40" s="71"/>
      <c r="KFW40" s="71"/>
      <c r="KFX40" s="71"/>
      <c r="KFY40" s="71"/>
      <c r="KFZ40" s="71"/>
      <c r="KGA40" s="71"/>
      <c r="KGB40" s="71"/>
      <c r="KGC40" s="71"/>
      <c r="KGD40" s="71"/>
      <c r="KGE40" s="71"/>
      <c r="KGF40" s="71"/>
      <c r="KGG40" s="71"/>
      <c r="KGH40" s="71"/>
      <c r="KGI40" s="71"/>
      <c r="KGJ40" s="71"/>
      <c r="KGK40" s="71"/>
      <c r="KGL40" s="71"/>
      <c r="KGM40" s="71"/>
      <c r="KGN40" s="71"/>
      <c r="KGO40" s="71"/>
      <c r="KGP40" s="71"/>
      <c r="KGQ40" s="71"/>
      <c r="KGR40" s="71"/>
      <c r="KGS40" s="71"/>
      <c r="KGT40" s="71"/>
      <c r="KGU40" s="71"/>
      <c r="KGV40" s="71"/>
      <c r="KGW40" s="71"/>
      <c r="KGX40" s="71"/>
      <c r="KGY40" s="71"/>
      <c r="KGZ40" s="71"/>
      <c r="KHA40" s="71"/>
      <c r="KHB40" s="71"/>
      <c r="KHC40" s="71"/>
      <c r="KHD40" s="71"/>
      <c r="KHE40" s="71"/>
      <c r="KHF40" s="71"/>
      <c r="KHG40" s="71"/>
      <c r="KHH40" s="71"/>
      <c r="KHI40" s="71"/>
      <c r="KHJ40" s="71"/>
      <c r="KHK40" s="71"/>
      <c r="KHL40" s="71"/>
      <c r="KHM40" s="71"/>
      <c r="KHN40" s="71"/>
      <c r="KHO40" s="71"/>
      <c r="KHP40" s="71"/>
      <c r="KHQ40" s="71"/>
      <c r="KHR40" s="71"/>
      <c r="KHS40" s="71"/>
      <c r="KHT40" s="71"/>
      <c r="KHU40" s="71"/>
      <c r="KHV40" s="71"/>
      <c r="KHW40" s="71"/>
      <c r="KHX40" s="71"/>
      <c r="KHY40" s="71"/>
      <c r="KHZ40" s="71"/>
      <c r="KIA40" s="71"/>
      <c r="KIB40" s="71"/>
      <c r="KIC40" s="71"/>
      <c r="KID40" s="71"/>
      <c r="KIE40" s="71"/>
      <c r="KIF40" s="71"/>
      <c r="KIG40" s="71"/>
      <c r="KIH40" s="71"/>
      <c r="KII40" s="71"/>
      <c r="KIJ40" s="71"/>
      <c r="KIK40" s="71"/>
      <c r="KIL40" s="71"/>
      <c r="KIM40" s="71"/>
      <c r="KIN40" s="71"/>
      <c r="KIO40" s="71"/>
      <c r="KIP40" s="71"/>
      <c r="KIQ40" s="71"/>
      <c r="KIR40" s="71"/>
      <c r="KIS40" s="71"/>
      <c r="KIT40" s="71"/>
      <c r="KIU40" s="71"/>
      <c r="KIV40" s="71"/>
      <c r="KIW40" s="71"/>
      <c r="KIX40" s="71"/>
      <c r="KIY40" s="71"/>
      <c r="KIZ40" s="71"/>
      <c r="KJA40" s="71"/>
      <c r="KJB40" s="71"/>
      <c r="KJC40" s="71"/>
      <c r="KJD40" s="71"/>
      <c r="KJE40" s="71"/>
      <c r="KJF40" s="71"/>
      <c r="KJG40" s="71"/>
      <c r="KJH40" s="71"/>
      <c r="KJI40" s="71"/>
      <c r="KJJ40" s="71"/>
      <c r="KJK40" s="71"/>
      <c r="KJL40" s="71"/>
      <c r="KJM40" s="71"/>
      <c r="KJN40" s="71"/>
      <c r="KJO40" s="71"/>
      <c r="KJP40" s="71"/>
      <c r="KJQ40" s="71"/>
      <c r="KJR40" s="71"/>
      <c r="KJS40" s="71"/>
      <c r="KJT40" s="71"/>
      <c r="KJU40" s="71"/>
      <c r="KJV40" s="71"/>
      <c r="KJW40" s="71"/>
      <c r="KJX40" s="71"/>
      <c r="KJY40" s="71"/>
      <c r="KJZ40" s="71"/>
      <c r="KKA40" s="71"/>
      <c r="KKB40" s="71"/>
      <c r="KKC40" s="71"/>
      <c r="KKD40" s="71"/>
      <c r="KKE40" s="71"/>
      <c r="KKF40" s="71"/>
      <c r="KKG40" s="71"/>
      <c r="KKH40" s="71"/>
      <c r="KKI40" s="71"/>
      <c r="KKJ40" s="71"/>
      <c r="KKK40" s="71"/>
      <c r="KKL40" s="71"/>
      <c r="KKM40" s="71"/>
      <c r="KKN40" s="71"/>
      <c r="KKO40" s="71"/>
      <c r="KKP40" s="71"/>
      <c r="KKQ40" s="71"/>
      <c r="KKR40" s="71"/>
      <c r="KKS40" s="71"/>
      <c r="KKT40" s="71"/>
      <c r="KKU40" s="71"/>
      <c r="KKV40" s="71"/>
      <c r="KKW40" s="71"/>
      <c r="KKX40" s="71"/>
      <c r="KKY40" s="71"/>
      <c r="KKZ40" s="71"/>
      <c r="KLA40" s="71"/>
      <c r="KLB40" s="71"/>
      <c r="KLC40" s="71"/>
      <c r="KLD40" s="71"/>
      <c r="KLE40" s="71"/>
      <c r="KLF40" s="71"/>
      <c r="KLG40" s="71"/>
      <c r="KLH40" s="71"/>
      <c r="KLI40" s="71"/>
      <c r="KLJ40" s="71"/>
      <c r="KLK40" s="71"/>
      <c r="KLL40" s="71"/>
      <c r="KLM40" s="71"/>
      <c r="KLN40" s="71"/>
      <c r="KLO40" s="71"/>
      <c r="KLP40" s="71"/>
      <c r="KLQ40" s="71"/>
      <c r="KLR40" s="71"/>
      <c r="KLS40" s="71"/>
      <c r="KLT40" s="71"/>
      <c r="KLU40" s="71"/>
      <c r="KLV40" s="71"/>
      <c r="KLW40" s="71"/>
      <c r="KLX40" s="71"/>
      <c r="KLY40" s="71"/>
      <c r="KLZ40" s="71"/>
      <c r="KMA40" s="71"/>
      <c r="KMB40" s="71"/>
      <c r="KMC40" s="71"/>
      <c r="KMD40" s="71"/>
      <c r="KME40" s="71"/>
      <c r="KMF40" s="71"/>
      <c r="KMG40" s="71"/>
      <c r="KMH40" s="71"/>
      <c r="KMI40" s="71"/>
      <c r="KMJ40" s="71"/>
      <c r="KMK40" s="71"/>
      <c r="KML40" s="71"/>
      <c r="KMM40" s="71"/>
      <c r="KMN40" s="71"/>
      <c r="KMO40" s="71"/>
      <c r="KMP40" s="71"/>
      <c r="KMQ40" s="71"/>
      <c r="KMR40" s="71"/>
      <c r="KMS40" s="71"/>
      <c r="KMT40" s="71"/>
      <c r="KMU40" s="71"/>
      <c r="KMV40" s="71"/>
      <c r="KMW40" s="71"/>
      <c r="KMX40" s="71"/>
      <c r="KMY40" s="71"/>
      <c r="KMZ40" s="71"/>
      <c r="KNA40" s="71"/>
      <c r="KNB40" s="71"/>
      <c r="KNC40" s="71"/>
      <c r="KND40" s="71"/>
      <c r="KNE40" s="71"/>
      <c r="KNF40" s="71"/>
      <c r="KNG40" s="71"/>
      <c r="KNH40" s="71"/>
      <c r="KNI40" s="71"/>
      <c r="KNJ40" s="71"/>
      <c r="KNK40" s="71"/>
      <c r="KNL40" s="71"/>
      <c r="KNM40" s="71"/>
      <c r="KNN40" s="71"/>
      <c r="KNO40" s="71"/>
      <c r="KNP40" s="71"/>
      <c r="KNQ40" s="71"/>
      <c r="KNR40" s="71"/>
      <c r="KNS40" s="71"/>
      <c r="KNT40" s="71"/>
      <c r="KNU40" s="71"/>
      <c r="KNV40" s="71"/>
      <c r="KNW40" s="71"/>
      <c r="KNX40" s="71"/>
      <c r="KNY40" s="71"/>
      <c r="KNZ40" s="71"/>
      <c r="KOA40" s="71"/>
      <c r="KOB40" s="71"/>
      <c r="KOC40" s="71"/>
      <c r="KOD40" s="71"/>
      <c r="KOE40" s="71"/>
      <c r="KOF40" s="71"/>
      <c r="KOG40" s="71"/>
      <c r="KOH40" s="71"/>
      <c r="KOI40" s="71"/>
      <c r="KOJ40" s="71"/>
      <c r="KOK40" s="71"/>
      <c r="KOL40" s="71"/>
      <c r="KOM40" s="71"/>
      <c r="KON40" s="71"/>
      <c r="KOO40" s="71"/>
      <c r="KOP40" s="71"/>
      <c r="KOQ40" s="71"/>
      <c r="KOR40" s="71"/>
      <c r="KOS40" s="71"/>
      <c r="KOT40" s="71"/>
      <c r="KOU40" s="71"/>
      <c r="KOV40" s="71"/>
      <c r="KOW40" s="71"/>
      <c r="KOX40" s="71"/>
      <c r="KOY40" s="71"/>
      <c r="KOZ40" s="71"/>
      <c r="KPA40" s="71"/>
      <c r="KPB40" s="71"/>
      <c r="KPC40" s="71"/>
      <c r="KPD40" s="71"/>
      <c r="KPE40" s="71"/>
      <c r="KPF40" s="71"/>
      <c r="KPG40" s="71"/>
      <c r="KPH40" s="71"/>
      <c r="KPI40" s="71"/>
      <c r="KPJ40" s="71"/>
      <c r="KPK40" s="71"/>
      <c r="KPL40" s="71"/>
      <c r="KPM40" s="71"/>
      <c r="KPN40" s="71"/>
      <c r="KPO40" s="71"/>
      <c r="KPP40" s="71"/>
      <c r="KPQ40" s="71"/>
      <c r="KPR40" s="71"/>
      <c r="KPS40" s="71"/>
      <c r="KPT40" s="71"/>
      <c r="KPU40" s="71"/>
      <c r="KPV40" s="71"/>
      <c r="KPW40" s="71"/>
      <c r="KPX40" s="71"/>
      <c r="KPY40" s="71"/>
      <c r="KPZ40" s="71"/>
      <c r="KQA40" s="71"/>
      <c r="KQB40" s="71"/>
      <c r="KQC40" s="71"/>
      <c r="KQD40" s="71"/>
      <c r="KQE40" s="71"/>
      <c r="KQF40" s="71"/>
      <c r="KQG40" s="71"/>
      <c r="KQH40" s="71"/>
      <c r="KQI40" s="71"/>
      <c r="KQJ40" s="71"/>
      <c r="KQK40" s="71"/>
      <c r="KQL40" s="71"/>
      <c r="KQM40" s="71"/>
      <c r="KQN40" s="71"/>
      <c r="KQO40" s="71"/>
      <c r="KQP40" s="71"/>
      <c r="KQQ40" s="71"/>
      <c r="KQR40" s="71"/>
      <c r="KQS40" s="71"/>
      <c r="KQT40" s="71"/>
      <c r="KQU40" s="71"/>
      <c r="KQV40" s="71"/>
      <c r="KQW40" s="71"/>
      <c r="KQX40" s="71"/>
      <c r="KQY40" s="71"/>
      <c r="KQZ40" s="71"/>
      <c r="KRA40" s="71"/>
      <c r="KRB40" s="71"/>
      <c r="KRC40" s="71"/>
      <c r="KRD40" s="71"/>
      <c r="KRE40" s="71"/>
      <c r="KRF40" s="71"/>
      <c r="KRG40" s="71"/>
      <c r="KRH40" s="71"/>
      <c r="KRI40" s="71"/>
      <c r="KRJ40" s="71"/>
      <c r="KRK40" s="71"/>
      <c r="KRL40" s="71"/>
      <c r="KRM40" s="71"/>
      <c r="KRN40" s="71"/>
      <c r="KRO40" s="71"/>
      <c r="KRP40" s="71"/>
      <c r="KRQ40" s="71"/>
      <c r="KRR40" s="71"/>
      <c r="KRS40" s="71"/>
      <c r="KRT40" s="71"/>
      <c r="KRU40" s="71"/>
      <c r="KRV40" s="71"/>
      <c r="KRW40" s="71"/>
      <c r="KRX40" s="71"/>
      <c r="KRY40" s="71"/>
      <c r="KRZ40" s="71"/>
      <c r="KSA40" s="71"/>
      <c r="KSB40" s="71"/>
      <c r="KSC40" s="71"/>
      <c r="KSD40" s="71"/>
      <c r="KSE40" s="71"/>
      <c r="KSF40" s="71"/>
      <c r="KSG40" s="71"/>
      <c r="KSH40" s="71"/>
      <c r="KSI40" s="71"/>
      <c r="KSJ40" s="71"/>
      <c r="KSK40" s="71"/>
      <c r="KSL40" s="71"/>
      <c r="KSM40" s="71"/>
      <c r="KSN40" s="71"/>
      <c r="KSO40" s="71"/>
      <c r="KSP40" s="71"/>
      <c r="KSQ40" s="71"/>
      <c r="KSR40" s="71"/>
      <c r="KSS40" s="71"/>
      <c r="KST40" s="71"/>
      <c r="KSU40" s="71"/>
      <c r="KSV40" s="71"/>
      <c r="KSW40" s="71"/>
      <c r="KSX40" s="71"/>
      <c r="KSY40" s="71"/>
      <c r="KSZ40" s="71"/>
      <c r="KTA40" s="71"/>
      <c r="KTB40" s="71"/>
      <c r="KTC40" s="71"/>
      <c r="KTD40" s="71"/>
      <c r="KTE40" s="71"/>
      <c r="KTF40" s="71"/>
      <c r="KTG40" s="71"/>
      <c r="KTH40" s="71"/>
      <c r="KTI40" s="71"/>
      <c r="KTJ40" s="71"/>
      <c r="KTK40" s="71"/>
      <c r="KTL40" s="71"/>
      <c r="KTM40" s="71"/>
      <c r="KTN40" s="71"/>
      <c r="KTO40" s="71"/>
      <c r="KTP40" s="71"/>
      <c r="KTQ40" s="71"/>
      <c r="KTR40" s="71"/>
      <c r="KTS40" s="71"/>
      <c r="KTT40" s="71"/>
      <c r="KTU40" s="71"/>
      <c r="KTV40" s="71"/>
      <c r="KTW40" s="71"/>
      <c r="KTX40" s="71"/>
      <c r="KTY40" s="71"/>
      <c r="KTZ40" s="71"/>
      <c r="KUA40" s="71"/>
      <c r="KUB40" s="71"/>
      <c r="KUC40" s="71"/>
      <c r="KUD40" s="71"/>
      <c r="KUE40" s="71"/>
      <c r="KUF40" s="71"/>
      <c r="KUG40" s="71"/>
      <c r="KUH40" s="71"/>
      <c r="KUI40" s="71"/>
      <c r="KUJ40" s="71"/>
      <c r="KUK40" s="71"/>
      <c r="KUL40" s="71"/>
      <c r="KUM40" s="71"/>
      <c r="KUN40" s="71"/>
      <c r="KUO40" s="71"/>
      <c r="KUP40" s="71"/>
      <c r="KUQ40" s="71"/>
      <c r="KUR40" s="71"/>
      <c r="KUS40" s="71"/>
      <c r="KUT40" s="71"/>
      <c r="KUU40" s="71"/>
      <c r="KUV40" s="71"/>
      <c r="KUW40" s="71"/>
      <c r="KUX40" s="71"/>
      <c r="KUY40" s="71"/>
      <c r="KUZ40" s="71"/>
      <c r="KVA40" s="71"/>
      <c r="KVB40" s="71"/>
      <c r="KVC40" s="71"/>
      <c r="KVD40" s="71"/>
      <c r="KVE40" s="71"/>
      <c r="KVF40" s="71"/>
      <c r="KVG40" s="71"/>
      <c r="KVH40" s="71"/>
      <c r="KVI40" s="71"/>
      <c r="KVJ40" s="71"/>
      <c r="KVK40" s="71"/>
      <c r="KVL40" s="71"/>
      <c r="KVM40" s="71"/>
      <c r="KVN40" s="71"/>
      <c r="KVO40" s="71"/>
      <c r="KVP40" s="71"/>
      <c r="KVQ40" s="71"/>
      <c r="KVR40" s="71"/>
      <c r="KVS40" s="71"/>
      <c r="KVT40" s="71"/>
      <c r="KVU40" s="71"/>
      <c r="KVV40" s="71"/>
      <c r="KVW40" s="71"/>
      <c r="KVX40" s="71"/>
      <c r="KVY40" s="71"/>
      <c r="KVZ40" s="71"/>
      <c r="KWA40" s="71"/>
      <c r="KWB40" s="71"/>
      <c r="KWC40" s="71"/>
      <c r="KWD40" s="71"/>
      <c r="KWE40" s="71"/>
      <c r="KWF40" s="71"/>
      <c r="KWG40" s="71"/>
      <c r="KWH40" s="71"/>
      <c r="KWI40" s="71"/>
      <c r="KWJ40" s="71"/>
      <c r="KWK40" s="71"/>
      <c r="KWL40" s="71"/>
      <c r="KWM40" s="71"/>
      <c r="KWN40" s="71"/>
      <c r="KWO40" s="71"/>
      <c r="KWP40" s="71"/>
      <c r="KWQ40" s="71"/>
      <c r="KWR40" s="71"/>
      <c r="KWS40" s="71"/>
      <c r="KWT40" s="71"/>
      <c r="KWU40" s="71"/>
      <c r="KWV40" s="71"/>
      <c r="KWW40" s="71"/>
      <c r="KWX40" s="71"/>
      <c r="KWY40" s="71"/>
      <c r="KWZ40" s="71"/>
      <c r="KXA40" s="71"/>
      <c r="KXB40" s="71"/>
      <c r="KXC40" s="71"/>
      <c r="KXD40" s="71"/>
      <c r="KXE40" s="71"/>
      <c r="KXF40" s="71"/>
      <c r="KXG40" s="71"/>
      <c r="KXH40" s="71"/>
      <c r="KXI40" s="71"/>
      <c r="KXJ40" s="71"/>
      <c r="KXK40" s="71"/>
      <c r="KXL40" s="71"/>
      <c r="KXM40" s="71"/>
      <c r="KXN40" s="71"/>
      <c r="KXO40" s="71"/>
      <c r="KXP40" s="71"/>
      <c r="KXQ40" s="71"/>
      <c r="KXR40" s="71"/>
      <c r="KXS40" s="71"/>
      <c r="KXT40" s="71"/>
      <c r="KXU40" s="71"/>
      <c r="KXV40" s="71"/>
      <c r="KXW40" s="71"/>
      <c r="KXX40" s="71"/>
      <c r="KXY40" s="71"/>
      <c r="KXZ40" s="71"/>
      <c r="KYA40" s="71"/>
      <c r="KYB40" s="71"/>
      <c r="KYC40" s="71"/>
      <c r="KYD40" s="71"/>
      <c r="KYE40" s="71"/>
      <c r="KYF40" s="71"/>
      <c r="KYG40" s="71"/>
      <c r="KYH40" s="71"/>
      <c r="KYI40" s="71"/>
      <c r="KYJ40" s="71"/>
      <c r="KYK40" s="71"/>
      <c r="KYL40" s="71"/>
      <c r="KYM40" s="71"/>
      <c r="KYN40" s="71"/>
      <c r="KYO40" s="71"/>
      <c r="KYP40" s="71"/>
      <c r="KYQ40" s="71"/>
      <c r="KYR40" s="71"/>
      <c r="KYS40" s="71"/>
      <c r="KYT40" s="71"/>
      <c r="KYU40" s="71"/>
      <c r="KYV40" s="71"/>
      <c r="KYW40" s="71"/>
      <c r="KYX40" s="71"/>
      <c r="KYY40" s="71"/>
      <c r="KYZ40" s="71"/>
      <c r="KZA40" s="71"/>
      <c r="KZB40" s="71"/>
      <c r="KZC40" s="71"/>
      <c r="KZD40" s="71"/>
      <c r="KZE40" s="71"/>
      <c r="KZF40" s="71"/>
      <c r="KZG40" s="71"/>
      <c r="KZH40" s="71"/>
      <c r="KZI40" s="71"/>
      <c r="KZJ40" s="71"/>
      <c r="KZK40" s="71"/>
      <c r="KZL40" s="71"/>
      <c r="KZM40" s="71"/>
      <c r="KZN40" s="71"/>
      <c r="KZO40" s="71"/>
      <c r="KZP40" s="71"/>
      <c r="KZQ40" s="71"/>
      <c r="KZR40" s="71"/>
      <c r="KZS40" s="71"/>
      <c r="KZT40" s="71"/>
      <c r="KZU40" s="71"/>
      <c r="KZV40" s="71"/>
      <c r="KZW40" s="71"/>
      <c r="KZX40" s="71"/>
      <c r="KZY40" s="71"/>
      <c r="KZZ40" s="71"/>
      <c r="LAA40" s="71"/>
      <c r="LAB40" s="71"/>
      <c r="LAC40" s="71"/>
      <c r="LAD40" s="71"/>
      <c r="LAE40" s="71"/>
      <c r="LAF40" s="71"/>
      <c r="LAG40" s="71"/>
      <c r="LAH40" s="71"/>
      <c r="LAI40" s="71"/>
      <c r="LAJ40" s="71"/>
      <c r="LAK40" s="71"/>
      <c r="LAL40" s="71"/>
      <c r="LAM40" s="71"/>
      <c r="LAN40" s="71"/>
      <c r="LAO40" s="71"/>
      <c r="LAP40" s="71"/>
      <c r="LAQ40" s="71"/>
      <c r="LAR40" s="71"/>
      <c r="LAS40" s="71"/>
      <c r="LAT40" s="71"/>
      <c r="LAU40" s="71"/>
      <c r="LAV40" s="71"/>
      <c r="LAW40" s="71"/>
      <c r="LAX40" s="71"/>
      <c r="LAY40" s="71"/>
      <c r="LAZ40" s="71"/>
      <c r="LBA40" s="71"/>
      <c r="LBB40" s="71"/>
      <c r="LBC40" s="71"/>
      <c r="LBD40" s="71"/>
      <c r="LBE40" s="71"/>
      <c r="LBF40" s="71"/>
      <c r="LBG40" s="71"/>
      <c r="LBH40" s="71"/>
      <c r="LBI40" s="71"/>
      <c r="LBJ40" s="71"/>
      <c r="LBK40" s="71"/>
      <c r="LBL40" s="71"/>
      <c r="LBM40" s="71"/>
      <c r="LBN40" s="71"/>
      <c r="LBO40" s="71"/>
      <c r="LBP40" s="71"/>
      <c r="LBQ40" s="71"/>
      <c r="LBR40" s="71"/>
      <c r="LBS40" s="71"/>
      <c r="LBT40" s="71"/>
      <c r="LBU40" s="71"/>
      <c r="LBV40" s="71"/>
      <c r="LBW40" s="71"/>
      <c r="LBX40" s="71"/>
      <c r="LBY40" s="71"/>
      <c r="LBZ40" s="71"/>
      <c r="LCA40" s="71"/>
      <c r="LCB40" s="71"/>
      <c r="LCC40" s="71"/>
      <c r="LCD40" s="71"/>
      <c r="LCE40" s="71"/>
      <c r="LCF40" s="71"/>
      <c r="LCG40" s="71"/>
      <c r="LCH40" s="71"/>
      <c r="LCI40" s="71"/>
      <c r="LCJ40" s="71"/>
      <c r="LCK40" s="71"/>
      <c r="LCL40" s="71"/>
      <c r="LCM40" s="71"/>
      <c r="LCN40" s="71"/>
      <c r="LCO40" s="71"/>
      <c r="LCP40" s="71"/>
      <c r="LCQ40" s="71"/>
      <c r="LCR40" s="71"/>
      <c r="LCS40" s="71"/>
      <c r="LCT40" s="71"/>
      <c r="LCU40" s="71"/>
      <c r="LCV40" s="71"/>
      <c r="LCW40" s="71"/>
      <c r="LCX40" s="71"/>
      <c r="LCY40" s="71"/>
      <c r="LCZ40" s="71"/>
      <c r="LDA40" s="71"/>
      <c r="LDB40" s="71"/>
      <c r="LDC40" s="71"/>
      <c r="LDD40" s="71"/>
      <c r="LDE40" s="71"/>
      <c r="LDF40" s="71"/>
      <c r="LDG40" s="71"/>
      <c r="LDH40" s="71"/>
      <c r="LDI40" s="71"/>
      <c r="LDJ40" s="71"/>
      <c r="LDK40" s="71"/>
      <c r="LDL40" s="71"/>
      <c r="LDM40" s="71"/>
      <c r="LDN40" s="71"/>
      <c r="LDO40" s="71"/>
      <c r="LDP40" s="71"/>
      <c r="LDQ40" s="71"/>
      <c r="LDR40" s="71"/>
      <c r="LDS40" s="71"/>
      <c r="LDT40" s="71"/>
      <c r="LDU40" s="71"/>
      <c r="LDV40" s="71"/>
      <c r="LDW40" s="71"/>
      <c r="LDX40" s="71"/>
      <c r="LDY40" s="71"/>
      <c r="LDZ40" s="71"/>
      <c r="LEA40" s="71"/>
      <c r="LEB40" s="71"/>
      <c r="LEC40" s="71"/>
      <c r="LED40" s="71"/>
      <c r="LEE40" s="71"/>
      <c r="LEF40" s="71"/>
      <c r="LEG40" s="71"/>
      <c r="LEH40" s="71"/>
      <c r="LEI40" s="71"/>
      <c r="LEJ40" s="71"/>
      <c r="LEK40" s="71"/>
      <c r="LEL40" s="71"/>
      <c r="LEM40" s="71"/>
      <c r="LEN40" s="71"/>
      <c r="LEO40" s="71"/>
      <c r="LEP40" s="71"/>
      <c r="LEQ40" s="71"/>
      <c r="LER40" s="71"/>
      <c r="LES40" s="71"/>
      <c r="LET40" s="71"/>
      <c r="LEU40" s="71"/>
      <c r="LEV40" s="71"/>
      <c r="LEW40" s="71"/>
      <c r="LEX40" s="71"/>
      <c r="LEY40" s="71"/>
      <c r="LEZ40" s="71"/>
      <c r="LFA40" s="71"/>
      <c r="LFB40" s="71"/>
      <c r="LFC40" s="71"/>
      <c r="LFD40" s="71"/>
      <c r="LFE40" s="71"/>
      <c r="LFF40" s="71"/>
      <c r="LFG40" s="71"/>
      <c r="LFH40" s="71"/>
      <c r="LFI40" s="71"/>
      <c r="LFJ40" s="71"/>
      <c r="LFK40" s="71"/>
      <c r="LFL40" s="71"/>
      <c r="LFM40" s="71"/>
      <c r="LFN40" s="71"/>
      <c r="LFO40" s="71"/>
      <c r="LFP40" s="71"/>
      <c r="LFQ40" s="71"/>
      <c r="LFR40" s="71"/>
      <c r="LFS40" s="71"/>
      <c r="LFT40" s="71"/>
      <c r="LFU40" s="71"/>
      <c r="LFV40" s="71"/>
      <c r="LFW40" s="71"/>
      <c r="LFX40" s="71"/>
      <c r="LFY40" s="71"/>
      <c r="LFZ40" s="71"/>
      <c r="LGA40" s="71"/>
      <c r="LGB40" s="71"/>
      <c r="LGC40" s="71"/>
      <c r="LGD40" s="71"/>
      <c r="LGE40" s="71"/>
      <c r="LGF40" s="71"/>
      <c r="LGG40" s="71"/>
      <c r="LGH40" s="71"/>
      <c r="LGI40" s="71"/>
      <c r="LGJ40" s="71"/>
      <c r="LGK40" s="71"/>
      <c r="LGL40" s="71"/>
      <c r="LGM40" s="71"/>
      <c r="LGN40" s="71"/>
      <c r="LGO40" s="71"/>
      <c r="LGP40" s="71"/>
      <c r="LGQ40" s="71"/>
      <c r="LGR40" s="71"/>
      <c r="LGS40" s="71"/>
      <c r="LGT40" s="71"/>
      <c r="LGU40" s="71"/>
      <c r="LGV40" s="71"/>
      <c r="LGW40" s="71"/>
      <c r="LGX40" s="71"/>
      <c r="LGY40" s="71"/>
      <c r="LGZ40" s="71"/>
      <c r="LHA40" s="71"/>
      <c r="LHB40" s="71"/>
      <c r="LHC40" s="71"/>
      <c r="LHD40" s="71"/>
      <c r="LHE40" s="71"/>
      <c r="LHF40" s="71"/>
      <c r="LHG40" s="71"/>
      <c r="LHH40" s="71"/>
      <c r="LHI40" s="71"/>
      <c r="LHJ40" s="71"/>
      <c r="LHK40" s="71"/>
      <c r="LHL40" s="71"/>
      <c r="LHM40" s="71"/>
      <c r="LHN40" s="71"/>
      <c r="LHO40" s="71"/>
      <c r="LHP40" s="71"/>
      <c r="LHQ40" s="71"/>
      <c r="LHR40" s="71"/>
      <c r="LHS40" s="71"/>
      <c r="LHT40" s="71"/>
      <c r="LHU40" s="71"/>
      <c r="LHV40" s="71"/>
      <c r="LHW40" s="71"/>
      <c r="LHX40" s="71"/>
      <c r="LHY40" s="71"/>
      <c r="LHZ40" s="71"/>
      <c r="LIA40" s="71"/>
      <c r="LIB40" s="71"/>
      <c r="LIC40" s="71"/>
      <c r="LID40" s="71"/>
      <c r="LIE40" s="71"/>
      <c r="LIF40" s="71"/>
      <c r="LIG40" s="71"/>
      <c r="LIH40" s="71"/>
      <c r="LII40" s="71"/>
      <c r="LIJ40" s="71"/>
      <c r="LIK40" s="71"/>
      <c r="LIL40" s="71"/>
      <c r="LIM40" s="71"/>
      <c r="LIN40" s="71"/>
      <c r="LIO40" s="71"/>
      <c r="LIP40" s="71"/>
      <c r="LIQ40" s="71"/>
      <c r="LIR40" s="71"/>
      <c r="LIS40" s="71"/>
      <c r="LIT40" s="71"/>
      <c r="LIU40" s="71"/>
      <c r="LIV40" s="71"/>
      <c r="LIW40" s="71"/>
      <c r="LIX40" s="71"/>
      <c r="LIY40" s="71"/>
      <c r="LIZ40" s="71"/>
      <c r="LJA40" s="71"/>
      <c r="LJB40" s="71"/>
      <c r="LJC40" s="71"/>
      <c r="LJD40" s="71"/>
      <c r="LJE40" s="71"/>
      <c r="LJF40" s="71"/>
      <c r="LJG40" s="71"/>
      <c r="LJH40" s="71"/>
      <c r="LJI40" s="71"/>
      <c r="LJJ40" s="71"/>
      <c r="LJK40" s="71"/>
      <c r="LJL40" s="71"/>
      <c r="LJM40" s="71"/>
      <c r="LJN40" s="71"/>
      <c r="LJO40" s="71"/>
      <c r="LJP40" s="71"/>
      <c r="LJQ40" s="71"/>
      <c r="LJR40" s="71"/>
      <c r="LJS40" s="71"/>
      <c r="LJT40" s="71"/>
      <c r="LJU40" s="71"/>
      <c r="LJV40" s="71"/>
      <c r="LJW40" s="71"/>
      <c r="LJX40" s="71"/>
      <c r="LJY40" s="71"/>
      <c r="LJZ40" s="71"/>
      <c r="LKA40" s="71"/>
      <c r="LKB40" s="71"/>
      <c r="LKC40" s="71"/>
      <c r="LKD40" s="71"/>
      <c r="LKE40" s="71"/>
      <c r="LKF40" s="71"/>
      <c r="LKG40" s="71"/>
      <c r="LKH40" s="71"/>
      <c r="LKI40" s="71"/>
      <c r="LKJ40" s="71"/>
      <c r="LKK40" s="71"/>
      <c r="LKL40" s="71"/>
      <c r="LKM40" s="71"/>
      <c r="LKN40" s="71"/>
      <c r="LKO40" s="71"/>
      <c r="LKP40" s="71"/>
      <c r="LKQ40" s="71"/>
      <c r="LKR40" s="71"/>
      <c r="LKS40" s="71"/>
      <c r="LKT40" s="71"/>
      <c r="LKU40" s="71"/>
      <c r="LKV40" s="71"/>
      <c r="LKW40" s="71"/>
      <c r="LKX40" s="71"/>
      <c r="LKY40" s="71"/>
      <c r="LKZ40" s="71"/>
      <c r="LLA40" s="71"/>
      <c r="LLB40" s="71"/>
      <c r="LLC40" s="71"/>
      <c r="LLD40" s="71"/>
      <c r="LLE40" s="71"/>
      <c r="LLF40" s="71"/>
      <c r="LLG40" s="71"/>
      <c r="LLH40" s="71"/>
      <c r="LLI40" s="71"/>
      <c r="LLJ40" s="71"/>
      <c r="LLK40" s="71"/>
      <c r="LLL40" s="71"/>
      <c r="LLM40" s="71"/>
      <c r="LLN40" s="71"/>
      <c r="LLO40" s="71"/>
      <c r="LLP40" s="71"/>
      <c r="LLQ40" s="71"/>
      <c r="LLR40" s="71"/>
      <c r="LLS40" s="71"/>
      <c r="LLT40" s="71"/>
      <c r="LLU40" s="71"/>
      <c r="LLV40" s="71"/>
      <c r="LLW40" s="71"/>
      <c r="LLX40" s="71"/>
      <c r="LLY40" s="71"/>
      <c r="LLZ40" s="71"/>
      <c r="LMA40" s="71"/>
      <c r="LMB40" s="71"/>
      <c r="LMC40" s="71"/>
      <c r="LMD40" s="71"/>
      <c r="LME40" s="71"/>
      <c r="LMF40" s="71"/>
      <c r="LMG40" s="71"/>
      <c r="LMH40" s="71"/>
      <c r="LMI40" s="71"/>
      <c r="LMJ40" s="71"/>
      <c r="LMK40" s="71"/>
      <c r="LML40" s="71"/>
      <c r="LMM40" s="71"/>
      <c r="LMN40" s="71"/>
      <c r="LMO40" s="71"/>
      <c r="LMP40" s="71"/>
      <c r="LMQ40" s="71"/>
      <c r="LMR40" s="71"/>
      <c r="LMS40" s="71"/>
      <c r="LMT40" s="71"/>
      <c r="LMU40" s="71"/>
      <c r="LMV40" s="71"/>
      <c r="LMW40" s="71"/>
      <c r="LMX40" s="71"/>
      <c r="LMY40" s="71"/>
      <c r="LMZ40" s="71"/>
      <c r="LNA40" s="71"/>
      <c r="LNB40" s="71"/>
      <c r="LNC40" s="71"/>
      <c r="LND40" s="71"/>
      <c r="LNE40" s="71"/>
      <c r="LNF40" s="71"/>
      <c r="LNG40" s="71"/>
      <c r="LNH40" s="71"/>
      <c r="LNI40" s="71"/>
      <c r="LNJ40" s="71"/>
      <c r="LNK40" s="71"/>
      <c r="LNL40" s="71"/>
      <c r="LNM40" s="71"/>
      <c r="LNN40" s="71"/>
      <c r="LNO40" s="71"/>
      <c r="LNP40" s="71"/>
      <c r="LNQ40" s="71"/>
      <c r="LNR40" s="71"/>
      <c r="LNS40" s="71"/>
      <c r="LNT40" s="71"/>
      <c r="LNU40" s="71"/>
      <c r="LNV40" s="71"/>
      <c r="LNW40" s="71"/>
      <c r="LNX40" s="71"/>
      <c r="LNY40" s="71"/>
      <c r="LNZ40" s="71"/>
      <c r="LOA40" s="71"/>
      <c r="LOB40" s="71"/>
      <c r="LOC40" s="71"/>
      <c r="LOD40" s="71"/>
      <c r="LOE40" s="71"/>
      <c r="LOF40" s="71"/>
      <c r="LOG40" s="71"/>
      <c r="LOH40" s="71"/>
      <c r="LOI40" s="71"/>
      <c r="LOJ40" s="71"/>
      <c r="LOK40" s="71"/>
      <c r="LOL40" s="71"/>
      <c r="LOM40" s="71"/>
      <c r="LON40" s="71"/>
      <c r="LOO40" s="71"/>
      <c r="LOP40" s="71"/>
      <c r="LOQ40" s="71"/>
      <c r="LOR40" s="71"/>
      <c r="LOS40" s="71"/>
      <c r="LOT40" s="71"/>
      <c r="LOU40" s="71"/>
      <c r="LOV40" s="71"/>
      <c r="LOW40" s="71"/>
      <c r="LOX40" s="71"/>
      <c r="LOY40" s="71"/>
      <c r="LOZ40" s="71"/>
      <c r="LPA40" s="71"/>
      <c r="LPB40" s="71"/>
      <c r="LPC40" s="71"/>
      <c r="LPD40" s="71"/>
      <c r="LPE40" s="71"/>
      <c r="LPF40" s="71"/>
      <c r="LPG40" s="71"/>
      <c r="LPH40" s="71"/>
      <c r="LPI40" s="71"/>
      <c r="LPJ40" s="71"/>
      <c r="LPK40" s="71"/>
      <c r="LPL40" s="71"/>
      <c r="LPM40" s="71"/>
      <c r="LPN40" s="71"/>
      <c r="LPO40" s="71"/>
      <c r="LPP40" s="71"/>
      <c r="LPQ40" s="71"/>
      <c r="LPR40" s="71"/>
      <c r="LPS40" s="71"/>
      <c r="LPT40" s="71"/>
      <c r="LPU40" s="71"/>
      <c r="LPV40" s="71"/>
      <c r="LPW40" s="71"/>
      <c r="LPX40" s="71"/>
      <c r="LPY40" s="71"/>
      <c r="LPZ40" s="71"/>
      <c r="LQA40" s="71"/>
      <c r="LQB40" s="71"/>
      <c r="LQC40" s="71"/>
      <c r="LQD40" s="71"/>
      <c r="LQE40" s="71"/>
      <c r="LQF40" s="71"/>
      <c r="LQG40" s="71"/>
      <c r="LQH40" s="71"/>
      <c r="LQI40" s="71"/>
      <c r="LQJ40" s="71"/>
      <c r="LQK40" s="71"/>
      <c r="LQL40" s="71"/>
      <c r="LQM40" s="71"/>
      <c r="LQN40" s="71"/>
      <c r="LQO40" s="71"/>
      <c r="LQP40" s="71"/>
      <c r="LQQ40" s="71"/>
      <c r="LQR40" s="71"/>
      <c r="LQS40" s="71"/>
      <c r="LQT40" s="71"/>
      <c r="LQU40" s="71"/>
      <c r="LQV40" s="71"/>
      <c r="LQW40" s="71"/>
      <c r="LQX40" s="71"/>
      <c r="LQY40" s="71"/>
      <c r="LQZ40" s="71"/>
      <c r="LRA40" s="71"/>
      <c r="LRB40" s="71"/>
      <c r="LRC40" s="71"/>
      <c r="LRD40" s="71"/>
      <c r="LRE40" s="71"/>
      <c r="LRF40" s="71"/>
      <c r="LRG40" s="71"/>
      <c r="LRH40" s="71"/>
      <c r="LRI40" s="71"/>
      <c r="LRJ40" s="71"/>
      <c r="LRK40" s="71"/>
      <c r="LRL40" s="71"/>
      <c r="LRM40" s="71"/>
      <c r="LRN40" s="71"/>
      <c r="LRO40" s="71"/>
      <c r="LRP40" s="71"/>
      <c r="LRQ40" s="71"/>
      <c r="LRR40" s="71"/>
      <c r="LRS40" s="71"/>
      <c r="LRT40" s="71"/>
      <c r="LRU40" s="71"/>
      <c r="LRV40" s="71"/>
      <c r="LRW40" s="71"/>
      <c r="LRX40" s="71"/>
      <c r="LRY40" s="71"/>
      <c r="LRZ40" s="71"/>
      <c r="LSA40" s="71"/>
      <c r="LSB40" s="71"/>
      <c r="LSC40" s="71"/>
      <c r="LSD40" s="71"/>
      <c r="LSE40" s="71"/>
      <c r="LSF40" s="71"/>
      <c r="LSG40" s="71"/>
      <c r="LSH40" s="71"/>
      <c r="LSI40" s="71"/>
      <c r="LSJ40" s="71"/>
      <c r="LSK40" s="71"/>
      <c r="LSL40" s="71"/>
      <c r="LSM40" s="71"/>
      <c r="LSN40" s="71"/>
      <c r="LSO40" s="71"/>
      <c r="LSP40" s="71"/>
      <c r="LSQ40" s="71"/>
      <c r="LSR40" s="71"/>
      <c r="LSS40" s="71"/>
      <c r="LST40" s="71"/>
      <c r="LSU40" s="71"/>
      <c r="LSV40" s="71"/>
      <c r="LSW40" s="71"/>
      <c r="LSX40" s="71"/>
      <c r="LSY40" s="71"/>
      <c r="LSZ40" s="71"/>
      <c r="LTA40" s="71"/>
      <c r="LTB40" s="71"/>
      <c r="LTC40" s="71"/>
      <c r="LTD40" s="71"/>
      <c r="LTE40" s="71"/>
      <c r="LTF40" s="71"/>
      <c r="LTG40" s="71"/>
      <c r="LTH40" s="71"/>
      <c r="LTI40" s="71"/>
      <c r="LTJ40" s="71"/>
      <c r="LTK40" s="71"/>
      <c r="LTL40" s="71"/>
      <c r="LTM40" s="71"/>
      <c r="LTN40" s="71"/>
      <c r="LTO40" s="71"/>
      <c r="LTP40" s="71"/>
      <c r="LTQ40" s="71"/>
      <c r="LTR40" s="71"/>
      <c r="LTS40" s="71"/>
      <c r="LTT40" s="71"/>
      <c r="LTU40" s="71"/>
      <c r="LTV40" s="71"/>
      <c r="LTW40" s="71"/>
      <c r="LTX40" s="71"/>
      <c r="LTY40" s="71"/>
      <c r="LTZ40" s="71"/>
      <c r="LUA40" s="71"/>
      <c r="LUB40" s="71"/>
      <c r="LUC40" s="71"/>
      <c r="LUD40" s="71"/>
      <c r="LUE40" s="71"/>
      <c r="LUF40" s="71"/>
      <c r="LUG40" s="71"/>
      <c r="LUH40" s="71"/>
      <c r="LUI40" s="71"/>
      <c r="LUJ40" s="71"/>
      <c r="LUK40" s="71"/>
      <c r="LUL40" s="71"/>
      <c r="LUM40" s="71"/>
      <c r="LUN40" s="71"/>
      <c r="LUO40" s="71"/>
      <c r="LUP40" s="71"/>
      <c r="LUQ40" s="71"/>
      <c r="LUR40" s="71"/>
      <c r="LUS40" s="71"/>
      <c r="LUT40" s="71"/>
      <c r="LUU40" s="71"/>
      <c r="LUV40" s="71"/>
      <c r="LUW40" s="71"/>
      <c r="LUX40" s="71"/>
      <c r="LUY40" s="71"/>
      <c r="LUZ40" s="71"/>
      <c r="LVA40" s="71"/>
      <c r="LVB40" s="71"/>
      <c r="LVC40" s="71"/>
      <c r="LVD40" s="71"/>
      <c r="LVE40" s="71"/>
      <c r="LVF40" s="71"/>
      <c r="LVG40" s="71"/>
      <c r="LVH40" s="71"/>
      <c r="LVI40" s="71"/>
      <c r="LVJ40" s="71"/>
      <c r="LVK40" s="71"/>
      <c r="LVL40" s="71"/>
      <c r="LVM40" s="71"/>
      <c r="LVN40" s="71"/>
      <c r="LVO40" s="71"/>
      <c r="LVP40" s="71"/>
      <c r="LVQ40" s="71"/>
      <c r="LVR40" s="71"/>
      <c r="LVS40" s="71"/>
      <c r="LVT40" s="71"/>
      <c r="LVU40" s="71"/>
      <c r="LVV40" s="71"/>
      <c r="LVW40" s="71"/>
      <c r="LVX40" s="71"/>
      <c r="LVY40" s="71"/>
      <c r="LVZ40" s="71"/>
      <c r="LWA40" s="71"/>
      <c r="LWB40" s="71"/>
      <c r="LWC40" s="71"/>
      <c r="LWD40" s="71"/>
      <c r="LWE40" s="71"/>
      <c r="LWF40" s="71"/>
      <c r="LWG40" s="71"/>
      <c r="LWH40" s="71"/>
      <c r="LWI40" s="71"/>
      <c r="LWJ40" s="71"/>
      <c r="LWK40" s="71"/>
      <c r="LWL40" s="71"/>
      <c r="LWM40" s="71"/>
      <c r="LWN40" s="71"/>
      <c r="LWO40" s="71"/>
      <c r="LWP40" s="71"/>
      <c r="LWQ40" s="71"/>
      <c r="LWR40" s="71"/>
      <c r="LWS40" s="71"/>
      <c r="LWT40" s="71"/>
      <c r="LWU40" s="71"/>
      <c r="LWV40" s="71"/>
      <c r="LWW40" s="71"/>
      <c r="LWX40" s="71"/>
      <c r="LWY40" s="71"/>
      <c r="LWZ40" s="71"/>
      <c r="LXA40" s="71"/>
      <c r="LXB40" s="71"/>
      <c r="LXC40" s="71"/>
      <c r="LXD40" s="71"/>
      <c r="LXE40" s="71"/>
      <c r="LXF40" s="71"/>
      <c r="LXG40" s="71"/>
      <c r="LXH40" s="71"/>
      <c r="LXI40" s="71"/>
      <c r="LXJ40" s="71"/>
      <c r="LXK40" s="71"/>
      <c r="LXL40" s="71"/>
      <c r="LXM40" s="71"/>
      <c r="LXN40" s="71"/>
      <c r="LXO40" s="71"/>
      <c r="LXP40" s="71"/>
      <c r="LXQ40" s="71"/>
      <c r="LXR40" s="71"/>
      <c r="LXS40" s="71"/>
      <c r="LXT40" s="71"/>
      <c r="LXU40" s="71"/>
      <c r="LXV40" s="71"/>
      <c r="LXW40" s="71"/>
      <c r="LXX40" s="71"/>
      <c r="LXY40" s="71"/>
      <c r="LXZ40" s="71"/>
      <c r="LYA40" s="71"/>
      <c r="LYB40" s="71"/>
      <c r="LYC40" s="71"/>
      <c r="LYD40" s="71"/>
      <c r="LYE40" s="71"/>
      <c r="LYF40" s="71"/>
      <c r="LYG40" s="71"/>
      <c r="LYH40" s="71"/>
      <c r="LYI40" s="71"/>
      <c r="LYJ40" s="71"/>
      <c r="LYK40" s="71"/>
      <c r="LYL40" s="71"/>
      <c r="LYM40" s="71"/>
      <c r="LYN40" s="71"/>
      <c r="LYO40" s="71"/>
      <c r="LYP40" s="71"/>
      <c r="LYQ40" s="71"/>
      <c r="LYR40" s="71"/>
      <c r="LYS40" s="71"/>
      <c r="LYT40" s="71"/>
      <c r="LYU40" s="71"/>
      <c r="LYV40" s="71"/>
      <c r="LYW40" s="71"/>
      <c r="LYX40" s="71"/>
      <c r="LYY40" s="71"/>
      <c r="LYZ40" s="71"/>
      <c r="LZA40" s="71"/>
      <c r="LZB40" s="71"/>
      <c r="LZC40" s="71"/>
      <c r="LZD40" s="71"/>
      <c r="LZE40" s="71"/>
      <c r="LZF40" s="71"/>
      <c r="LZG40" s="71"/>
      <c r="LZH40" s="71"/>
      <c r="LZI40" s="71"/>
      <c r="LZJ40" s="71"/>
      <c r="LZK40" s="71"/>
      <c r="LZL40" s="71"/>
      <c r="LZM40" s="71"/>
      <c r="LZN40" s="71"/>
      <c r="LZO40" s="71"/>
      <c r="LZP40" s="71"/>
      <c r="LZQ40" s="71"/>
      <c r="LZR40" s="71"/>
      <c r="LZS40" s="71"/>
      <c r="LZT40" s="71"/>
      <c r="LZU40" s="71"/>
      <c r="LZV40" s="71"/>
      <c r="LZW40" s="71"/>
      <c r="LZX40" s="71"/>
      <c r="LZY40" s="71"/>
      <c r="LZZ40" s="71"/>
      <c r="MAA40" s="71"/>
      <c r="MAB40" s="71"/>
      <c r="MAC40" s="71"/>
      <c r="MAD40" s="71"/>
      <c r="MAE40" s="71"/>
      <c r="MAF40" s="71"/>
      <c r="MAG40" s="71"/>
      <c r="MAH40" s="71"/>
      <c r="MAI40" s="71"/>
      <c r="MAJ40" s="71"/>
      <c r="MAK40" s="71"/>
      <c r="MAL40" s="71"/>
      <c r="MAM40" s="71"/>
      <c r="MAN40" s="71"/>
      <c r="MAO40" s="71"/>
      <c r="MAP40" s="71"/>
      <c r="MAQ40" s="71"/>
      <c r="MAR40" s="71"/>
      <c r="MAS40" s="71"/>
      <c r="MAT40" s="71"/>
      <c r="MAU40" s="71"/>
      <c r="MAV40" s="71"/>
      <c r="MAW40" s="71"/>
      <c r="MAX40" s="71"/>
      <c r="MAY40" s="71"/>
      <c r="MAZ40" s="71"/>
      <c r="MBA40" s="71"/>
      <c r="MBB40" s="71"/>
      <c r="MBC40" s="71"/>
      <c r="MBD40" s="71"/>
      <c r="MBE40" s="71"/>
      <c r="MBF40" s="71"/>
      <c r="MBG40" s="71"/>
      <c r="MBH40" s="71"/>
      <c r="MBI40" s="71"/>
      <c r="MBJ40" s="71"/>
      <c r="MBK40" s="71"/>
      <c r="MBL40" s="71"/>
      <c r="MBM40" s="71"/>
      <c r="MBN40" s="71"/>
      <c r="MBO40" s="71"/>
      <c r="MBP40" s="71"/>
      <c r="MBQ40" s="71"/>
      <c r="MBR40" s="71"/>
      <c r="MBS40" s="71"/>
      <c r="MBT40" s="71"/>
      <c r="MBU40" s="71"/>
      <c r="MBV40" s="71"/>
      <c r="MBW40" s="71"/>
      <c r="MBX40" s="71"/>
      <c r="MBY40" s="71"/>
      <c r="MBZ40" s="71"/>
      <c r="MCA40" s="71"/>
      <c r="MCB40" s="71"/>
      <c r="MCC40" s="71"/>
      <c r="MCD40" s="71"/>
      <c r="MCE40" s="71"/>
      <c r="MCF40" s="71"/>
      <c r="MCG40" s="71"/>
      <c r="MCH40" s="71"/>
      <c r="MCI40" s="71"/>
      <c r="MCJ40" s="71"/>
      <c r="MCK40" s="71"/>
      <c r="MCL40" s="71"/>
      <c r="MCM40" s="71"/>
      <c r="MCN40" s="71"/>
      <c r="MCO40" s="71"/>
      <c r="MCP40" s="71"/>
      <c r="MCQ40" s="71"/>
      <c r="MCR40" s="71"/>
      <c r="MCS40" s="71"/>
      <c r="MCT40" s="71"/>
      <c r="MCU40" s="71"/>
      <c r="MCV40" s="71"/>
      <c r="MCW40" s="71"/>
      <c r="MCX40" s="71"/>
      <c r="MCY40" s="71"/>
      <c r="MCZ40" s="71"/>
      <c r="MDA40" s="71"/>
      <c r="MDB40" s="71"/>
      <c r="MDC40" s="71"/>
      <c r="MDD40" s="71"/>
      <c r="MDE40" s="71"/>
      <c r="MDF40" s="71"/>
      <c r="MDG40" s="71"/>
      <c r="MDH40" s="71"/>
      <c r="MDI40" s="71"/>
      <c r="MDJ40" s="71"/>
      <c r="MDK40" s="71"/>
      <c r="MDL40" s="71"/>
      <c r="MDM40" s="71"/>
      <c r="MDN40" s="71"/>
      <c r="MDO40" s="71"/>
      <c r="MDP40" s="71"/>
      <c r="MDQ40" s="71"/>
      <c r="MDR40" s="71"/>
      <c r="MDS40" s="71"/>
      <c r="MDT40" s="71"/>
      <c r="MDU40" s="71"/>
      <c r="MDV40" s="71"/>
      <c r="MDW40" s="71"/>
      <c r="MDX40" s="71"/>
      <c r="MDY40" s="71"/>
      <c r="MDZ40" s="71"/>
      <c r="MEA40" s="71"/>
      <c r="MEB40" s="71"/>
      <c r="MEC40" s="71"/>
      <c r="MED40" s="71"/>
      <c r="MEE40" s="71"/>
      <c r="MEF40" s="71"/>
      <c r="MEG40" s="71"/>
      <c r="MEH40" s="71"/>
      <c r="MEI40" s="71"/>
      <c r="MEJ40" s="71"/>
      <c r="MEK40" s="71"/>
      <c r="MEL40" s="71"/>
      <c r="MEM40" s="71"/>
      <c r="MEN40" s="71"/>
      <c r="MEO40" s="71"/>
      <c r="MEP40" s="71"/>
      <c r="MEQ40" s="71"/>
      <c r="MER40" s="71"/>
      <c r="MES40" s="71"/>
      <c r="MET40" s="71"/>
      <c r="MEU40" s="71"/>
      <c r="MEV40" s="71"/>
      <c r="MEW40" s="71"/>
      <c r="MEX40" s="71"/>
      <c r="MEY40" s="71"/>
      <c r="MEZ40" s="71"/>
      <c r="MFA40" s="71"/>
      <c r="MFB40" s="71"/>
      <c r="MFC40" s="71"/>
      <c r="MFD40" s="71"/>
      <c r="MFE40" s="71"/>
      <c r="MFF40" s="71"/>
      <c r="MFG40" s="71"/>
      <c r="MFH40" s="71"/>
      <c r="MFI40" s="71"/>
      <c r="MFJ40" s="71"/>
      <c r="MFK40" s="71"/>
      <c r="MFL40" s="71"/>
      <c r="MFM40" s="71"/>
      <c r="MFN40" s="71"/>
      <c r="MFO40" s="71"/>
      <c r="MFP40" s="71"/>
      <c r="MFQ40" s="71"/>
      <c r="MFR40" s="71"/>
      <c r="MFS40" s="71"/>
      <c r="MFT40" s="71"/>
      <c r="MFU40" s="71"/>
      <c r="MFV40" s="71"/>
      <c r="MFW40" s="71"/>
      <c r="MFX40" s="71"/>
      <c r="MFY40" s="71"/>
      <c r="MFZ40" s="71"/>
      <c r="MGA40" s="71"/>
      <c r="MGB40" s="71"/>
      <c r="MGC40" s="71"/>
      <c r="MGD40" s="71"/>
      <c r="MGE40" s="71"/>
      <c r="MGF40" s="71"/>
      <c r="MGG40" s="71"/>
      <c r="MGH40" s="71"/>
      <c r="MGI40" s="71"/>
      <c r="MGJ40" s="71"/>
      <c r="MGK40" s="71"/>
      <c r="MGL40" s="71"/>
      <c r="MGM40" s="71"/>
      <c r="MGN40" s="71"/>
      <c r="MGO40" s="71"/>
      <c r="MGP40" s="71"/>
      <c r="MGQ40" s="71"/>
      <c r="MGR40" s="71"/>
      <c r="MGS40" s="71"/>
      <c r="MGT40" s="71"/>
      <c r="MGU40" s="71"/>
      <c r="MGV40" s="71"/>
      <c r="MGW40" s="71"/>
      <c r="MGX40" s="71"/>
      <c r="MGY40" s="71"/>
      <c r="MGZ40" s="71"/>
      <c r="MHA40" s="71"/>
      <c r="MHB40" s="71"/>
      <c r="MHC40" s="71"/>
      <c r="MHD40" s="71"/>
      <c r="MHE40" s="71"/>
      <c r="MHF40" s="71"/>
      <c r="MHG40" s="71"/>
      <c r="MHH40" s="71"/>
      <c r="MHI40" s="71"/>
      <c r="MHJ40" s="71"/>
      <c r="MHK40" s="71"/>
      <c r="MHL40" s="71"/>
      <c r="MHM40" s="71"/>
      <c r="MHN40" s="71"/>
      <c r="MHO40" s="71"/>
      <c r="MHP40" s="71"/>
      <c r="MHQ40" s="71"/>
      <c r="MHR40" s="71"/>
      <c r="MHS40" s="71"/>
      <c r="MHT40" s="71"/>
      <c r="MHU40" s="71"/>
      <c r="MHV40" s="71"/>
      <c r="MHW40" s="71"/>
      <c r="MHX40" s="71"/>
      <c r="MHY40" s="71"/>
      <c r="MHZ40" s="71"/>
      <c r="MIA40" s="71"/>
      <c r="MIB40" s="71"/>
      <c r="MIC40" s="71"/>
      <c r="MID40" s="71"/>
      <c r="MIE40" s="71"/>
      <c r="MIF40" s="71"/>
      <c r="MIG40" s="71"/>
      <c r="MIH40" s="71"/>
      <c r="MII40" s="71"/>
      <c r="MIJ40" s="71"/>
      <c r="MIK40" s="71"/>
      <c r="MIL40" s="71"/>
      <c r="MIM40" s="71"/>
      <c r="MIN40" s="71"/>
      <c r="MIO40" s="71"/>
      <c r="MIP40" s="71"/>
      <c r="MIQ40" s="71"/>
      <c r="MIR40" s="71"/>
      <c r="MIS40" s="71"/>
      <c r="MIT40" s="71"/>
      <c r="MIU40" s="71"/>
      <c r="MIV40" s="71"/>
      <c r="MIW40" s="71"/>
      <c r="MIX40" s="71"/>
      <c r="MIY40" s="71"/>
      <c r="MIZ40" s="71"/>
      <c r="MJA40" s="71"/>
      <c r="MJB40" s="71"/>
      <c r="MJC40" s="71"/>
      <c r="MJD40" s="71"/>
      <c r="MJE40" s="71"/>
      <c r="MJF40" s="71"/>
      <c r="MJG40" s="71"/>
      <c r="MJH40" s="71"/>
      <c r="MJI40" s="71"/>
      <c r="MJJ40" s="71"/>
      <c r="MJK40" s="71"/>
      <c r="MJL40" s="71"/>
      <c r="MJM40" s="71"/>
      <c r="MJN40" s="71"/>
      <c r="MJO40" s="71"/>
      <c r="MJP40" s="71"/>
      <c r="MJQ40" s="71"/>
      <c r="MJR40" s="71"/>
      <c r="MJS40" s="71"/>
      <c r="MJT40" s="71"/>
      <c r="MJU40" s="71"/>
      <c r="MJV40" s="71"/>
      <c r="MJW40" s="71"/>
      <c r="MJX40" s="71"/>
      <c r="MJY40" s="71"/>
      <c r="MJZ40" s="71"/>
      <c r="MKA40" s="71"/>
      <c r="MKB40" s="71"/>
      <c r="MKC40" s="71"/>
      <c r="MKD40" s="71"/>
      <c r="MKE40" s="71"/>
      <c r="MKF40" s="71"/>
      <c r="MKG40" s="71"/>
      <c r="MKH40" s="71"/>
      <c r="MKI40" s="71"/>
      <c r="MKJ40" s="71"/>
      <c r="MKK40" s="71"/>
      <c r="MKL40" s="71"/>
      <c r="MKM40" s="71"/>
      <c r="MKN40" s="71"/>
      <c r="MKO40" s="71"/>
      <c r="MKP40" s="71"/>
      <c r="MKQ40" s="71"/>
      <c r="MKR40" s="71"/>
      <c r="MKS40" s="71"/>
      <c r="MKT40" s="71"/>
      <c r="MKU40" s="71"/>
      <c r="MKV40" s="71"/>
      <c r="MKW40" s="71"/>
      <c r="MKX40" s="71"/>
      <c r="MKY40" s="71"/>
      <c r="MKZ40" s="71"/>
      <c r="MLA40" s="71"/>
      <c r="MLB40" s="71"/>
      <c r="MLC40" s="71"/>
      <c r="MLD40" s="71"/>
      <c r="MLE40" s="71"/>
      <c r="MLF40" s="71"/>
      <c r="MLG40" s="71"/>
      <c r="MLH40" s="71"/>
      <c r="MLI40" s="71"/>
      <c r="MLJ40" s="71"/>
      <c r="MLK40" s="71"/>
      <c r="MLL40" s="71"/>
      <c r="MLM40" s="71"/>
      <c r="MLN40" s="71"/>
      <c r="MLO40" s="71"/>
      <c r="MLP40" s="71"/>
      <c r="MLQ40" s="71"/>
      <c r="MLR40" s="71"/>
      <c r="MLS40" s="71"/>
      <c r="MLT40" s="71"/>
      <c r="MLU40" s="71"/>
      <c r="MLV40" s="71"/>
      <c r="MLW40" s="71"/>
      <c r="MLX40" s="71"/>
      <c r="MLY40" s="71"/>
      <c r="MLZ40" s="71"/>
      <c r="MMA40" s="71"/>
      <c r="MMB40" s="71"/>
      <c r="MMC40" s="71"/>
      <c r="MMD40" s="71"/>
      <c r="MME40" s="71"/>
      <c r="MMF40" s="71"/>
      <c r="MMG40" s="71"/>
      <c r="MMH40" s="71"/>
      <c r="MMI40" s="71"/>
      <c r="MMJ40" s="71"/>
      <c r="MMK40" s="71"/>
      <c r="MML40" s="71"/>
      <c r="MMM40" s="71"/>
      <c r="MMN40" s="71"/>
      <c r="MMO40" s="71"/>
      <c r="MMP40" s="71"/>
      <c r="MMQ40" s="71"/>
      <c r="MMR40" s="71"/>
      <c r="MMS40" s="71"/>
      <c r="MMT40" s="71"/>
      <c r="MMU40" s="71"/>
      <c r="MMV40" s="71"/>
      <c r="MMW40" s="71"/>
      <c r="MMX40" s="71"/>
      <c r="MMY40" s="71"/>
      <c r="MMZ40" s="71"/>
      <c r="MNA40" s="71"/>
      <c r="MNB40" s="71"/>
      <c r="MNC40" s="71"/>
      <c r="MND40" s="71"/>
      <c r="MNE40" s="71"/>
      <c r="MNF40" s="71"/>
      <c r="MNG40" s="71"/>
      <c r="MNH40" s="71"/>
      <c r="MNI40" s="71"/>
      <c r="MNJ40" s="71"/>
      <c r="MNK40" s="71"/>
      <c r="MNL40" s="71"/>
      <c r="MNM40" s="71"/>
      <c r="MNN40" s="71"/>
      <c r="MNO40" s="71"/>
      <c r="MNP40" s="71"/>
      <c r="MNQ40" s="71"/>
      <c r="MNR40" s="71"/>
      <c r="MNS40" s="71"/>
      <c r="MNT40" s="71"/>
      <c r="MNU40" s="71"/>
      <c r="MNV40" s="71"/>
      <c r="MNW40" s="71"/>
      <c r="MNX40" s="71"/>
      <c r="MNY40" s="71"/>
      <c r="MNZ40" s="71"/>
      <c r="MOA40" s="71"/>
      <c r="MOB40" s="71"/>
      <c r="MOC40" s="71"/>
      <c r="MOD40" s="71"/>
      <c r="MOE40" s="71"/>
      <c r="MOF40" s="71"/>
      <c r="MOG40" s="71"/>
      <c r="MOH40" s="71"/>
      <c r="MOI40" s="71"/>
      <c r="MOJ40" s="71"/>
      <c r="MOK40" s="71"/>
      <c r="MOL40" s="71"/>
      <c r="MOM40" s="71"/>
      <c r="MON40" s="71"/>
      <c r="MOO40" s="71"/>
      <c r="MOP40" s="71"/>
      <c r="MOQ40" s="71"/>
      <c r="MOR40" s="71"/>
      <c r="MOS40" s="71"/>
      <c r="MOT40" s="71"/>
      <c r="MOU40" s="71"/>
      <c r="MOV40" s="71"/>
      <c r="MOW40" s="71"/>
      <c r="MOX40" s="71"/>
      <c r="MOY40" s="71"/>
      <c r="MOZ40" s="71"/>
      <c r="MPA40" s="71"/>
      <c r="MPB40" s="71"/>
      <c r="MPC40" s="71"/>
      <c r="MPD40" s="71"/>
      <c r="MPE40" s="71"/>
      <c r="MPF40" s="71"/>
      <c r="MPG40" s="71"/>
      <c r="MPH40" s="71"/>
      <c r="MPI40" s="71"/>
      <c r="MPJ40" s="71"/>
      <c r="MPK40" s="71"/>
      <c r="MPL40" s="71"/>
      <c r="MPM40" s="71"/>
      <c r="MPN40" s="71"/>
      <c r="MPO40" s="71"/>
      <c r="MPP40" s="71"/>
      <c r="MPQ40" s="71"/>
      <c r="MPR40" s="71"/>
      <c r="MPS40" s="71"/>
      <c r="MPT40" s="71"/>
      <c r="MPU40" s="71"/>
      <c r="MPV40" s="71"/>
      <c r="MPW40" s="71"/>
      <c r="MPX40" s="71"/>
      <c r="MPY40" s="71"/>
      <c r="MPZ40" s="71"/>
      <c r="MQA40" s="71"/>
      <c r="MQB40" s="71"/>
      <c r="MQC40" s="71"/>
      <c r="MQD40" s="71"/>
      <c r="MQE40" s="71"/>
      <c r="MQF40" s="71"/>
      <c r="MQG40" s="71"/>
      <c r="MQH40" s="71"/>
      <c r="MQI40" s="71"/>
      <c r="MQJ40" s="71"/>
      <c r="MQK40" s="71"/>
      <c r="MQL40" s="71"/>
      <c r="MQM40" s="71"/>
      <c r="MQN40" s="71"/>
      <c r="MQO40" s="71"/>
      <c r="MQP40" s="71"/>
      <c r="MQQ40" s="71"/>
      <c r="MQR40" s="71"/>
      <c r="MQS40" s="71"/>
      <c r="MQT40" s="71"/>
      <c r="MQU40" s="71"/>
      <c r="MQV40" s="71"/>
      <c r="MQW40" s="71"/>
      <c r="MQX40" s="71"/>
      <c r="MQY40" s="71"/>
      <c r="MQZ40" s="71"/>
      <c r="MRA40" s="71"/>
      <c r="MRB40" s="71"/>
      <c r="MRC40" s="71"/>
      <c r="MRD40" s="71"/>
      <c r="MRE40" s="71"/>
      <c r="MRF40" s="71"/>
      <c r="MRG40" s="71"/>
      <c r="MRH40" s="71"/>
      <c r="MRI40" s="71"/>
      <c r="MRJ40" s="71"/>
      <c r="MRK40" s="71"/>
      <c r="MRL40" s="71"/>
      <c r="MRM40" s="71"/>
      <c r="MRN40" s="71"/>
      <c r="MRO40" s="71"/>
      <c r="MRP40" s="71"/>
      <c r="MRQ40" s="71"/>
      <c r="MRR40" s="71"/>
      <c r="MRS40" s="71"/>
      <c r="MRT40" s="71"/>
      <c r="MRU40" s="71"/>
      <c r="MRV40" s="71"/>
      <c r="MRW40" s="71"/>
      <c r="MRX40" s="71"/>
      <c r="MRY40" s="71"/>
      <c r="MRZ40" s="71"/>
      <c r="MSA40" s="71"/>
      <c r="MSB40" s="71"/>
      <c r="MSC40" s="71"/>
      <c r="MSD40" s="71"/>
      <c r="MSE40" s="71"/>
      <c r="MSF40" s="71"/>
      <c r="MSG40" s="71"/>
      <c r="MSH40" s="71"/>
      <c r="MSI40" s="71"/>
      <c r="MSJ40" s="71"/>
      <c r="MSK40" s="71"/>
      <c r="MSL40" s="71"/>
      <c r="MSM40" s="71"/>
      <c r="MSN40" s="71"/>
      <c r="MSO40" s="71"/>
      <c r="MSP40" s="71"/>
      <c r="MSQ40" s="71"/>
      <c r="MSR40" s="71"/>
      <c r="MSS40" s="71"/>
      <c r="MST40" s="71"/>
      <c r="MSU40" s="71"/>
      <c r="MSV40" s="71"/>
      <c r="MSW40" s="71"/>
      <c r="MSX40" s="71"/>
      <c r="MSY40" s="71"/>
      <c r="MSZ40" s="71"/>
      <c r="MTA40" s="71"/>
      <c r="MTB40" s="71"/>
      <c r="MTC40" s="71"/>
      <c r="MTD40" s="71"/>
      <c r="MTE40" s="71"/>
      <c r="MTF40" s="71"/>
      <c r="MTG40" s="71"/>
      <c r="MTH40" s="71"/>
      <c r="MTI40" s="71"/>
      <c r="MTJ40" s="71"/>
      <c r="MTK40" s="71"/>
      <c r="MTL40" s="71"/>
      <c r="MTM40" s="71"/>
      <c r="MTN40" s="71"/>
      <c r="MTO40" s="71"/>
      <c r="MTP40" s="71"/>
      <c r="MTQ40" s="71"/>
      <c r="MTR40" s="71"/>
      <c r="MTS40" s="71"/>
      <c r="MTT40" s="71"/>
      <c r="MTU40" s="71"/>
      <c r="MTV40" s="71"/>
      <c r="MTW40" s="71"/>
      <c r="MTX40" s="71"/>
      <c r="MTY40" s="71"/>
      <c r="MTZ40" s="71"/>
      <c r="MUA40" s="71"/>
      <c r="MUB40" s="71"/>
      <c r="MUC40" s="71"/>
      <c r="MUD40" s="71"/>
      <c r="MUE40" s="71"/>
      <c r="MUF40" s="71"/>
      <c r="MUG40" s="71"/>
      <c r="MUH40" s="71"/>
      <c r="MUI40" s="71"/>
      <c r="MUJ40" s="71"/>
      <c r="MUK40" s="71"/>
      <c r="MUL40" s="71"/>
      <c r="MUM40" s="71"/>
      <c r="MUN40" s="71"/>
      <c r="MUO40" s="71"/>
      <c r="MUP40" s="71"/>
      <c r="MUQ40" s="71"/>
      <c r="MUR40" s="71"/>
      <c r="MUS40" s="71"/>
      <c r="MUT40" s="71"/>
      <c r="MUU40" s="71"/>
      <c r="MUV40" s="71"/>
      <c r="MUW40" s="71"/>
      <c r="MUX40" s="71"/>
      <c r="MUY40" s="71"/>
      <c r="MUZ40" s="71"/>
      <c r="MVA40" s="71"/>
      <c r="MVB40" s="71"/>
      <c r="MVC40" s="71"/>
      <c r="MVD40" s="71"/>
      <c r="MVE40" s="71"/>
      <c r="MVF40" s="71"/>
      <c r="MVG40" s="71"/>
      <c r="MVH40" s="71"/>
      <c r="MVI40" s="71"/>
      <c r="MVJ40" s="71"/>
      <c r="MVK40" s="71"/>
      <c r="MVL40" s="71"/>
      <c r="MVM40" s="71"/>
      <c r="MVN40" s="71"/>
      <c r="MVO40" s="71"/>
      <c r="MVP40" s="71"/>
      <c r="MVQ40" s="71"/>
      <c r="MVR40" s="71"/>
      <c r="MVS40" s="71"/>
      <c r="MVT40" s="71"/>
      <c r="MVU40" s="71"/>
      <c r="MVV40" s="71"/>
      <c r="MVW40" s="71"/>
      <c r="MVX40" s="71"/>
      <c r="MVY40" s="71"/>
      <c r="MVZ40" s="71"/>
      <c r="MWA40" s="71"/>
      <c r="MWB40" s="71"/>
      <c r="MWC40" s="71"/>
      <c r="MWD40" s="71"/>
      <c r="MWE40" s="71"/>
      <c r="MWF40" s="71"/>
      <c r="MWG40" s="71"/>
      <c r="MWH40" s="71"/>
      <c r="MWI40" s="71"/>
      <c r="MWJ40" s="71"/>
      <c r="MWK40" s="71"/>
      <c r="MWL40" s="71"/>
      <c r="MWM40" s="71"/>
      <c r="MWN40" s="71"/>
      <c r="MWO40" s="71"/>
      <c r="MWP40" s="71"/>
      <c r="MWQ40" s="71"/>
      <c r="MWR40" s="71"/>
      <c r="MWS40" s="71"/>
      <c r="MWT40" s="71"/>
      <c r="MWU40" s="71"/>
      <c r="MWV40" s="71"/>
      <c r="MWW40" s="71"/>
      <c r="MWX40" s="71"/>
      <c r="MWY40" s="71"/>
      <c r="MWZ40" s="71"/>
      <c r="MXA40" s="71"/>
      <c r="MXB40" s="71"/>
      <c r="MXC40" s="71"/>
      <c r="MXD40" s="71"/>
      <c r="MXE40" s="71"/>
      <c r="MXF40" s="71"/>
      <c r="MXG40" s="71"/>
      <c r="MXH40" s="71"/>
      <c r="MXI40" s="71"/>
      <c r="MXJ40" s="71"/>
      <c r="MXK40" s="71"/>
      <c r="MXL40" s="71"/>
      <c r="MXM40" s="71"/>
      <c r="MXN40" s="71"/>
      <c r="MXO40" s="71"/>
      <c r="MXP40" s="71"/>
      <c r="MXQ40" s="71"/>
      <c r="MXR40" s="71"/>
      <c r="MXS40" s="71"/>
      <c r="MXT40" s="71"/>
      <c r="MXU40" s="71"/>
      <c r="MXV40" s="71"/>
      <c r="MXW40" s="71"/>
      <c r="MXX40" s="71"/>
      <c r="MXY40" s="71"/>
      <c r="MXZ40" s="71"/>
      <c r="MYA40" s="71"/>
      <c r="MYB40" s="71"/>
      <c r="MYC40" s="71"/>
      <c r="MYD40" s="71"/>
      <c r="MYE40" s="71"/>
      <c r="MYF40" s="71"/>
      <c r="MYG40" s="71"/>
      <c r="MYH40" s="71"/>
      <c r="MYI40" s="71"/>
      <c r="MYJ40" s="71"/>
      <c r="MYK40" s="71"/>
      <c r="MYL40" s="71"/>
      <c r="MYM40" s="71"/>
      <c r="MYN40" s="71"/>
      <c r="MYO40" s="71"/>
      <c r="MYP40" s="71"/>
      <c r="MYQ40" s="71"/>
      <c r="MYR40" s="71"/>
      <c r="MYS40" s="71"/>
      <c r="MYT40" s="71"/>
      <c r="MYU40" s="71"/>
      <c r="MYV40" s="71"/>
      <c r="MYW40" s="71"/>
      <c r="MYX40" s="71"/>
      <c r="MYY40" s="71"/>
      <c r="MYZ40" s="71"/>
      <c r="MZA40" s="71"/>
      <c r="MZB40" s="71"/>
      <c r="MZC40" s="71"/>
      <c r="MZD40" s="71"/>
      <c r="MZE40" s="71"/>
      <c r="MZF40" s="71"/>
      <c r="MZG40" s="71"/>
      <c r="MZH40" s="71"/>
      <c r="MZI40" s="71"/>
      <c r="MZJ40" s="71"/>
      <c r="MZK40" s="71"/>
      <c r="MZL40" s="71"/>
      <c r="MZM40" s="71"/>
      <c r="MZN40" s="71"/>
      <c r="MZO40" s="71"/>
      <c r="MZP40" s="71"/>
      <c r="MZQ40" s="71"/>
      <c r="MZR40" s="71"/>
      <c r="MZS40" s="71"/>
      <c r="MZT40" s="71"/>
      <c r="MZU40" s="71"/>
      <c r="MZV40" s="71"/>
      <c r="MZW40" s="71"/>
      <c r="MZX40" s="71"/>
      <c r="MZY40" s="71"/>
      <c r="MZZ40" s="71"/>
      <c r="NAA40" s="71"/>
      <c r="NAB40" s="71"/>
      <c r="NAC40" s="71"/>
      <c r="NAD40" s="71"/>
      <c r="NAE40" s="71"/>
      <c r="NAF40" s="71"/>
      <c r="NAG40" s="71"/>
      <c r="NAH40" s="71"/>
      <c r="NAI40" s="71"/>
      <c r="NAJ40" s="71"/>
      <c r="NAK40" s="71"/>
      <c r="NAL40" s="71"/>
      <c r="NAM40" s="71"/>
      <c r="NAN40" s="71"/>
      <c r="NAO40" s="71"/>
      <c r="NAP40" s="71"/>
      <c r="NAQ40" s="71"/>
      <c r="NAR40" s="71"/>
      <c r="NAS40" s="71"/>
      <c r="NAT40" s="71"/>
      <c r="NAU40" s="71"/>
      <c r="NAV40" s="71"/>
      <c r="NAW40" s="71"/>
      <c r="NAX40" s="71"/>
      <c r="NAY40" s="71"/>
      <c r="NAZ40" s="71"/>
      <c r="NBA40" s="71"/>
      <c r="NBB40" s="71"/>
      <c r="NBC40" s="71"/>
      <c r="NBD40" s="71"/>
      <c r="NBE40" s="71"/>
      <c r="NBF40" s="71"/>
      <c r="NBG40" s="71"/>
      <c r="NBH40" s="71"/>
      <c r="NBI40" s="71"/>
      <c r="NBJ40" s="71"/>
      <c r="NBK40" s="71"/>
      <c r="NBL40" s="71"/>
      <c r="NBM40" s="71"/>
      <c r="NBN40" s="71"/>
      <c r="NBO40" s="71"/>
      <c r="NBP40" s="71"/>
      <c r="NBQ40" s="71"/>
      <c r="NBR40" s="71"/>
      <c r="NBS40" s="71"/>
      <c r="NBT40" s="71"/>
      <c r="NBU40" s="71"/>
      <c r="NBV40" s="71"/>
      <c r="NBW40" s="71"/>
      <c r="NBX40" s="71"/>
      <c r="NBY40" s="71"/>
      <c r="NBZ40" s="71"/>
      <c r="NCA40" s="71"/>
      <c r="NCB40" s="71"/>
      <c r="NCC40" s="71"/>
      <c r="NCD40" s="71"/>
      <c r="NCE40" s="71"/>
      <c r="NCF40" s="71"/>
      <c r="NCG40" s="71"/>
      <c r="NCH40" s="71"/>
      <c r="NCI40" s="71"/>
      <c r="NCJ40" s="71"/>
      <c r="NCK40" s="71"/>
      <c r="NCL40" s="71"/>
      <c r="NCM40" s="71"/>
      <c r="NCN40" s="71"/>
      <c r="NCO40" s="71"/>
      <c r="NCP40" s="71"/>
      <c r="NCQ40" s="71"/>
      <c r="NCR40" s="71"/>
      <c r="NCS40" s="71"/>
      <c r="NCT40" s="71"/>
      <c r="NCU40" s="71"/>
      <c r="NCV40" s="71"/>
      <c r="NCW40" s="71"/>
      <c r="NCX40" s="71"/>
      <c r="NCY40" s="71"/>
      <c r="NCZ40" s="71"/>
      <c r="NDA40" s="71"/>
      <c r="NDB40" s="71"/>
      <c r="NDC40" s="71"/>
      <c r="NDD40" s="71"/>
      <c r="NDE40" s="71"/>
      <c r="NDF40" s="71"/>
      <c r="NDG40" s="71"/>
      <c r="NDH40" s="71"/>
      <c r="NDI40" s="71"/>
      <c r="NDJ40" s="71"/>
      <c r="NDK40" s="71"/>
      <c r="NDL40" s="71"/>
      <c r="NDM40" s="71"/>
      <c r="NDN40" s="71"/>
      <c r="NDO40" s="71"/>
      <c r="NDP40" s="71"/>
      <c r="NDQ40" s="71"/>
      <c r="NDR40" s="71"/>
      <c r="NDS40" s="71"/>
      <c r="NDT40" s="71"/>
      <c r="NDU40" s="71"/>
      <c r="NDV40" s="71"/>
      <c r="NDW40" s="71"/>
      <c r="NDX40" s="71"/>
      <c r="NDY40" s="71"/>
      <c r="NDZ40" s="71"/>
      <c r="NEA40" s="71"/>
      <c r="NEB40" s="71"/>
      <c r="NEC40" s="71"/>
      <c r="NED40" s="71"/>
      <c r="NEE40" s="71"/>
      <c r="NEF40" s="71"/>
      <c r="NEG40" s="71"/>
      <c r="NEH40" s="71"/>
      <c r="NEI40" s="71"/>
      <c r="NEJ40" s="71"/>
      <c r="NEK40" s="71"/>
      <c r="NEL40" s="71"/>
      <c r="NEM40" s="71"/>
      <c r="NEN40" s="71"/>
      <c r="NEO40" s="71"/>
      <c r="NEP40" s="71"/>
      <c r="NEQ40" s="71"/>
      <c r="NER40" s="71"/>
      <c r="NES40" s="71"/>
      <c r="NET40" s="71"/>
      <c r="NEU40" s="71"/>
      <c r="NEV40" s="71"/>
      <c r="NEW40" s="71"/>
      <c r="NEX40" s="71"/>
      <c r="NEY40" s="71"/>
      <c r="NEZ40" s="71"/>
      <c r="NFA40" s="71"/>
      <c r="NFB40" s="71"/>
      <c r="NFC40" s="71"/>
      <c r="NFD40" s="71"/>
      <c r="NFE40" s="71"/>
      <c r="NFF40" s="71"/>
      <c r="NFG40" s="71"/>
      <c r="NFH40" s="71"/>
      <c r="NFI40" s="71"/>
      <c r="NFJ40" s="71"/>
      <c r="NFK40" s="71"/>
      <c r="NFL40" s="71"/>
      <c r="NFM40" s="71"/>
      <c r="NFN40" s="71"/>
      <c r="NFO40" s="71"/>
      <c r="NFP40" s="71"/>
      <c r="NFQ40" s="71"/>
      <c r="NFR40" s="71"/>
      <c r="NFS40" s="71"/>
      <c r="NFT40" s="71"/>
      <c r="NFU40" s="71"/>
      <c r="NFV40" s="71"/>
      <c r="NFW40" s="71"/>
      <c r="NFX40" s="71"/>
      <c r="NFY40" s="71"/>
      <c r="NFZ40" s="71"/>
      <c r="NGA40" s="71"/>
      <c r="NGB40" s="71"/>
      <c r="NGC40" s="71"/>
      <c r="NGD40" s="71"/>
      <c r="NGE40" s="71"/>
      <c r="NGF40" s="71"/>
      <c r="NGG40" s="71"/>
      <c r="NGH40" s="71"/>
      <c r="NGI40" s="71"/>
      <c r="NGJ40" s="71"/>
      <c r="NGK40" s="71"/>
      <c r="NGL40" s="71"/>
      <c r="NGM40" s="71"/>
      <c r="NGN40" s="71"/>
      <c r="NGO40" s="71"/>
      <c r="NGP40" s="71"/>
      <c r="NGQ40" s="71"/>
      <c r="NGR40" s="71"/>
      <c r="NGS40" s="71"/>
      <c r="NGT40" s="71"/>
      <c r="NGU40" s="71"/>
      <c r="NGV40" s="71"/>
      <c r="NGW40" s="71"/>
      <c r="NGX40" s="71"/>
      <c r="NGY40" s="71"/>
      <c r="NGZ40" s="71"/>
      <c r="NHA40" s="71"/>
      <c r="NHB40" s="71"/>
      <c r="NHC40" s="71"/>
      <c r="NHD40" s="71"/>
      <c r="NHE40" s="71"/>
      <c r="NHF40" s="71"/>
      <c r="NHG40" s="71"/>
      <c r="NHH40" s="71"/>
      <c r="NHI40" s="71"/>
      <c r="NHJ40" s="71"/>
      <c r="NHK40" s="71"/>
      <c r="NHL40" s="71"/>
      <c r="NHM40" s="71"/>
      <c r="NHN40" s="71"/>
      <c r="NHO40" s="71"/>
      <c r="NHP40" s="71"/>
      <c r="NHQ40" s="71"/>
      <c r="NHR40" s="71"/>
      <c r="NHS40" s="71"/>
      <c r="NHT40" s="71"/>
      <c r="NHU40" s="71"/>
      <c r="NHV40" s="71"/>
      <c r="NHW40" s="71"/>
      <c r="NHX40" s="71"/>
      <c r="NHY40" s="71"/>
      <c r="NHZ40" s="71"/>
      <c r="NIA40" s="71"/>
      <c r="NIB40" s="71"/>
      <c r="NIC40" s="71"/>
      <c r="NID40" s="71"/>
      <c r="NIE40" s="71"/>
      <c r="NIF40" s="71"/>
      <c r="NIG40" s="71"/>
      <c r="NIH40" s="71"/>
      <c r="NII40" s="71"/>
      <c r="NIJ40" s="71"/>
      <c r="NIK40" s="71"/>
      <c r="NIL40" s="71"/>
      <c r="NIM40" s="71"/>
      <c r="NIN40" s="71"/>
      <c r="NIO40" s="71"/>
      <c r="NIP40" s="71"/>
      <c r="NIQ40" s="71"/>
      <c r="NIR40" s="71"/>
      <c r="NIS40" s="71"/>
      <c r="NIT40" s="71"/>
      <c r="NIU40" s="71"/>
      <c r="NIV40" s="71"/>
      <c r="NIW40" s="71"/>
      <c r="NIX40" s="71"/>
      <c r="NIY40" s="71"/>
      <c r="NIZ40" s="71"/>
      <c r="NJA40" s="71"/>
      <c r="NJB40" s="71"/>
      <c r="NJC40" s="71"/>
      <c r="NJD40" s="71"/>
      <c r="NJE40" s="71"/>
      <c r="NJF40" s="71"/>
      <c r="NJG40" s="71"/>
      <c r="NJH40" s="71"/>
      <c r="NJI40" s="71"/>
      <c r="NJJ40" s="71"/>
      <c r="NJK40" s="71"/>
      <c r="NJL40" s="71"/>
      <c r="NJM40" s="71"/>
      <c r="NJN40" s="71"/>
      <c r="NJO40" s="71"/>
      <c r="NJP40" s="71"/>
      <c r="NJQ40" s="71"/>
      <c r="NJR40" s="71"/>
      <c r="NJS40" s="71"/>
      <c r="NJT40" s="71"/>
      <c r="NJU40" s="71"/>
      <c r="NJV40" s="71"/>
      <c r="NJW40" s="71"/>
      <c r="NJX40" s="71"/>
      <c r="NJY40" s="71"/>
      <c r="NJZ40" s="71"/>
      <c r="NKA40" s="71"/>
      <c r="NKB40" s="71"/>
      <c r="NKC40" s="71"/>
      <c r="NKD40" s="71"/>
      <c r="NKE40" s="71"/>
      <c r="NKF40" s="71"/>
      <c r="NKG40" s="71"/>
      <c r="NKH40" s="71"/>
      <c r="NKI40" s="71"/>
      <c r="NKJ40" s="71"/>
      <c r="NKK40" s="71"/>
      <c r="NKL40" s="71"/>
      <c r="NKM40" s="71"/>
      <c r="NKN40" s="71"/>
      <c r="NKO40" s="71"/>
      <c r="NKP40" s="71"/>
      <c r="NKQ40" s="71"/>
      <c r="NKR40" s="71"/>
      <c r="NKS40" s="71"/>
      <c r="NKT40" s="71"/>
      <c r="NKU40" s="71"/>
      <c r="NKV40" s="71"/>
      <c r="NKW40" s="71"/>
      <c r="NKX40" s="71"/>
      <c r="NKY40" s="71"/>
      <c r="NKZ40" s="71"/>
      <c r="NLA40" s="71"/>
      <c r="NLB40" s="71"/>
      <c r="NLC40" s="71"/>
      <c r="NLD40" s="71"/>
      <c r="NLE40" s="71"/>
      <c r="NLF40" s="71"/>
      <c r="NLG40" s="71"/>
      <c r="NLH40" s="71"/>
      <c r="NLI40" s="71"/>
      <c r="NLJ40" s="71"/>
      <c r="NLK40" s="71"/>
      <c r="NLL40" s="71"/>
      <c r="NLM40" s="71"/>
      <c r="NLN40" s="71"/>
      <c r="NLO40" s="71"/>
      <c r="NLP40" s="71"/>
      <c r="NLQ40" s="71"/>
      <c r="NLR40" s="71"/>
      <c r="NLS40" s="71"/>
      <c r="NLT40" s="71"/>
      <c r="NLU40" s="71"/>
      <c r="NLV40" s="71"/>
      <c r="NLW40" s="71"/>
      <c r="NLX40" s="71"/>
      <c r="NLY40" s="71"/>
      <c r="NLZ40" s="71"/>
      <c r="NMA40" s="71"/>
      <c r="NMB40" s="71"/>
      <c r="NMC40" s="71"/>
      <c r="NMD40" s="71"/>
      <c r="NME40" s="71"/>
      <c r="NMF40" s="71"/>
      <c r="NMG40" s="71"/>
      <c r="NMH40" s="71"/>
      <c r="NMI40" s="71"/>
      <c r="NMJ40" s="71"/>
      <c r="NMK40" s="71"/>
      <c r="NML40" s="71"/>
      <c r="NMM40" s="71"/>
      <c r="NMN40" s="71"/>
      <c r="NMO40" s="71"/>
      <c r="NMP40" s="71"/>
      <c r="NMQ40" s="71"/>
      <c r="NMR40" s="71"/>
      <c r="NMS40" s="71"/>
      <c r="NMT40" s="71"/>
      <c r="NMU40" s="71"/>
      <c r="NMV40" s="71"/>
      <c r="NMW40" s="71"/>
      <c r="NMX40" s="71"/>
      <c r="NMY40" s="71"/>
      <c r="NMZ40" s="71"/>
      <c r="NNA40" s="71"/>
      <c r="NNB40" s="71"/>
      <c r="NNC40" s="71"/>
      <c r="NND40" s="71"/>
      <c r="NNE40" s="71"/>
      <c r="NNF40" s="71"/>
      <c r="NNG40" s="71"/>
      <c r="NNH40" s="71"/>
      <c r="NNI40" s="71"/>
      <c r="NNJ40" s="71"/>
      <c r="NNK40" s="71"/>
      <c r="NNL40" s="71"/>
      <c r="NNM40" s="71"/>
      <c r="NNN40" s="71"/>
      <c r="NNO40" s="71"/>
      <c r="NNP40" s="71"/>
      <c r="NNQ40" s="71"/>
      <c r="NNR40" s="71"/>
      <c r="NNS40" s="71"/>
      <c r="NNT40" s="71"/>
      <c r="NNU40" s="71"/>
      <c r="NNV40" s="71"/>
      <c r="NNW40" s="71"/>
      <c r="NNX40" s="71"/>
      <c r="NNY40" s="71"/>
      <c r="NNZ40" s="71"/>
      <c r="NOA40" s="71"/>
      <c r="NOB40" s="71"/>
      <c r="NOC40" s="71"/>
      <c r="NOD40" s="71"/>
      <c r="NOE40" s="71"/>
      <c r="NOF40" s="71"/>
      <c r="NOG40" s="71"/>
      <c r="NOH40" s="71"/>
      <c r="NOI40" s="71"/>
      <c r="NOJ40" s="71"/>
      <c r="NOK40" s="71"/>
      <c r="NOL40" s="71"/>
      <c r="NOM40" s="71"/>
      <c r="NON40" s="71"/>
      <c r="NOO40" s="71"/>
      <c r="NOP40" s="71"/>
      <c r="NOQ40" s="71"/>
      <c r="NOR40" s="71"/>
      <c r="NOS40" s="71"/>
      <c r="NOT40" s="71"/>
      <c r="NOU40" s="71"/>
      <c r="NOV40" s="71"/>
      <c r="NOW40" s="71"/>
      <c r="NOX40" s="71"/>
      <c r="NOY40" s="71"/>
      <c r="NOZ40" s="71"/>
      <c r="NPA40" s="71"/>
      <c r="NPB40" s="71"/>
      <c r="NPC40" s="71"/>
      <c r="NPD40" s="71"/>
      <c r="NPE40" s="71"/>
      <c r="NPF40" s="71"/>
      <c r="NPG40" s="71"/>
      <c r="NPH40" s="71"/>
      <c r="NPI40" s="71"/>
      <c r="NPJ40" s="71"/>
      <c r="NPK40" s="71"/>
      <c r="NPL40" s="71"/>
      <c r="NPM40" s="71"/>
      <c r="NPN40" s="71"/>
      <c r="NPO40" s="71"/>
      <c r="NPP40" s="71"/>
      <c r="NPQ40" s="71"/>
      <c r="NPR40" s="71"/>
      <c r="NPS40" s="71"/>
      <c r="NPT40" s="71"/>
      <c r="NPU40" s="71"/>
      <c r="NPV40" s="71"/>
      <c r="NPW40" s="71"/>
      <c r="NPX40" s="71"/>
      <c r="NPY40" s="71"/>
      <c r="NPZ40" s="71"/>
      <c r="NQA40" s="71"/>
      <c r="NQB40" s="71"/>
      <c r="NQC40" s="71"/>
      <c r="NQD40" s="71"/>
      <c r="NQE40" s="71"/>
      <c r="NQF40" s="71"/>
      <c r="NQG40" s="71"/>
      <c r="NQH40" s="71"/>
      <c r="NQI40" s="71"/>
      <c r="NQJ40" s="71"/>
      <c r="NQK40" s="71"/>
      <c r="NQL40" s="71"/>
      <c r="NQM40" s="71"/>
      <c r="NQN40" s="71"/>
      <c r="NQO40" s="71"/>
      <c r="NQP40" s="71"/>
      <c r="NQQ40" s="71"/>
      <c r="NQR40" s="71"/>
      <c r="NQS40" s="71"/>
      <c r="NQT40" s="71"/>
      <c r="NQU40" s="71"/>
      <c r="NQV40" s="71"/>
      <c r="NQW40" s="71"/>
      <c r="NQX40" s="71"/>
      <c r="NQY40" s="71"/>
      <c r="NQZ40" s="71"/>
      <c r="NRA40" s="71"/>
      <c r="NRB40" s="71"/>
      <c r="NRC40" s="71"/>
      <c r="NRD40" s="71"/>
      <c r="NRE40" s="71"/>
      <c r="NRF40" s="71"/>
      <c r="NRG40" s="71"/>
      <c r="NRH40" s="71"/>
      <c r="NRI40" s="71"/>
      <c r="NRJ40" s="71"/>
      <c r="NRK40" s="71"/>
      <c r="NRL40" s="71"/>
      <c r="NRM40" s="71"/>
      <c r="NRN40" s="71"/>
      <c r="NRO40" s="71"/>
      <c r="NRP40" s="71"/>
      <c r="NRQ40" s="71"/>
      <c r="NRR40" s="71"/>
      <c r="NRS40" s="71"/>
      <c r="NRT40" s="71"/>
      <c r="NRU40" s="71"/>
      <c r="NRV40" s="71"/>
      <c r="NRW40" s="71"/>
      <c r="NRX40" s="71"/>
      <c r="NRY40" s="71"/>
      <c r="NRZ40" s="71"/>
      <c r="NSA40" s="71"/>
      <c r="NSB40" s="71"/>
      <c r="NSC40" s="71"/>
      <c r="NSD40" s="71"/>
      <c r="NSE40" s="71"/>
      <c r="NSF40" s="71"/>
      <c r="NSG40" s="71"/>
      <c r="NSH40" s="71"/>
      <c r="NSI40" s="71"/>
      <c r="NSJ40" s="71"/>
      <c r="NSK40" s="71"/>
      <c r="NSL40" s="71"/>
      <c r="NSM40" s="71"/>
      <c r="NSN40" s="71"/>
      <c r="NSO40" s="71"/>
      <c r="NSP40" s="71"/>
      <c r="NSQ40" s="71"/>
      <c r="NSR40" s="71"/>
      <c r="NSS40" s="71"/>
      <c r="NST40" s="71"/>
      <c r="NSU40" s="71"/>
      <c r="NSV40" s="71"/>
      <c r="NSW40" s="71"/>
      <c r="NSX40" s="71"/>
      <c r="NSY40" s="71"/>
      <c r="NSZ40" s="71"/>
      <c r="NTA40" s="71"/>
      <c r="NTB40" s="71"/>
      <c r="NTC40" s="71"/>
      <c r="NTD40" s="71"/>
      <c r="NTE40" s="71"/>
      <c r="NTF40" s="71"/>
      <c r="NTG40" s="71"/>
      <c r="NTH40" s="71"/>
      <c r="NTI40" s="71"/>
      <c r="NTJ40" s="71"/>
      <c r="NTK40" s="71"/>
      <c r="NTL40" s="71"/>
      <c r="NTM40" s="71"/>
      <c r="NTN40" s="71"/>
      <c r="NTO40" s="71"/>
      <c r="NTP40" s="71"/>
      <c r="NTQ40" s="71"/>
      <c r="NTR40" s="71"/>
      <c r="NTS40" s="71"/>
      <c r="NTT40" s="71"/>
      <c r="NTU40" s="71"/>
      <c r="NTV40" s="71"/>
      <c r="NTW40" s="71"/>
      <c r="NTX40" s="71"/>
      <c r="NTY40" s="71"/>
      <c r="NTZ40" s="71"/>
      <c r="NUA40" s="71"/>
      <c r="NUB40" s="71"/>
      <c r="NUC40" s="71"/>
      <c r="NUD40" s="71"/>
      <c r="NUE40" s="71"/>
      <c r="NUF40" s="71"/>
      <c r="NUG40" s="71"/>
      <c r="NUH40" s="71"/>
      <c r="NUI40" s="71"/>
      <c r="NUJ40" s="71"/>
      <c r="NUK40" s="71"/>
      <c r="NUL40" s="71"/>
      <c r="NUM40" s="71"/>
      <c r="NUN40" s="71"/>
      <c r="NUO40" s="71"/>
      <c r="NUP40" s="71"/>
      <c r="NUQ40" s="71"/>
      <c r="NUR40" s="71"/>
      <c r="NUS40" s="71"/>
      <c r="NUT40" s="71"/>
      <c r="NUU40" s="71"/>
      <c r="NUV40" s="71"/>
      <c r="NUW40" s="71"/>
      <c r="NUX40" s="71"/>
      <c r="NUY40" s="71"/>
      <c r="NUZ40" s="71"/>
      <c r="NVA40" s="71"/>
      <c r="NVB40" s="71"/>
      <c r="NVC40" s="71"/>
      <c r="NVD40" s="71"/>
      <c r="NVE40" s="71"/>
      <c r="NVF40" s="71"/>
      <c r="NVG40" s="71"/>
      <c r="NVH40" s="71"/>
      <c r="NVI40" s="71"/>
      <c r="NVJ40" s="71"/>
      <c r="NVK40" s="71"/>
      <c r="NVL40" s="71"/>
      <c r="NVM40" s="71"/>
      <c r="NVN40" s="71"/>
      <c r="NVO40" s="71"/>
      <c r="NVP40" s="71"/>
      <c r="NVQ40" s="71"/>
      <c r="NVR40" s="71"/>
      <c r="NVS40" s="71"/>
      <c r="NVT40" s="71"/>
      <c r="NVU40" s="71"/>
      <c r="NVV40" s="71"/>
      <c r="NVW40" s="71"/>
      <c r="NVX40" s="71"/>
      <c r="NVY40" s="71"/>
      <c r="NVZ40" s="71"/>
      <c r="NWA40" s="71"/>
      <c r="NWB40" s="71"/>
      <c r="NWC40" s="71"/>
      <c r="NWD40" s="71"/>
      <c r="NWE40" s="71"/>
      <c r="NWF40" s="71"/>
      <c r="NWG40" s="71"/>
      <c r="NWH40" s="71"/>
      <c r="NWI40" s="71"/>
      <c r="NWJ40" s="71"/>
      <c r="NWK40" s="71"/>
      <c r="NWL40" s="71"/>
      <c r="NWM40" s="71"/>
      <c r="NWN40" s="71"/>
      <c r="NWO40" s="71"/>
      <c r="NWP40" s="71"/>
      <c r="NWQ40" s="71"/>
      <c r="NWR40" s="71"/>
      <c r="NWS40" s="71"/>
      <c r="NWT40" s="71"/>
      <c r="NWU40" s="71"/>
      <c r="NWV40" s="71"/>
      <c r="NWW40" s="71"/>
      <c r="NWX40" s="71"/>
      <c r="NWY40" s="71"/>
      <c r="NWZ40" s="71"/>
      <c r="NXA40" s="71"/>
      <c r="NXB40" s="71"/>
      <c r="NXC40" s="71"/>
      <c r="NXD40" s="71"/>
      <c r="NXE40" s="71"/>
      <c r="NXF40" s="71"/>
      <c r="NXG40" s="71"/>
      <c r="NXH40" s="71"/>
      <c r="NXI40" s="71"/>
      <c r="NXJ40" s="71"/>
      <c r="NXK40" s="71"/>
      <c r="NXL40" s="71"/>
      <c r="NXM40" s="71"/>
      <c r="NXN40" s="71"/>
      <c r="NXO40" s="71"/>
      <c r="NXP40" s="71"/>
      <c r="NXQ40" s="71"/>
      <c r="NXR40" s="71"/>
      <c r="NXS40" s="71"/>
      <c r="NXT40" s="71"/>
      <c r="NXU40" s="71"/>
      <c r="NXV40" s="71"/>
      <c r="NXW40" s="71"/>
      <c r="NXX40" s="71"/>
      <c r="NXY40" s="71"/>
      <c r="NXZ40" s="71"/>
      <c r="NYA40" s="71"/>
      <c r="NYB40" s="71"/>
      <c r="NYC40" s="71"/>
      <c r="NYD40" s="71"/>
      <c r="NYE40" s="71"/>
      <c r="NYF40" s="71"/>
      <c r="NYG40" s="71"/>
      <c r="NYH40" s="71"/>
      <c r="NYI40" s="71"/>
      <c r="NYJ40" s="71"/>
      <c r="NYK40" s="71"/>
      <c r="NYL40" s="71"/>
      <c r="NYM40" s="71"/>
      <c r="NYN40" s="71"/>
      <c r="NYO40" s="71"/>
      <c r="NYP40" s="71"/>
      <c r="NYQ40" s="71"/>
      <c r="NYR40" s="71"/>
      <c r="NYS40" s="71"/>
      <c r="NYT40" s="71"/>
      <c r="NYU40" s="71"/>
      <c r="NYV40" s="71"/>
      <c r="NYW40" s="71"/>
      <c r="NYX40" s="71"/>
      <c r="NYY40" s="71"/>
      <c r="NYZ40" s="71"/>
      <c r="NZA40" s="71"/>
      <c r="NZB40" s="71"/>
      <c r="NZC40" s="71"/>
      <c r="NZD40" s="71"/>
      <c r="NZE40" s="71"/>
      <c r="NZF40" s="71"/>
      <c r="NZG40" s="71"/>
      <c r="NZH40" s="71"/>
      <c r="NZI40" s="71"/>
      <c r="NZJ40" s="71"/>
      <c r="NZK40" s="71"/>
      <c r="NZL40" s="71"/>
      <c r="NZM40" s="71"/>
      <c r="NZN40" s="71"/>
      <c r="NZO40" s="71"/>
      <c r="NZP40" s="71"/>
      <c r="NZQ40" s="71"/>
      <c r="NZR40" s="71"/>
      <c r="NZS40" s="71"/>
      <c r="NZT40" s="71"/>
      <c r="NZU40" s="71"/>
      <c r="NZV40" s="71"/>
      <c r="NZW40" s="71"/>
      <c r="NZX40" s="71"/>
      <c r="NZY40" s="71"/>
      <c r="NZZ40" s="71"/>
      <c r="OAA40" s="71"/>
      <c r="OAB40" s="71"/>
      <c r="OAC40" s="71"/>
      <c r="OAD40" s="71"/>
      <c r="OAE40" s="71"/>
      <c r="OAF40" s="71"/>
      <c r="OAG40" s="71"/>
      <c r="OAH40" s="71"/>
      <c r="OAI40" s="71"/>
      <c r="OAJ40" s="71"/>
      <c r="OAK40" s="71"/>
      <c r="OAL40" s="71"/>
      <c r="OAM40" s="71"/>
      <c r="OAN40" s="71"/>
      <c r="OAO40" s="71"/>
      <c r="OAP40" s="71"/>
      <c r="OAQ40" s="71"/>
      <c r="OAR40" s="71"/>
      <c r="OAS40" s="71"/>
      <c r="OAT40" s="71"/>
      <c r="OAU40" s="71"/>
      <c r="OAV40" s="71"/>
      <c r="OAW40" s="71"/>
      <c r="OAX40" s="71"/>
      <c r="OAY40" s="71"/>
      <c r="OAZ40" s="71"/>
      <c r="OBA40" s="71"/>
      <c r="OBB40" s="71"/>
      <c r="OBC40" s="71"/>
      <c r="OBD40" s="71"/>
      <c r="OBE40" s="71"/>
      <c r="OBF40" s="71"/>
      <c r="OBG40" s="71"/>
      <c r="OBH40" s="71"/>
      <c r="OBI40" s="71"/>
      <c r="OBJ40" s="71"/>
      <c r="OBK40" s="71"/>
      <c r="OBL40" s="71"/>
      <c r="OBM40" s="71"/>
      <c r="OBN40" s="71"/>
      <c r="OBO40" s="71"/>
      <c r="OBP40" s="71"/>
      <c r="OBQ40" s="71"/>
      <c r="OBR40" s="71"/>
      <c r="OBS40" s="71"/>
      <c r="OBT40" s="71"/>
      <c r="OBU40" s="71"/>
      <c r="OBV40" s="71"/>
      <c r="OBW40" s="71"/>
      <c r="OBX40" s="71"/>
      <c r="OBY40" s="71"/>
      <c r="OBZ40" s="71"/>
      <c r="OCA40" s="71"/>
      <c r="OCB40" s="71"/>
      <c r="OCC40" s="71"/>
      <c r="OCD40" s="71"/>
      <c r="OCE40" s="71"/>
      <c r="OCF40" s="71"/>
      <c r="OCG40" s="71"/>
      <c r="OCH40" s="71"/>
      <c r="OCI40" s="71"/>
      <c r="OCJ40" s="71"/>
      <c r="OCK40" s="71"/>
      <c r="OCL40" s="71"/>
      <c r="OCM40" s="71"/>
      <c r="OCN40" s="71"/>
      <c r="OCO40" s="71"/>
      <c r="OCP40" s="71"/>
      <c r="OCQ40" s="71"/>
      <c r="OCR40" s="71"/>
      <c r="OCS40" s="71"/>
      <c r="OCT40" s="71"/>
      <c r="OCU40" s="71"/>
      <c r="OCV40" s="71"/>
      <c r="OCW40" s="71"/>
      <c r="OCX40" s="71"/>
      <c r="OCY40" s="71"/>
      <c r="OCZ40" s="71"/>
      <c r="ODA40" s="71"/>
      <c r="ODB40" s="71"/>
      <c r="ODC40" s="71"/>
      <c r="ODD40" s="71"/>
      <c r="ODE40" s="71"/>
      <c r="ODF40" s="71"/>
      <c r="ODG40" s="71"/>
      <c r="ODH40" s="71"/>
      <c r="ODI40" s="71"/>
      <c r="ODJ40" s="71"/>
      <c r="ODK40" s="71"/>
      <c r="ODL40" s="71"/>
      <c r="ODM40" s="71"/>
      <c r="ODN40" s="71"/>
      <c r="ODO40" s="71"/>
      <c r="ODP40" s="71"/>
      <c r="ODQ40" s="71"/>
      <c r="ODR40" s="71"/>
      <c r="ODS40" s="71"/>
      <c r="ODT40" s="71"/>
      <c r="ODU40" s="71"/>
      <c r="ODV40" s="71"/>
      <c r="ODW40" s="71"/>
      <c r="ODX40" s="71"/>
      <c r="ODY40" s="71"/>
      <c r="ODZ40" s="71"/>
      <c r="OEA40" s="71"/>
      <c r="OEB40" s="71"/>
      <c r="OEC40" s="71"/>
      <c r="OED40" s="71"/>
      <c r="OEE40" s="71"/>
      <c r="OEF40" s="71"/>
      <c r="OEG40" s="71"/>
      <c r="OEH40" s="71"/>
      <c r="OEI40" s="71"/>
      <c r="OEJ40" s="71"/>
      <c r="OEK40" s="71"/>
      <c r="OEL40" s="71"/>
      <c r="OEM40" s="71"/>
      <c r="OEN40" s="71"/>
      <c r="OEO40" s="71"/>
      <c r="OEP40" s="71"/>
      <c r="OEQ40" s="71"/>
      <c r="OER40" s="71"/>
      <c r="OES40" s="71"/>
      <c r="OET40" s="71"/>
      <c r="OEU40" s="71"/>
      <c r="OEV40" s="71"/>
      <c r="OEW40" s="71"/>
      <c r="OEX40" s="71"/>
      <c r="OEY40" s="71"/>
      <c r="OEZ40" s="71"/>
      <c r="OFA40" s="71"/>
      <c r="OFB40" s="71"/>
      <c r="OFC40" s="71"/>
      <c r="OFD40" s="71"/>
      <c r="OFE40" s="71"/>
      <c r="OFF40" s="71"/>
      <c r="OFG40" s="71"/>
      <c r="OFH40" s="71"/>
      <c r="OFI40" s="71"/>
      <c r="OFJ40" s="71"/>
      <c r="OFK40" s="71"/>
      <c r="OFL40" s="71"/>
      <c r="OFM40" s="71"/>
      <c r="OFN40" s="71"/>
      <c r="OFO40" s="71"/>
      <c r="OFP40" s="71"/>
      <c r="OFQ40" s="71"/>
      <c r="OFR40" s="71"/>
      <c r="OFS40" s="71"/>
      <c r="OFT40" s="71"/>
      <c r="OFU40" s="71"/>
      <c r="OFV40" s="71"/>
      <c r="OFW40" s="71"/>
      <c r="OFX40" s="71"/>
      <c r="OFY40" s="71"/>
      <c r="OFZ40" s="71"/>
      <c r="OGA40" s="71"/>
      <c r="OGB40" s="71"/>
      <c r="OGC40" s="71"/>
      <c r="OGD40" s="71"/>
      <c r="OGE40" s="71"/>
      <c r="OGF40" s="71"/>
      <c r="OGG40" s="71"/>
      <c r="OGH40" s="71"/>
      <c r="OGI40" s="71"/>
      <c r="OGJ40" s="71"/>
      <c r="OGK40" s="71"/>
      <c r="OGL40" s="71"/>
      <c r="OGM40" s="71"/>
      <c r="OGN40" s="71"/>
      <c r="OGO40" s="71"/>
      <c r="OGP40" s="71"/>
      <c r="OGQ40" s="71"/>
      <c r="OGR40" s="71"/>
      <c r="OGS40" s="71"/>
      <c r="OGT40" s="71"/>
      <c r="OGU40" s="71"/>
      <c r="OGV40" s="71"/>
      <c r="OGW40" s="71"/>
      <c r="OGX40" s="71"/>
      <c r="OGY40" s="71"/>
      <c r="OGZ40" s="71"/>
      <c r="OHA40" s="71"/>
      <c r="OHB40" s="71"/>
      <c r="OHC40" s="71"/>
      <c r="OHD40" s="71"/>
      <c r="OHE40" s="71"/>
      <c r="OHF40" s="71"/>
      <c r="OHG40" s="71"/>
      <c r="OHH40" s="71"/>
      <c r="OHI40" s="71"/>
      <c r="OHJ40" s="71"/>
      <c r="OHK40" s="71"/>
      <c r="OHL40" s="71"/>
      <c r="OHM40" s="71"/>
      <c r="OHN40" s="71"/>
      <c r="OHO40" s="71"/>
      <c r="OHP40" s="71"/>
      <c r="OHQ40" s="71"/>
      <c r="OHR40" s="71"/>
      <c r="OHS40" s="71"/>
      <c r="OHT40" s="71"/>
      <c r="OHU40" s="71"/>
      <c r="OHV40" s="71"/>
      <c r="OHW40" s="71"/>
      <c r="OHX40" s="71"/>
      <c r="OHY40" s="71"/>
      <c r="OHZ40" s="71"/>
      <c r="OIA40" s="71"/>
      <c r="OIB40" s="71"/>
      <c r="OIC40" s="71"/>
      <c r="OID40" s="71"/>
      <c r="OIE40" s="71"/>
      <c r="OIF40" s="71"/>
      <c r="OIG40" s="71"/>
      <c r="OIH40" s="71"/>
      <c r="OII40" s="71"/>
      <c r="OIJ40" s="71"/>
      <c r="OIK40" s="71"/>
      <c r="OIL40" s="71"/>
      <c r="OIM40" s="71"/>
      <c r="OIN40" s="71"/>
      <c r="OIO40" s="71"/>
      <c r="OIP40" s="71"/>
      <c r="OIQ40" s="71"/>
      <c r="OIR40" s="71"/>
      <c r="OIS40" s="71"/>
      <c r="OIT40" s="71"/>
      <c r="OIU40" s="71"/>
      <c r="OIV40" s="71"/>
      <c r="OIW40" s="71"/>
      <c r="OIX40" s="71"/>
      <c r="OIY40" s="71"/>
      <c r="OIZ40" s="71"/>
      <c r="OJA40" s="71"/>
      <c r="OJB40" s="71"/>
      <c r="OJC40" s="71"/>
      <c r="OJD40" s="71"/>
      <c r="OJE40" s="71"/>
      <c r="OJF40" s="71"/>
      <c r="OJG40" s="71"/>
      <c r="OJH40" s="71"/>
      <c r="OJI40" s="71"/>
      <c r="OJJ40" s="71"/>
      <c r="OJK40" s="71"/>
      <c r="OJL40" s="71"/>
      <c r="OJM40" s="71"/>
      <c r="OJN40" s="71"/>
      <c r="OJO40" s="71"/>
      <c r="OJP40" s="71"/>
      <c r="OJQ40" s="71"/>
      <c r="OJR40" s="71"/>
      <c r="OJS40" s="71"/>
      <c r="OJT40" s="71"/>
      <c r="OJU40" s="71"/>
      <c r="OJV40" s="71"/>
      <c r="OJW40" s="71"/>
      <c r="OJX40" s="71"/>
      <c r="OJY40" s="71"/>
      <c r="OJZ40" s="71"/>
      <c r="OKA40" s="71"/>
      <c r="OKB40" s="71"/>
      <c r="OKC40" s="71"/>
      <c r="OKD40" s="71"/>
      <c r="OKE40" s="71"/>
      <c r="OKF40" s="71"/>
      <c r="OKG40" s="71"/>
      <c r="OKH40" s="71"/>
      <c r="OKI40" s="71"/>
      <c r="OKJ40" s="71"/>
      <c r="OKK40" s="71"/>
      <c r="OKL40" s="71"/>
      <c r="OKM40" s="71"/>
      <c r="OKN40" s="71"/>
      <c r="OKO40" s="71"/>
      <c r="OKP40" s="71"/>
      <c r="OKQ40" s="71"/>
      <c r="OKR40" s="71"/>
      <c r="OKS40" s="71"/>
      <c r="OKT40" s="71"/>
      <c r="OKU40" s="71"/>
      <c r="OKV40" s="71"/>
      <c r="OKW40" s="71"/>
      <c r="OKX40" s="71"/>
      <c r="OKY40" s="71"/>
      <c r="OKZ40" s="71"/>
      <c r="OLA40" s="71"/>
      <c r="OLB40" s="71"/>
      <c r="OLC40" s="71"/>
      <c r="OLD40" s="71"/>
      <c r="OLE40" s="71"/>
      <c r="OLF40" s="71"/>
      <c r="OLG40" s="71"/>
      <c r="OLH40" s="71"/>
      <c r="OLI40" s="71"/>
      <c r="OLJ40" s="71"/>
      <c r="OLK40" s="71"/>
      <c r="OLL40" s="71"/>
      <c r="OLM40" s="71"/>
      <c r="OLN40" s="71"/>
      <c r="OLO40" s="71"/>
      <c r="OLP40" s="71"/>
      <c r="OLQ40" s="71"/>
      <c r="OLR40" s="71"/>
      <c r="OLS40" s="71"/>
      <c r="OLT40" s="71"/>
      <c r="OLU40" s="71"/>
      <c r="OLV40" s="71"/>
      <c r="OLW40" s="71"/>
      <c r="OLX40" s="71"/>
      <c r="OLY40" s="71"/>
      <c r="OLZ40" s="71"/>
      <c r="OMA40" s="71"/>
      <c r="OMB40" s="71"/>
      <c r="OMC40" s="71"/>
      <c r="OMD40" s="71"/>
      <c r="OME40" s="71"/>
      <c r="OMF40" s="71"/>
      <c r="OMG40" s="71"/>
      <c r="OMH40" s="71"/>
      <c r="OMI40" s="71"/>
      <c r="OMJ40" s="71"/>
      <c r="OMK40" s="71"/>
      <c r="OML40" s="71"/>
      <c r="OMM40" s="71"/>
      <c r="OMN40" s="71"/>
      <c r="OMO40" s="71"/>
      <c r="OMP40" s="71"/>
      <c r="OMQ40" s="71"/>
      <c r="OMR40" s="71"/>
      <c r="OMS40" s="71"/>
      <c r="OMT40" s="71"/>
      <c r="OMU40" s="71"/>
      <c r="OMV40" s="71"/>
      <c r="OMW40" s="71"/>
      <c r="OMX40" s="71"/>
      <c r="OMY40" s="71"/>
      <c r="OMZ40" s="71"/>
      <c r="ONA40" s="71"/>
      <c r="ONB40" s="71"/>
      <c r="ONC40" s="71"/>
      <c r="OND40" s="71"/>
      <c r="ONE40" s="71"/>
      <c r="ONF40" s="71"/>
      <c r="ONG40" s="71"/>
      <c r="ONH40" s="71"/>
      <c r="ONI40" s="71"/>
      <c r="ONJ40" s="71"/>
      <c r="ONK40" s="71"/>
      <c r="ONL40" s="71"/>
      <c r="ONM40" s="71"/>
      <c r="ONN40" s="71"/>
      <c r="ONO40" s="71"/>
      <c r="ONP40" s="71"/>
      <c r="ONQ40" s="71"/>
      <c r="ONR40" s="71"/>
      <c r="ONS40" s="71"/>
      <c r="ONT40" s="71"/>
      <c r="ONU40" s="71"/>
      <c r="ONV40" s="71"/>
      <c r="ONW40" s="71"/>
      <c r="ONX40" s="71"/>
      <c r="ONY40" s="71"/>
      <c r="ONZ40" s="71"/>
      <c r="OOA40" s="71"/>
      <c r="OOB40" s="71"/>
      <c r="OOC40" s="71"/>
      <c r="OOD40" s="71"/>
      <c r="OOE40" s="71"/>
      <c r="OOF40" s="71"/>
      <c r="OOG40" s="71"/>
      <c r="OOH40" s="71"/>
      <c r="OOI40" s="71"/>
      <c r="OOJ40" s="71"/>
      <c r="OOK40" s="71"/>
      <c r="OOL40" s="71"/>
      <c r="OOM40" s="71"/>
      <c r="OON40" s="71"/>
      <c r="OOO40" s="71"/>
      <c r="OOP40" s="71"/>
      <c r="OOQ40" s="71"/>
      <c r="OOR40" s="71"/>
      <c r="OOS40" s="71"/>
      <c r="OOT40" s="71"/>
      <c r="OOU40" s="71"/>
      <c r="OOV40" s="71"/>
      <c r="OOW40" s="71"/>
      <c r="OOX40" s="71"/>
      <c r="OOY40" s="71"/>
      <c r="OOZ40" s="71"/>
      <c r="OPA40" s="71"/>
      <c r="OPB40" s="71"/>
      <c r="OPC40" s="71"/>
      <c r="OPD40" s="71"/>
      <c r="OPE40" s="71"/>
      <c r="OPF40" s="71"/>
      <c r="OPG40" s="71"/>
      <c r="OPH40" s="71"/>
      <c r="OPI40" s="71"/>
      <c r="OPJ40" s="71"/>
      <c r="OPK40" s="71"/>
      <c r="OPL40" s="71"/>
      <c r="OPM40" s="71"/>
      <c r="OPN40" s="71"/>
      <c r="OPO40" s="71"/>
      <c r="OPP40" s="71"/>
      <c r="OPQ40" s="71"/>
      <c r="OPR40" s="71"/>
      <c r="OPS40" s="71"/>
      <c r="OPT40" s="71"/>
      <c r="OPU40" s="71"/>
      <c r="OPV40" s="71"/>
      <c r="OPW40" s="71"/>
      <c r="OPX40" s="71"/>
      <c r="OPY40" s="71"/>
      <c r="OPZ40" s="71"/>
      <c r="OQA40" s="71"/>
      <c r="OQB40" s="71"/>
      <c r="OQC40" s="71"/>
      <c r="OQD40" s="71"/>
      <c r="OQE40" s="71"/>
      <c r="OQF40" s="71"/>
      <c r="OQG40" s="71"/>
      <c r="OQH40" s="71"/>
      <c r="OQI40" s="71"/>
      <c r="OQJ40" s="71"/>
      <c r="OQK40" s="71"/>
      <c r="OQL40" s="71"/>
      <c r="OQM40" s="71"/>
      <c r="OQN40" s="71"/>
      <c r="OQO40" s="71"/>
      <c r="OQP40" s="71"/>
      <c r="OQQ40" s="71"/>
      <c r="OQR40" s="71"/>
      <c r="OQS40" s="71"/>
      <c r="OQT40" s="71"/>
      <c r="OQU40" s="71"/>
      <c r="OQV40" s="71"/>
      <c r="OQW40" s="71"/>
      <c r="OQX40" s="71"/>
      <c r="OQY40" s="71"/>
      <c r="OQZ40" s="71"/>
      <c r="ORA40" s="71"/>
      <c r="ORB40" s="71"/>
      <c r="ORC40" s="71"/>
      <c r="ORD40" s="71"/>
      <c r="ORE40" s="71"/>
      <c r="ORF40" s="71"/>
      <c r="ORG40" s="71"/>
      <c r="ORH40" s="71"/>
      <c r="ORI40" s="71"/>
      <c r="ORJ40" s="71"/>
      <c r="ORK40" s="71"/>
      <c r="ORL40" s="71"/>
      <c r="ORM40" s="71"/>
      <c r="ORN40" s="71"/>
      <c r="ORO40" s="71"/>
      <c r="ORP40" s="71"/>
      <c r="ORQ40" s="71"/>
      <c r="ORR40" s="71"/>
      <c r="ORS40" s="71"/>
      <c r="ORT40" s="71"/>
      <c r="ORU40" s="71"/>
      <c r="ORV40" s="71"/>
      <c r="ORW40" s="71"/>
      <c r="ORX40" s="71"/>
      <c r="ORY40" s="71"/>
      <c r="ORZ40" s="71"/>
      <c r="OSA40" s="71"/>
      <c r="OSB40" s="71"/>
      <c r="OSC40" s="71"/>
      <c r="OSD40" s="71"/>
      <c r="OSE40" s="71"/>
      <c r="OSF40" s="71"/>
      <c r="OSG40" s="71"/>
      <c r="OSH40" s="71"/>
      <c r="OSI40" s="71"/>
      <c r="OSJ40" s="71"/>
      <c r="OSK40" s="71"/>
      <c r="OSL40" s="71"/>
      <c r="OSM40" s="71"/>
      <c r="OSN40" s="71"/>
      <c r="OSO40" s="71"/>
      <c r="OSP40" s="71"/>
      <c r="OSQ40" s="71"/>
      <c r="OSR40" s="71"/>
      <c r="OSS40" s="71"/>
      <c r="OST40" s="71"/>
      <c r="OSU40" s="71"/>
      <c r="OSV40" s="71"/>
      <c r="OSW40" s="71"/>
      <c r="OSX40" s="71"/>
      <c r="OSY40" s="71"/>
      <c r="OSZ40" s="71"/>
      <c r="OTA40" s="71"/>
      <c r="OTB40" s="71"/>
      <c r="OTC40" s="71"/>
      <c r="OTD40" s="71"/>
      <c r="OTE40" s="71"/>
      <c r="OTF40" s="71"/>
      <c r="OTG40" s="71"/>
      <c r="OTH40" s="71"/>
      <c r="OTI40" s="71"/>
      <c r="OTJ40" s="71"/>
      <c r="OTK40" s="71"/>
      <c r="OTL40" s="71"/>
      <c r="OTM40" s="71"/>
      <c r="OTN40" s="71"/>
      <c r="OTO40" s="71"/>
      <c r="OTP40" s="71"/>
      <c r="OTQ40" s="71"/>
      <c r="OTR40" s="71"/>
      <c r="OTS40" s="71"/>
      <c r="OTT40" s="71"/>
      <c r="OTU40" s="71"/>
      <c r="OTV40" s="71"/>
      <c r="OTW40" s="71"/>
      <c r="OTX40" s="71"/>
      <c r="OTY40" s="71"/>
      <c r="OTZ40" s="71"/>
      <c r="OUA40" s="71"/>
      <c r="OUB40" s="71"/>
      <c r="OUC40" s="71"/>
      <c r="OUD40" s="71"/>
      <c r="OUE40" s="71"/>
      <c r="OUF40" s="71"/>
      <c r="OUG40" s="71"/>
      <c r="OUH40" s="71"/>
      <c r="OUI40" s="71"/>
      <c r="OUJ40" s="71"/>
      <c r="OUK40" s="71"/>
      <c r="OUL40" s="71"/>
      <c r="OUM40" s="71"/>
      <c r="OUN40" s="71"/>
      <c r="OUO40" s="71"/>
      <c r="OUP40" s="71"/>
      <c r="OUQ40" s="71"/>
      <c r="OUR40" s="71"/>
      <c r="OUS40" s="71"/>
      <c r="OUT40" s="71"/>
      <c r="OUU40" s="71"/>
      <c r="OUV40" s="71"/>
      <c r="OUW40" s="71"/>
      <c r="OUX40" s="71"/>
      <c r="OUY40" s="71"/>
      <c r="OUZ40" s="71"/>
      <c r="OVA40" s="71"/>
      <c r="OVB40" s="71"/>
      <c r="OVC40" s="71"/>
      <c r="OVD40" s="71"/>
      <c r="OVE40" s="71"/>
      <c r="OVF40" s="71"/>
      <c r="OVG40" s="71"/>
      <c r="OVH40" s="71"/>
      <c r="OVI40" s="71"/>
      <c r="OVJ40" s="71"/>
      <c r="OVK40" s="71"/>
      <c r="OVL40" s="71"/>
      <c r="OVM40" s="71"/>
      <c r="OVN40" s="71"/>
      <c r="OVO40" s="71"/>
      <c r="OVP40" s="71"/>
      <c r="OVQ40" s="71"/>
      <c r="OVR40" s="71"/>
      <c r="OVS40" s="71"/>
      <c r="OVT40" s="71"/>
      <c r="OVU40" s="71"/>
      <c r="OVV40" s="71"/>
      <c r="OVW40" s="71"/>
      <c r="OVX40" s="71"/>
      <c r="OVY40" s="71"/>
      <c r="OVZ40" s="71"/>
      <c r="OWA40" s="71"/>
      <c r="OWB40" s="71"/>
      <c r="OWC40" s="71"/>
      <c r="OWD40" s="71"/>
      <c r="OWE40" s="71"/>
      <c r="OWF40" s="71"/>
      <c r="OWG40" s="71"/>
      <c r="OWH40" s="71"/>
      <c r="OWI40" s="71"/>
      <c r="OWJ40" s="71"/>
      <c r="OWK40" s="71"/>
      <c r="OWL40" s="71"/>
      <c r="OWM40" s="71"/>
      <c r="OWN40" s="71"/>
      <c r="OWO40" s="71"/>
      <c r="OWP40" s="71"/>
      <c r="OWQ40" s="71"/>
      <c r="OWR40" s="71"/>
      <c r="OWS40" s="71"/>
      <c r="OWT40" s="71"/>
      <c r="OWU40" s="71"/>
      <c r="OWV40" s="71"/>
      <c r="OWW40" s="71"/>
      <c r="OWX40" s="71"/>
      <c r="OWY40" s="71"/>
      <c r="OWZ40" s="71"/>
      <c r="OXA40" s="71"/>
      <c r="OXB40" s="71"/>
      <c r="OXC40" s="71"/>
      <c r="OXD40" s="71"/>
      <c r="OXE40" s="71"/>
      <c r="OXF40" s="71"/>
      <c r="OXG40" s="71"/>
      <c r="OXH40" s="71"/>
      <c r="OXI40" s="71"/>
      <c r="OXJ40" s="71"/>
      <c r="OXK40" s="71"/>
      <c r="OXL40" s="71"/>
      <c r="OXM40" s="71"/>
      <c r="OXN40" s="71"/>
      <c r="OXO40" s="71"/>
      <c r="OXP40" s="71"/>
      <c r="OXQ40" s="71"/>
      <c r="OXR40" s="71"/>
      <c r="OXS40" s="71"/>
      <c r="OXT40" s="71"/>
      <c r="OXU40" s="71"/>
      <c r="OXV40" s="71"/>
      <c r="OXW40" s="71"/>
      <c r="OXX40" s="71"/>
      <c r="OXY40" s="71"/>
      <c r="OXZ40" s="71"/>
      <c r="OYA40" s="71"/>
      <c r="OYB40" s="71"/>
      <c r="OYC40" s="71"/>
      <c r="OYD40" s="71"/>
      <c r="OYE40" s="71"/>
      <c r="OYF40" s="71"/>
      <c r="OYG40" s="71"/>
      <c r="OYH40" s="71"/>
      <c r="OYI40" s="71"/>
      <c r="OYJ40" s="71"/>
      <c r="OYK40" s="71"/>
      <c r="OYL40" s="71"/>
      <c r="OYM40" s="71"/>
      <c r="OYN40" s="71"/>
      <c r="OYO40" s="71"/>
      <c r="OYP40" s="71"/>
      <c r="OYQ40" s="71"/>
      <c r="OYR40" s="71"/>
      <c r="OYS40" s="71"/>
      <c r="OYT40" s="71"/>
      <c r="OYU40" s="71"/>
      <c r="OYV40" s="71"/>
      <c r="OYW40" s="71"/>
      <c r="OYX40" s="71"/>
      <c r="OYY40" s="71"/>
      <c r="OYZ40" s="71"/>
      <c r="OZA40" s="71"/>
      <c r="OZB40" s="71"/>
      <c r="OZC40" s="71"/>
      <c r="OZD40" s="71"/>
      <c r="OZE40" s="71"/>
      <c r="OZF40" s="71"/>
      <c r="OZG40" s="71"/>
      <c r="OZH40" s="71"/>
      <c r="OZI40" s="71"/>
      <c r="OZJ40" s="71"/>
      <c r="OZK40" s="71"/>
      <c r="OZL40" s="71"/>
      <c r="OZM40" s="71"/>
      <c r="OZN40" s="71"/>
      <c r="OZO40" s="71"/>
      <c r="OZP40" s="71"/>
      <c r="OZQ40" s="71"/>
      <c r="OZR40" s="71"/>
      <c r="OZS40" s="71"/>
      <c r="OZT40" s="71"/>
      <c r="OZU40" s="71"/>
      <c r="OZV40" s="71"/>
      <c r="OZW40" s="71"/>
      <c r="OZX40" s="71"/>
      <c r="OZY40" s="71"/>
      <c r="OZZ40" s="71"/>
      <c r="PAA40" s="71"/>
      <c r="PAB40" s="71"/>
      <c r="PAC40" s="71"/>
      <c r="PAD40" s="71"/>
      <c r="PAE40" s="71"/>
      <c r="PAF40" s="71"/>
      <c r="PAG40" s="71"/>
      <c r="PAH40" s="71"/>
      <c r="PAI40" s="71"/>
      <c r="PAJ40" s="71"/>
      <c r="PAK40" s="71"/>
      <c r="PAL40" s="71"/>
      <c r="PAM40" s="71"/>
      <c r="PAN40" s="71"/>
      <c r="PAO40" s="71"/>
      <c r="PAP40" s="71"/>
      <c r="PAQ40" s="71"/>
      <c r="PAR40" s="71"/>
      <c r="PAS40" s="71"/>
      <c r="PAT40" s="71"/>
      <c r="PAU40" s="71"/>
      <c r="PAV40" s="71"/>
      <c r="PAW40" s="71"/>
      <c r="PAX40" s="71"/>
      <c r="PAY40" s="71"/>
      <c r="PAZ40" s="71"/>
      <c r="PBA40" s="71"/>
      <c r="PBB40" s="71"/>
      <c r="PBC40" s="71"/>
      <c r="PBD40" s="71"/>
      <c r="PBE40" s="71"/>
      <c r="PBF40" s="71"/>
      <c r="PBG40" s="71"/>
      <c r="PBH40" s="71"/>
      <c r="PBI40" s="71"/>
      <c r="PBJ40" s="71"/>
      <c r="PBK40" s="71"/>
      <c r="PBL40" s="71"/>
      <c r="PBM40" s="71"/>
      <c r="PBN40" s="71"/>
      <c r="PBO40" s="71"/>
      <c r="PBP40" s="71"/>
      <c r="PBQ40" s="71"/>
      <c r="PBR40" s="71"/>
      <c r="PBS40" s="71"/>
      <c r="PBT40" s="71"/>
      <c r="PBU40" s="71"/>
      <c r="PBV40" s="71"/>
      <c r="PBW40" s="71"/>
      <c r="PBX40" s="71"/>
      <c r="PBY40" s="71"/>
      <c r="PBZ40" s="71"/>
      <c r="PCA40" s="71"/>
      <c r="PCB40" s="71"/>
      <c r="PCC40" s="71"/>
      <c r="PCD40" s="71"/>
      <c r="PCE40" s="71"/>
      <c r="PCF40" s="71"/>
      <c r="PCG40" s="71"/>
      <c r="PCH40" s="71"/>
      <c r="PCI40" s="71"/>
      <c r="PCJ40" s="71"/>
      <c r="PCK40" s="71"/>
      <c r="PCL40" s="71"/>
      <c r="PCM40" s="71"/>
      <c r="PCN40" s="71"/>
      <c r="PCO40" s="71"/>
      <c r="PCP40" s="71"/>
      <c r="PCQ40" s="71"/>
      <c r="PCR40" s="71"/>
      <c r="PCS40" s="71"/>
      <c r="PCT40" s="71"/>
      <c r="PCU40" s="71"/>
      <c r="PCV40" s="71"/>
      <c r="PCW40" s="71"/>
      <c r="PCX40" s="71"/>
      <c r="PCY40" s="71"/>
      <c r="PCZ40" s="71"/>
      <c r="PDA40" s="71"/>
      <c r="PDB40" s="71"/>
      <c r="PDC40" s="71"/>
      <c r="PDD40" s="71"/>
      <c r="PDE40" s="71"/>
      <c r="PDF40" s="71"/>
      <c r="PDG40" s="71"/>
      <c r="PDH40" s="71"/>
      <c r="PDI40" s="71"/>
      <c r="PDJ40" s="71"/>
      <c r="PDK40" s="71"/>
      <c r="PDL40" s="71"/>
      <c r="PDM40" s="71"/>
      <c r="PDN40" s="71"/>
      <c r="PDO40" s="71"/>
      <c r="PDP40" s="71"/>
      <c r="PDQ40" s="71"/>
      <c r="PDR40" s="71"/>
      <c r="PDS40" s="71"/>
      <c r="PDT40" s="71"/>
      <c r="PDU40" s="71"/>
      <c r="PDV40" s="71"/>
      <c r="PDW40" s="71"/>
      <c r="PDX40" s="71"/>
      <c r="PDY40" s="71"/>
      <c r="PDZ40" s="71"/>
      <c r="PEA40" s="71"/>
      <c r="PEB40" s="71"/>
      <c r="PEC40" s="71"/>
      <c r="PED40" s="71"/>
      <c r="PEE40" s="71"/>
      <c r="PEF40" s="71"/>
      <c r="PEG40" s="71"/>
      <c r="PEH40" s="71"/>
      <c r="PEI40" s="71"/>
      <c r="PEJ40" s="71"/>
      <c r="PEK40" s="71"/>
      <c r="PEL40" s="71"/>
      <c r="PEM40" s="71"/>
      <c r="PEN40" s="71"/>
      <c r="PEO40" s="71"/>
      <c r="PEP40" s="71"/>
      <c r="PEQ40" s="71"/>
      <c r="PER40" s="71"/>
      <c r="PES40" s="71"/>
      <c r="PET40" s="71"/>
      <c r="PEU40" s="71"/>
      <c r="PEV40" s="71"/>
      <c r="PEW40" s="71"/>
      <c r="PEX40" s="71"/>
      <c r="PEY40" s="71"/>
      <c r="PEZ40" s="71"/>
      <c r="PFA40" s="71"/>
      <c r="PFB40" s="71"/>
      <c r="PFC40" s="71"/>
      <c r="PFD40" s="71"/>
      <c r="PFE40" s="71"/>
      <c r="PFF40" s="71"/>
      <c r="PFG40" s="71"/>
      <c r="PFH40" s="71"/>
      <c r="PFI40" s="71"/>
      <c r="PFJ40" s="71"/>
      <c r="PFK40" s="71"/>
      <c r="PFL40" s="71"/>
      <c r="PFM40" s="71"/>
      <c r="PFN40" s="71"/>
      <c r="PFO40" s="71"/>
      <c r="PFP40" s="71"/>
      <c r="PFQ40" s="71"/>
      <c r="PFR40" s="71"/>
      <c r="PFS40" s="71"/>
      <c r="PFT40" s="71"/>
      <c r="PFU40" s="71"/>
      <c r="PFV40" s="71"/>
      <c r="PFW40" s="71"/>
      <c r="PFX40" s="71"/>
      <c r="PFY40" s="71"/>
      <c r="PFZ40" s="71"/>
      <c r="PGA40" s="71"/>
      <c r="PGB40" s="71"/>
      <c r="PGC40" s="71"/>
      <c r="PGD40" s="71"/>
      <c r="PGE40" s="71"/>
      <c r="PGF40" s="71"/>
      <c r="PGG40" s="71"/>
      <c r="PGH40" s="71"/>
      <c r="PGI40" s="71"/>
      <c r="PGJ40" s="71"/>
      <c r="PGK40" s="71"/>
      <c r="PGL40" s="71"/>
      <c r="PGM40" s="71"/>
      <c r="PGN40" s="71"/>
      <c r="PGO40" s="71"/>
      <c r="PGP40" s="71"/>
      <c r="PGQ40" s="71"/>
      <c r="PGR40" s="71"/>
      <c r="PGS40" s="71"/>
      <c r="PGT40" s="71"/>
      <c r="PGU40" s="71"/>
      <c r="PGV40" s="71"/>
      <c r="PGW40" s="71"/>
      <c r="PGX40" s="71"/>
      <c r="PGY40" s="71"/>
      <c r="PGZ40" s="71"/>
      <c r="PHA40" s="71"/>
      <c r="PHB40" s="71"/>
      <c r="PHC40" s="71"/>
      <c r="PHD40" s="71"/>
      <c r="PHE40" s="71"/>
      <c r="PHF40" s="71"/>
      <c r="PHG40" s="71"/>
      <c r="PHH40" s="71"/>
      <c r="PHI40" s="71"/>
      <c r="PHJ40" s="71"/>
      <c r="PHK40" s="71"/>
      <c r="PHL40" s="71"/>
      <c r="PHM40" s="71"/>
      <c r="PHN40" s="71"/>
      <c r="PHO40" s="71"/>
      <c r="PHP40" s="71"/>
      <c r="PHQ40" s="71"/>
      <c r="PHR40" s="71"/>
      <c r="PHS40" s="71"/>
      <c r="PHT40" s="71"/>
      <c r="PHU40" s="71"/>
      <c r="PHV40" s="71"/>
      <c r="PHW40" s="71"/>
      <c r="PHX40" s="71"/>
      <c r="PHY40" s="71"/>
      <c r="PHZ40" s="71"/>
      <c r="PIA40" s="71"/>
      <c r="PIB40" s="71"/>
      <c r="PIC40" s="71"/>
      <c r="PID40" s="71"/>
      <c r="PIE40" s="71"/>
      <c r="PIF40" s="71"/>
      <c r="PIG40" s="71"/>
      <c r="PIH40" s="71"/>
      <c r="PII40" s="71"/>
      <c r="PIJ40" s="71"/>
      <c r="PIK40" s="71"/>
      <c r="PIL40" s="71"/>
      <c r="PIM40" s="71"/>
      <c r="PIN40" s="71"/>
      <c r="PIO40" s="71"/>
      <c r="PIP40" s="71"/>
      <c r="PIQ40" s="71"/>
      <c r="PIR40" s="71"/>
      <c r="PIS40" s="71"/>
      <c r="PIT40" s="71"/>
      <c r="PIU40" s="71"/>
      <c r="PIV40" s="71"/>
      <c r="PIW40" s="71"/>
      <c r="PIX40" s="71"/>
      <c r="PIY40" s="71"/>
      <c r="PIZ40" s="71"/>
      <c r="PJA40" s="71"/>
      <c r="PJB40" s="71"/>
      <c r="PJC40" s="71"/>
      <c r="PJD40" s="71"/>
      <c r="PJE40" s="71"/>
      <c r="PJF40" s="71"/>
      <c r="PJG40" s="71"/>
      <c r="PJH40" s="71"/>
      <c r="PJI40" s="71"/>
      <c r="PJJ40" s="71"/>
      <c r="PJK40" s="71"/>
      <c r="PJL40" s="71"/>
      <c r="PJM40" s="71"/>
      <c r="PJN40" s="71"/>
      <c r="PJO40" s="71"/>
      <c r="PJP40" s="71"/>
      <c r="PJQ40" s="71"/>
      <c r="PJR40" s="71"/>
      <c r="PJS40" s="71"/>
      <c r="PJT40" s="71"/>
      <c r="PJU40" s="71"/>
      <c r="PJV40" s="71"/>
      <c r="PJW40" s="71"/>
      <c r="PJX40" s="71"/>
      <c r="PJY40" s="71"/>
      <c r="PJZ40" s="71"/>
      <c r="PKA40" s="71"/>
      <c r="PKB40" s="71"/>
      <c r="PKC40" s="71"/>
      <c r="PKD40" s="71"/>
      <c r="PKE40" s="71"/>
      <c r="PKF40" s="71"/>
      <c r="PKG40" s="71"/>
      <c r="PKH40" s="71"/>
      <c r="PKI40" s="71"/>
      <c r="PKJ40" s="71"/>
      <c r="PKK40" s="71"/>
      <c r="PKL40" s="71"/>
      <c r="PKM40" s="71"/>
      <c r="PKN40" s="71"/>
      <c r="PKO40" s="71"/>
      <c r="PKP40" s="71"/>
      <c r="PKQ40" s="71"/>
      <c r="PKR40" s="71"/>
      <c r="PKS40" s="71"/>
      <c r="PKT40" s="71"/>
      <c r="PKU40" s="71"/>
      <c r="PKV40" s="71"/>
      <c r="PKW40" s="71"/>
      <c r="PKX40" s="71"/>
      <c r="PKY40" s="71"/>
      <c r="PKZ40" s="71"/>
      <c r="PLA40" s="71"/>
      <c r="PLB40" s="71"/>
      <c r="PLC40" s="71"/>
      <c r="PLD40" s="71"/>
      <c r="PLE40" s="71"/>
      <c r="PLF40" s="71"/>
      <c r="PLG40" s="71"/>
      <c r="PLH40" s="71"/>
      <c r="PLI40" s="71"/>
      <c r="PLJ40" s="71"/>
      <c r="PLK40" s="71"/>
      <c r="PLL40" s="71"/>
      <c r="PLM40" s="71"/>
      <c r="PLN40" s="71"/>
      <c r="PLO40" s="71"/>
      <c r="PLP40" s="71"/>
      <c r="PLQ40" s="71"/>
      <c r="PLR40" s="71"/>
      <c r="PLS40" s="71"/>
      <c r="PLT40" s="71"/>
      <c r="PLU40" s="71"/>
      <c r="PLV40" s="71"/>
      <c r="PLW40" s="71"/>
      <c r="PLX40" s="71"/>
      <c r="PLY40" s="71"/>
      <c r="PLZ40" s="71"/>
      <c r="PMA40" s="71"/>
      <c r="PMB40" s="71"/>
      <c r="PMC40" s="71"/>
      <c r="PMD40" s="71"/>
      <c r="PME40" s="71"/>
      <c r="PMF40" s="71"/>
      <c r="PMG40" s="71"/>
      <c r="PMH40" s="71"/>
      <c r="PMI40" s="71"/>
      <c r="PMJ40" s="71"/>
      <c r="PMK40" s="71"/>
      <c r="PML40" s="71"/>
      <c r="PMM40" s="71"/>
      <c r="PMN40" s="71"/>
      <c r="PMO40" s="71"/>
      <c r="PMP40" s="71"/>
      <c r="PMQ40" s="71"/>
      <c r="PMR40" s="71"/>
      <c r="PMS40" s="71"/>
      <c r="PMT40" s="71"/>
      <c r="PMU40" s="71"/>
      <c r="PMV40" s="71"/>
      <c r="PMW40" s="71"/>
      <c r="PMX40" s="71"/>
      <c r="PMY40" s="71"/>
      <c r="PMZ40" s="71"/>
      <c r="PNA40" s="71"/>
      <c r="PNB40" s="71"/>
      <c r="PNC40" s="71"/>
      <c r="PND40" s="71"/>
      <c r="PNE40" s="71"/>
      <c r="PNF40" s="71"/>
      <c r="PNG40" s="71"/>
      <c r="PNH40" s="71"/>
      <c r="PNI40" s="71"/>
      <c r="PNJ40" s="71"/>
      <c r="PNK40" s="71"/>
      <c r="PNL40" s="71"/>
      <c r="PNM40" s="71"/>
      <c r="PNN40" s="71"/>
      <c r="PNO40" s="71"/>
      <c r="PNP40" s="71"/>
      <c r="PNQ40" s="71"/>
      <c r="PNR40" s="71"/>
      <c r="PNS40" s="71"/>
      <c r="PNT40" s="71"/>
      <c r="PNU40" s="71"/>
      <c r="PNV40" s="71"/>
      <c r="PNW40" s="71"/>
      <c r="PNX40" s="71"/>
      <c r="PNY40" s="71"/>
      <c r="PNZ40" s="71"/>
      <c r="POA40" s="71"/>
      <c r="POB40" s="71"/>
      <c r="POC40" s="71"/>
      <c r="POD40" s="71"/>
      <c r="POE40" s="71"/>
      <c r="POF40" s="71"/>
      <c r="POG40" s="71"/>
      <c r="POH40" s="71"/>
      <c r="POI40" s="71"/>
      <c r="POJ40" s="71"/>
      <c r="POK40" s="71"/>
      <c r="POL40" s="71"/>
      <c r="POM40" s="71"/>
      <c r="PON40" s="71"/>
      <c r="POO40" s="71"/>
      <c r="POP40" s="71"/>
      <c r="POQ40" s="71"/>
      <c r="POR40" s="71"/>
      <c r="POS40" s="71"/>
      <c r="POT40" s="71"/>
      <c r="POU40" s="71"/>
      <c r="POV40" s="71"/>
      <c r="POW40" s="71"/>
      <c r="POX40" s="71"/>
      <c r="POY40" s="71"/>
      <c r="POZ40" s="71"/>
      <c r="PPA40" s="71"/>
      <c r="PPB40" s="71"/>
      <c r="PPC40" s="71"/>
      <c r="PPD40" s="71"/>
      <c r="PPE40" s="71"/>
      <c r="PPF40" s="71"/>
      <c r="PPG40" s="71"/>
      <c r="PPH40" s="71"/>
      <c r="PPI40" s="71"/>
      <c r="PPJ40" s="71"/>
      <c r="PPK40" s="71"/>
      <c r="PPL40" s="71"/>
      <c r="PPM40" s="71"/>
      <c r="PPN40" s="71"/>
      <c r="PPO40" s="71"/>
      <c r="PPP40" s="71"/>
      <c r="PPQ40" s="71"/>
      <c r="PPR40" s="71"/>
      <c r="PPS40" s="71"/>
      <c r="PPT40" s="71"/>
      <c r="PPU40" s="71"/>
      <c r="PPV40" s="71"/>
      <c r="PPW40" s="71"/>
      <c r="PPX40" s="71"/>
      <c r="PPY40" s="71"/>
      <c r="PPZ40" s="71"/>
      <c r="PQA40" s="71"/>
      <c r="PQB40" s="71"/>
      <c r="PQC40" s="71"/>
      <c r="PQD40" s="71"/>
      <c r="PQE40" s="71"/>
      <c r="PQF40" s="71"/>
      <c r="PQG40" s="71"/>
      <c r="PQH40" s="71"/>
      <c r="PQI40" s="71"/>
      <c r="PQJ40" s="71"/>
      <c r="PQK40" s="71"/>
      <c r="PQL40" s="71"/>
      <c r="PQM40" s="71"/>
      <c r="PQN40" s="71"/>
      <c r="PQO40" s="71"/>
      <c r="PQP40" s="71"/>
      <c r="PQQ40" s="71"/>
      <c r="PQR40" s="71"/>
      <c r="PQS40" s="71"/>
      <c r="PQT40" s="71"/>
      <c r="PQU40" s="71"/>
      <c r="PQV40" s="71"/>
      <c r="PQW40" s="71"/>
      <c r="PQX40" s="71"/>
      <c r="PQY40" s="71"/>
      <c r="PQZ40" s="71"/>
      <c r="PRA40" s="71"/>
      <c r="PRB40" s="71"/>
      <c r="PRC40" s="71"/>
      <c r="PRD40" s="71"/>
      <c r="PRE40" s="71"/>
      <c r="PRF40" s="71"/>
      <c r="PRG40" s="71"/>
      <c r="PRH40" s="71"/>
      <c r="PRI40" s="71"/>
      <c r="PRJ40" s="71"/>
      <c r="PRK40" s="71"/>
      <c r="PRL40" s="71"/>
      <c r="PRM40" s="71"/>
      <c r="PRN40" s="71"/>
      <c r="PRO40" s="71"/>
      <c r="PRP40" s="71"/>
      <c r="PRQ40" s="71"/>
      <c r="PRR40" s="71"/>
      <c r="PRS40" s="71"/>
      <c r="PRT40" s="71"/>
      <c r="PRU40" s="71"/>
      <c r="PRV40" s="71"/>
      <c r="PRW40" s="71"/>
      <c r="PRX40" s="71"/>
      <c r="PRY40" s="71"/>
      <c r="PRZ40" s="71"/>
      <c r="PSA40" s="71"/>
      <c r="PSB40" s="71"/>
      <c r="PSC40" s="71"/>
      <c r="PSD40" s="71"/>
      <c r="PSE40" s="71"/>
      <c r="PSF40" s="71"/>
      <c r="PSG40" s="71"/>
      <c r="PSH40" s="71"/>
      <c r="PSI40" s="71"/>
      <c r="PSJ40" s="71"/>
      <c r="PSK40" s="71"/>
      <c r="PSL40" s="71"/>
      <c r="PSM40" s="71"/>
      <c r="PSN40" s="71"/>
      <c r="PSO40" s="71"/>
      <c r="PSP40" s="71"/>
      <c r="PSQ40" s="71"/>
      <c r="PSR40" s="71"/>
      <c r="PSS40" s="71"/>
      <c r="PST40" s="71"/>
      <c r="PSU40" s="71"/>
      <c r="PSV40" s="71"/>
      <c r="PSW40" s="71"/>
      <c r="PSX40" s="71"/>
      <c r="PSY40" s="71"/>
      <c r="PSZ40" s="71"/>
      <c r="PTA40" s="71"/>
      <c r="PTB40" s="71"/>
      <c r="PTC40" s="71"/>
      <c r="PTD40" s="71"/>
      <c r="PTE40" s="71"/>
      <c r="PTF40" s="71"/>
      <c r="PTG40" s="71"/>
      <c r="PTH40" s="71"/>
      <c r="PTI40" s="71"/>
      <c r="PTJ40" s="71"/>
      <c r="PTK40" s="71"/>
      <c r="PTL40" s="71"/>
      <c r="PTM40" s="71"/>
      <c r="PTN40" s="71"/>
      <c r="PTO40" s="71"/>
      <c r="PTP40" s="71"/>
      <c r="PTQ40" s="71"/>
      <c r="PTR40" s="71"/>
      <c r="PTS40" s="71"/>
      <c r="PTT40" s="71"/>
      <c r="PTU40" s="71"/>
      <c r="PTV40" s="71"/>
      <c r="PTW40" s="71"/>
      <c r="PTX40" s="71"/>
      <c r="PTY40" s="71"/>
      <c r="PTZ40" s="71"/>
      <c r="PUA40" s="71"/>
      <c r="PUB40" s="71"/>
      <c r="PUC40" s="71"/>
      <c r="PUD40" s="71"/>
      <c r="PUE40" s="71"/>
      <c r="PUF40" s="71"/>
      <c r="PUG40" s="71"/>
      <c r="PUH40" s="71"/>
      <c r="PUI40" s="71"/>
      <c r="PUJ40" s="71"/>
      <c r="PUK40" s="71"/>
      <c r="PUL40" s="71"/>
      <c r="PUM40" s="71"/>
      <c r="PUN40" s="71"/>
      <c r="PUO40" s="71"/>
      <c r="PUP40" s="71"/>
      <c r="PUQ40" s="71"/>
      <c r="PUR40" s="71"/>
      <c r="PUS40" s="71"/>
      <c r="PUT40" s="71"/>
      <c r="PUU40" s="71"/>
      <c r="PUV40" s="71"/>
      <c r="PUW40" s="71"/>
      <c r="PUX40" s="71"/>
      <c r="PUY40" s="71"/>
      <c r="PUZ40" s="71"/>
      <c r="PVA40" s="71"/>
      <c r="PVB40" s="71"/>
      <c r="PVC40" s="71"/>
      <c r="PVD40" s="71"/>
      <c r="PVE40" s="71"/>
      <c r="PVF40" s="71"/>
      <c r="PVG40" s="71"/>
      <c r="PVH40" s="71"/>
      <c r="PVI40" s="71"/>
      <c r="PVJ40" s="71"/>
      <c r="PVK40" s="71"/>
      <c r="PVL40" s="71"/>
      <c r="PVM40" s="71"/>
      <c r="PVN40" s="71"/>
      <c r="PVO40" s="71"/>
      <c r="PVP40" s="71"/>
      <c r="PVQ40" s="71"/>
      <c r="PVR40" s="71"/>
      <c r="PVS40" s="71"/>
      <c r="PVT40" s="71"/>
      <c r="PVU40" s="71"/>
      <c r="PVV40" s="71"/>
      <c r="PVW40" s="71"/>
      <c r="PVX40" s="71"/>
      <c r="PVY40" s="71"/>
      <c r="PVZ40" s="71"/>
      <c r="PWA40" s="71"/>
      <c r="PWB40" s="71"/>
      <c r="PWC40" s="71"/>
      <c r="PWD40" s="71"/>
      <c r="PWE40" s="71"/>
      <c r="PWF40" s="71"/>
      <c r="PWG40" s="71"/>
      <c r="PWH40" s="71"/>
      <c r="PWI40" s="71"/>
      <c r="PWJ40" s="71"/>
      <c r="PWK40" s="71"/>
      <c r="PWL40" s="71"/>
      <c r="PWM40" s="71"/>
      <c r="PWN40" s="71"/>
      <c r="PWO40" s="71"/>
      <c r="PWP40" s="71"/>
      <c r="PWQ40" s="71"/>
      <c r="PWR40" s="71"/>
      <c r="PWS40" s="71"/>
      <c r="PWT40" s="71"/>
      <c r="PWU40" s="71"/>
      <c r="PWV40" s="71"/>
      <c r="PWW40" s="71"/>
      <c r="PWX40" s="71"/>
      <c r="PWY40" s="71"/>
      <c r="PWZ40" s="71"/>
      <c r="PXA40" s="71"/>
      <c r="PXB40" s="71"/>
      <c r="PXC40" s="71"/>
      <c r="PXD40" s="71"/>
      <c r="PXE40" s="71"/>
      <c r="PXF40" s="71"/>
      <c r="PXG40" s="71"/>
      <c r="PXH40" s="71"/>
      <c r="PXI40" s="71"/>
      <c r="PXJ40" s="71"/>
      <c r="PXK40" s="71"/>
      <c r="PXL40" s="71"/>
      <c r="PXM40" s="71"/>
      <c r="PXN40" s="71"/>
      <c r="PXO40" s="71"/>
      <c r="PXP40" s="71"/>
      <c r="PXQ40" s="71"/>
      <c r="PXR40" s="71"/>
      <c r="PXS40" s="71"/>
      <c r="PXT40" s="71"/>
      <c r="PXU40" s="71"/>
      <c r="PXV40" s="71"/>
      <c r="PXW40" s="71"/>
      <c r="PXX40" s="71"/>
      <c r="PXY40" s="71"/>
      <c r="PXZ40" s="71"/>
      <c r="PYA40" s="71"/>
      <c r="PYB40" s="71"/>
      <c r="PYC40" s="71"/>
      <c r="PYD40" s="71"/>
      <c r="PYE40" s="71"/>
      <c r="PYF40" s="71"/>
      <c r="PYG40" s="71"/>
      <c r="PYH40" s="71"/>
      <c r="PYI40" s="71"/>
      <c r="PYJ40" s="71"/>
      <c r="PYK40" s="71"/>
      <c r="PYL40" s="71"/>
      <c r="PYM40" s="71"/>
      <c r="PYN40" s="71"/>
      <c r="PYO40" s="71"/>
      <c r="PYP40" s="71"/>
      <c r="PYQ40" s="71"/>
      <c r="PYR40" s="71"/>
      <c r="PYS40" s="71"/>
      <c r="PYT40" s="71"/>
      <c r="PYU40" s="71"/>
      <c r="PYV40" s="71"/>
      <c r="PYW40" s="71"/>
      <c r="PYX40" s="71"/>
      <c r="PYY40" s="71"/>
      <c r="PYZ40" s="71"/>
      <c r="PZA40" s="71"/>
      <c r="PZB40" s="71"/>
      <c r="PZC40" s="71"/>
      <c r="PZD40" s="71"/>
      <c r="PZE40" s="71"/>
      <c r="PZF40" s="71"/>
      <c r="PZG40" s="71"/>
      <c r="PZH40" s="71"/>
      <c r="PZI40" s="71"/>
      <c r="PZJ40" s="71"/>
      <c r="PZK40" s="71"/>
      <c r="PZL40" s="71"/>
      <c r="PZM40" s="71"/>
      <c r="PZN40" s="71"/>
      <c r="PZO40" s="71"/>
      <c r="PZP40" s="71"/>
      <c r="PZQ40" s="71"/>
      <c r="PZR40" s="71"/>
      <c r="PZS40" s="71"/>
      <c r="PZT40" s="71"/>
      <c r="PZU40" s="71"/>
      <c r="PZV40" s="71"/>
      <c r="PZW40" s="71"/>
      <c r="PZX40" s="71"/>
      <c r="PZY40" s="71"/>
      <c r="PZZ40" s="71"/>
      <c r="QAA40" s="71"/>
      <c r="QAB40" s="71"/>
      <c r="QAC40" s="71"/>
      <c r="QAD40" s="71"/>
      <c r="QAE40" s="71"/>
      <c r="QAF40" s="71"/>
      <c r="QAG40" s="71"/>
      <c r="QAH40" s="71"/>
      <c r="QAI40" s="71"/>
      <c r="QAJ40" s="71"/>
      <c r="QAK40" s="71"/>
      <c r="QAL40" s="71"/>
      <c r="QAM40" s="71"/>
      <c r="QAN40" s="71"/>
      <c r="QAO40" s="71"/>
      <c r="QAP40" s="71"/>
      <c r="QAQ40" s="71"/>
      <c r="QAR40" s="71"/>
      <c r="QAS40" s="71"/>
      <c r="QAT40" s="71"/>
      <c r="QAU40" s="71"/>
      <c r="QAV40" s="71"/>
      <c r="QAW40" s="71"/>
      <c r="QAX40" s="71"/>
      <c r="QAY40" s="71"/>
      <c r="QAZ40" s="71"/>
      <c r="QBA40" s="71"/>
      <c r="QBB40" s="71"/>
      <c r="QBC40" s="71"/>
      <c r="QBD40" s="71"/>
      <c r="QBE40" s="71"/>
      <c r="QBF40" s="71"/>
      <c r="QBG40" s="71"/>
      <c r="QBH40" s="71"/>
      <c r="QBI40" s="71"/>
      <c r="QBJ40" s="71"/>
      <c r="QBK40" s="71"/>
      <c r="QBL40" s="71"/>
      <c r="QBM40" s="71"/>
      <c r="QBN40" s="71"/>
      <c r="QBO40" s="71"/>
      <c r="QBP40" s="71"/>
      <c r="QBQ40" s="71"/>
      <c r="QBR40" s="71"/>
      <c r="QBS40" s="71"/>
      <c r="QBT40" s="71"/>
      <c r="QBU40" s="71"/>
      <c r="QBV40" s="71"/>
      <c r="QBW40" s="71"/>
      <c r="QBX40" s="71"/>
      <c r="QBY40" s="71"/>
      <c r="QBZ40" s="71"/>
      <c r="QCA40" s="71"/>
      <c r="QCB40" s="71"/>
      <c r="QCC40" s="71"/>
      <c r="QCD40" s="71"/>
      <c r="QCE40" s="71"/>
      <c r="QCF40" s="71"/>
      <c r="QCG40" s="71"/>
      <c r="QCH40" s="71"/>
      <c r="QCI40" s="71"/>
      <c r="QCJ40" s="71"/>
      <c r="QCK40" s="71"/>
      <c r="QCL40" s="71"/>
      <c r="QCM40" s="71"/>
      <c r="QCN40" s="71"/>
      <c r="QCO40" s="71"/>
      <c r="QCP40" s="71"/>
      <c r="QCQ40" s="71"/>
      <c r="QCR40" s="71"/>
      <c r="QCS40" s="71"/>
      <c r="QCT40" s="71"/>
      <c r="QCU40" s="71"/>
      <c r="QCV40" s="71"/>
      <c r="QCW40" s="71"/>
      <c r="QCX40" s="71"/>
      <c r="QCY40" s="71"/>
      <c r="QCZ40" s="71"/>
      <c r="QDA40" s="71"/>
      <c r="QDB40" s="71"/>
      <c r="QDC40" s="71"/>
      <c r="QDD40" s="71"/>
      <c r="QDE40" s="71"/>
      <c r="QDF40" s="71"/>
      <c r="QDG40" s="71"/>
      <c r="QDH40" s="71"/>
      <c r="QDI40" s="71"/>
      <c r="QDJ40" s="71"/>
      <c r="QDK40" s="71"/>
      <c r="QDL40" s="71"/>
      <c r="QDM40" s="71"/>
      <c r="QDN40" s="71"/>
      <c r="QDO40" s="71"/>
      <c r="QDP40" s="71"/>
      <c r="QDQ40" s="71"/>
      <c r="QDR40" s="71"/>
      <c r="QDS40" s="71"/>
      <c r="QDT40" s="71"/>
      <c r="QDU40" s="71"/>
      <c r="QDV40" s="71"/>
      <c r="QDW40" s="71"/>
      <c r="QDX40" s="71"/>
      <c r="QDY40" s="71"/>
      <c r="QDZ40" s="71"/>
      <c r="QEA40" s="71"/>
      <c r="QEB40" s="71"/>
      <c r="QEC40" s="71"/>
      <c r="QED40" s="71"/>
      <c r="QEE40" s="71"/>
      <c r="QEF40" s="71"/>
      <c r="QEG40" s="71"/>
      <c r="QEH40" s="71"/>
      <c r="QEI40" s="71"/>
      <c r="QEJ40" s="71"/>
      <c r="QEK40" s="71"/>
      <c r="QEL40" s="71"/>
      <c r="QEM40" s="71"/>
      <c r="QEN40" s="71"/>
      <c r="QEO40" s="71"/>
      <c r="QEP40" s="71"/>
      <c r="QEQ40" s="71"/>
      <c r="QER40" s="71"/>
      <c r="QES40" s="71"/>
      <c r="QET40" s="71"/>
      <c r="QEU40" s="71"/>
      <c r="QEV40" s="71"/>
      <c r="QEW40" s="71"/>
      <c r="QEX40" s="71"/>
      <c r="QEY40" s="71"/>
      <c r="QEZ40" s="71"/>
      <c r="QFA40" s="71"/>
      <c r="QFB40" s="71"/>
      <c r="QFC40" s="71"/>
      <c r="QFD40" s="71"/>
      <c r="QFE40" s="71"/>
      <c r="QFF40" s="71"/>
      <c r="QFG40" s="71"/>
      <c r="QFH40" s="71"/>
      <c r="QFI40" s="71"/>
      <c r="QFJ40" s="71"/>
      <c r="QFK40" s="71"/>
      <c r="QFL40" s="71"/>
      <c r="QFM40" s="71"/>
      <c r="QFN40" s="71"/>
      <c r="QFO40" s="71"/>
      <c r="QFP40" s="71"/>
      <c r="QFQ40" s="71"/>
      <c r="QFR40" s="71"/>
      <c r="QFS40" s="71"/>
      <c r="QFT40" s="71"/>
      <c r="QFU40" s="71"/>
      <c r="QFV40" s="71"/>
      <c r="QFW40" s="71"/>
      <c r="QFX40" s="71"/>
      <c r="QFY40" s="71"/>
      <c r="QFZ40" s="71"/>
      <c r="QGA40" s="71"/>
      <c r="QGB40" s="71"/>
      <c r="QGC40" s="71"/>
      <c r="QGD40" s="71"/>
      <c r="QGE40" s="71"/>
      <c r="QGF40" s="71"/>
      <c r="QGG40" s="71"/>
      <c r="QGH40" s="71"/>
      <c r="QGI40" s="71"/>
      <c r="QGJ40" s="71"/>
      <c r="QGK40" s="71"/>
      <c r="QGL40" s="71"/>
      <c r="QGM40" s="71"/>
      <c r="QGN40" s="71"/>
      <c r="QGO40" s="71"/>
      <c r="QGP40" s="71"/>
      <c r="QGQ40" s="71"/>
      <c r="QGR40" s="71"/>
      <c r="QGS40" s="71"/>
      <c r="QGT40" s="71"/>
      <c r="QGU40" s="71"/>
      <c r="QGV40" s="71"/>
      <c r="QGW40" s="71"/>
      <c r="QGX40" s="71"/>
      <c r="QGY40" s="71"/>
      <c r="QGZ40" s="71"/>
      <c r="QHA40" s="71"/>
      <c r="QHB40" s="71"/>
      <c r="QHC40" s="71"/>
      <c r="QHD40" s="71"/>
      <c r="QHE40" s="71"/>
      <c r="QHF40" s="71"/>
      <c r="QHG40" s="71"/>
      <c r="QHH40" s="71"/>
      <c r="QHI40" s="71"/>
      <c r="QHJ40" s="71"/>
      <c r="QHK40" s="71"/>
      <c r="QHL40" s="71"/>
      <c r="QHM40" s="71"/>
      <c r="QHN40" s="71"/>
      <c r="QHO40" s="71"/>
      <c r="QHP40" s="71"/>
      <c r="QHQ40" s="71"/>
      <c r="QHR40" s="71"/>
      <c r="QHS40" s="71"/>
      <c r="QHT40" s="71"/>
      <c r="QHU40" s="71"/>
      <c r="QHV40" s="71"/>
      <c r="QHW40" s="71"/>
      <c r="QHX40" s="71"/>
      <c r="QHY40" s="71"/>
      <c r="QHZ40" s="71"/>
      <c r="QIA40" s="71"/>
      <c r="QIB40" s="71"/>
      <c r="QIC40" s="71"/>
      <c r="QID40" s="71"/>
      <c r="QIE40" s="71"/>
      <c r="QIF40" s="71"/>
      <c r="QIG40" s="71"/>
      <c r="QIH40" s="71"/>
      <c r="QII40" s="71"/>
      <c r="QIJ40" s="71"/>
      <c r="QIK40" s="71"/>
      <c r="QIL40" s="71"/>
      <c r="QIM40" s="71"/>
      <c r="QIN40" s="71"/>
      <c r="QIO40" s="71"/>
      <c r="QIP40" s="71"/>
      <c r="QIQ40" s="71"/>
      <c r="QIR40" s="71"/>
      <c r="QIS40" s="71"/>
      <c r="QIT40" s="71"/>
      <c r="QIU40" s="71"/>
      <c r="QIV40" s="71"/>
      <c r="QIW40" s="71"/>
      <c r="QIX40" s="71"/>
      <c r="QIY40" s="71"/>
      <c r="QIZ40" s="71"/>
      <c r="QJA40" s="71"/>
      <c r="QJB40" s="71"/>
      <c r="QJC40" s="71"/>
      <c r="QJD40" s="71"/>
      <c r="QJE40" s="71"/>
      <c r="QJF40" s="71"/>
      <c r="QJG40" s="71"/>
      <c r="QJH40" s="71"/>
      <c r="QJI40" s="71"/>
      <c r="QJJ40" s="71"/>
      <c r="QJK40" s="71"/>
      <c r="QJL40" s="71"/>
      <c r="QJM40" s="71"/>
      <c r="QJN40" s="71"/>
      <c r="QJO40" s="71"/>
      <c r="QJP40" s="71"/>
      <c r="QJQ40" s="71"/>
      <c r="QJR40" s="71"/>
      <c r="QJS40" s="71"/>
      <c r="QJT40" s="71"/>
      <c r="QJU40" s="71"/>
      <c r="QJV40" s="71"/>
      <c r="QJW40" s="71"/>
      <c r="QJX40" s="71"/>
      <c r="QJY40" s="71"/>
      <c r="QJZ40" s="71"/>
      <c r="QKA40" s="71"/>
      <c r="QKB40" s="71"/>
      <c r="QKC40" s="71"/>
      <c r="QKD40" s="71"/>
      <c r="QKE40" s="71"/>
      <c r="QKF40" s="71"/>
      <c r="QKG40" s="71"/>
      <c r="QKH40" s="71"/>
      <c r="QKI40" s="71"/>
      <c r="QKJ40" s="71"/>
      <c r="QKK40" s="71"/>
      <c r="QKL40" s="71"/>
      <c r="QKM40" s="71"/>
      <c r="QKN40" s="71"/>
      <c r="QKO40" s="71"/>
      <c r="QKP40" s="71"/>
      <c r="QKQ40" s="71"/>
      <c r="QKR40" s="71"/>
      <c r="QKS40" s="71"/>
      <c r="QKT40" s="71"/>
      <c r="QKU40" s="71"/>
      <c r="QKV40" s="71"/>
      <c r="QKW40" s="71"/>
      <c r="QKX40" s="71"/>
      <c r="QKY40" s="71"/>
      <c r="QKZ40" s="71"/>
      <c r="QLA40" s="71"/>
      <c r="QLB40" s="71"/>
      <c r="QLC40" s="71"/>
      <c r="QLD40" s="71"/>
      <c r="QLE40" s="71"/>
      <c r="QLF40" s="71"/>
      <c r="QLG40" s="71"/>
      <c r="QLH40" s="71"/>
      <c r="QLI40" s="71"/>
      <c r="QLJ40" s="71"/>
      <c r="QLK40" s="71"/>
      <c r="QLL40" s="71"/>
      <c r="QLM40" s="71"/>
      <c r="QLN40" s="71"/>
      <c r="QLO40" s="71"/>
      <c r="QLP40" s="71"/>
      <c r="QLQ40" s="71"/>
      <c r="QLR40" s="71"/>
      <c r="QLS40" s="71"/>
      <c r="QLT40" s="71"/>
      <c r="QLU40" s="71"/>
      <c r="QLV40" s="71"/>
      <c r="QLW40" s="71"/>
      <c r="QLX40" s="71"/>
      <c r="QLY40" s="71"/>
      <c r="QLZ40" s="71"/>
      <c r="QMA40" s="71"/>
      <c r="QMB40" s="71"/>
      <c r="QMC40" s="71"/>
      <c r="QMD40" s="71"/>
      <c r="QME40" s="71"/>
      <c r="QMF40" s="71"/>
      <c r="QMG40" s="71"/>
      <c r="QMH40" s="71"/>
      <c r="QMI40" s="71"/>
      <c r="QMJ40" s="71"/>
      <c r="QMK40" s="71"/>
      <c r="QML40" s="71"/>
      <c r="QMM40" s="71"/>
      <c r="QMN40" s="71"/>
      <c r="QMO40" s="71"/>
      <c r="QMP40" s="71"/>
      <c r="QMQ40" s="71"/>
      <c r="QMR40" s="71"/>
      <c r="QMS40" s="71"/>
      <c r="QMT40" s="71"/>
      <c r="QMU40" s="71"/>
      <c r="QMV40" s="71"/>
      <c r="QMW40" s="71"/>
      <c r="QMX40" s="71"/>
      <c r="QMY40" s="71"/>
      <c r="QMZ40" s="71"/>
      <c r="QNA40" s="71"/>
      <c r="QNB40" s="71"/>
      <c r="QNC40" s="71"/>
      <c r="QND40" s="71"/>
      <c r="QNE40" s="71"/>
      <c r="QNF40" s="71"/>
      <c r="QNG40" s="71"/>
      <c r="QNH40" s="71"/>
      <c r="QNI40" s="71"/>
      <c r="QNJ40" s="71"/>
      <c r="QNK40" s="71"/>
      <c r="QNL40" s="71"/>
      <c r="QNM40" s="71"/>
      <c r="QNN40" s="71"/>
      <c r="QNO40" s="71"/>
      <c r="QNP40" s="71"/>
      <c r="QNQ40" s="71"/>
      <c r="QNR40" s="71"/>
      <c r="QNS40" s="71"/>
      <c r="QNT40" s="71"/>
      <c r="QNU40" s="71"/>
      <c r="QNV40" s="71"/>
      <c r="QNW40" s="71"/>
      <c r="QNX40" s="71"/>
      <c r="QNY40" s="71"/>
      <c r="QNZ40" s="71"/>
      <c r="QOA40" s="71"/>
      <c r="QOB40" s="71"/>
      <c r="QOC40" s="71"/>
      <c r="QOD40" s="71"/>
      <c r="QOE40" s="71"/>
      <c r="QOF40" s="71"/>
      <c r="QOG40" s="71"/>
      <c r="QOH40" s="71"/>
      <c r="QOI40" s="71"/>
      <c r="QOJ40" s="71"/>
      <c r="QOK40" s="71"/>
      <c r="QOL40" s="71"/>
      <c r="QOM40" s="71"/>
      <c r="QON40" s="71"/>
      <c r="QOO40" s="71"/>
      <c r="QOP40" s="71"/>
      <c r="QOQ40" s="71"/>
      <c r="QOR40" s="71"/>
      <c r="QOS40" s="71"/>
      <c r="QOT40" s="71"/>
      <c r="QOU40" s="71"/>
      <c r="QOV40" s="71"/>
      <c r="QOW40" s="71"/>
      <c r="QOX40" s="71"/>
      <c r="QOY40" s="71"/>
      <c r="QOZ40" s="71"/>
      <c r="QPA40" s="71"/>
      <c r="QPB40" s="71"/>
      <c r="QPC40" s="71"/>
      <c r="QPD40" s="71"/>
      <c r="QPE40" s="71"/>
      <c r="QPF40" s="71"/>
      <c r="QPG40" s="71"/>
      <c r="QPH40" s="71"/>
      <c r="QPI40" s="71"/>
      <c r="QPJ40" s="71"/>
      <c r="QPK40" s="71"/>
      <c r="QPL40" s="71"/>
      <c r="QPM40" s="71"/>
      <c r="QPN40" s="71"/>
      <c r="QPO40" s="71"/>
      <c r="QPP40" s="71"/>
      <c r="QPQ40" s="71"/>
      <c r="QPR40" s="71"/>
      <c r="QPS40" s="71"/>
      <c r="QPT40" s="71"/>
      <c r="QPU40" s="71"/>
      <c r="QPV40" s="71"/>
      <c r="QPW40" s="71"/>
      <c r="QPX40" s="71"/>
      <c r="QPY40" s="71"/>
      <c r="QPZ40" s="71"/>
      <c r="QQA40" s="71"/>
      <c r="QQB40" s="71"/>
      <c r="QQC40" s="71"/>
      <c r="QQD40" s="71"/>
      <c r="QQE40" s="71"/>
      <c r="QQF40" s="71"/>
      <c r="QQG40" s="71"/>
      <c r="QQH40" s="71"/>
      <c r="QQI40" s="71"/>
      <c r="QQJ40" s="71"/>
      <c r="QQK40" s="71"/>
      <c r="QQL40" s="71"/>
      <c r="QQM40" s="71"/>
      <c r="QQN40" s="71"/>
      <c r="QQO40" s="71"/>
      <c r="QQP40" s="71"/>
      <c r="QQQ40" s="71"/>
      <c r="QQR40" s="71"/>
      <c r="QQS40" s="71"/>
      <c r="QQT40" s="71"/>
      <c r="QQU40" s="71"/>
      <c r="QQV40" s="71"/>
      <c r="QQW40" s="71"/>
      <c r="QQX40" s="71"/>
      <c r="QQY40" s="71"/>
      <c r="QQZ40" s="71"/>
      <c r="QRA40" s="71"/>
      <c r="QRB40" s="71"/>
      <c r="QRC40" s="71"/>
      <c r="QRD40" s="71"/>
      <c r="QRE40" s="71"/>
      <c r="QRF40" s="71"/>
      <c r="QRG40" s="71"/>
      <c r="QRH40" s="71"/>
      <c r="QRI40" s="71"/>
      <c r="QRJ40" s="71"/>
      <c r="QRK40" s="71"/>
      <c r="QRL40" s="71"/>
      <c r="QRM40" s="71"/>
      <c r="QRN40" s="71"/>
      <c r="QRO40" s="71"/>
      <c r="QRP40" s="71"/>
      <c r="QRQ40" s="71"/>
      <c r="QRR40" s="71"/>
      <c r="QRS40" s="71"/>
      <c r="QRT40" s="71"/>
      <c r="QRU40" s="71"/>
      <c r="QRV40" s="71"/>
      <c r="QRW40" s="71"/>
      <c r="QRX40" s="71"/>
      <c r="QRY40" s="71"/>
      <c r="QRZ40" s="71"/>
      <c r="QSA40" s="71"/>
      <c r="QSB40" s="71"/>
      <c r="QSC40" s="71"/>
      <c r="QSD40" s="71"/>
      <c r="QSE40" s="71"/>
      <c r="QSF40" s="71"/>
      <c r="QSG40" s="71"/>
      <c r="QSH40" s="71"/>
      <c r="QSI40" s="71"/>
      <c r="QSJ40" s="71"/>
      <c r="QSK40" s="71"/>
      <c r="QSL40" s="71"/>
      <c r="QSM40" s="71"/>
      <c r="QSN40" s="71"/>
      <c r="QSO40" s="71"/>
      <c r="QSP40" s="71"/>
      <c r="QSQ40" s="71"/>
      <c r="QSR40" s="71"/>
      <c r="QSS40" s="71"/>
      <c r="QST40" s="71"/>
      <c r="QSU40" s="71"/>
      <c r="QSV40" s="71"/>
      <c r="QSW40" s="71"/>
      <c r="QSX40" s="71"/>
      <c r="QSY40" s="71"/>
      <c r="QSZ40" s="71"/>
      <c r="QTA40" s="71"/>
      <c r="QTB40" s="71"/>
      <c r="QTC40" s="71"/>
      <c r="QTD40" s="71"/>
      <c r="QTE40" s="71"/>
      <c r="QTF40" s="71"/>
      <c r="QTG40" s="71"/>
      <c r="QTH40" s="71"/>
      <c r="QTI40" s="71"/>
      <c r="QTJ40" s="71"/>
      <c r="QTK40" s="71"/>
      <c r="QTL40" s="71"/>
      <c r="QTM40" s="71"/>
      <c r="QTN40" s="71"/>
      <c r="QTO40" s="71"/>
      <c r="QTP40" s="71"/>
      <c r="QTQ40" s="71"/>
      <c r="QTR40" s="71"/>
      <c r="QTS40" s="71"/>
      <c r="QTT40" s="71"/>
      <c r="QTU40" s="71"/>
      <c r="QTV40" s="71"/>
      <c r="QTW40" s="71"/>
      <c r="QTX40" s="71"/>
      <c r="QTY40" s="71"/>
      <c r="QTZ40" s="71"/>
      <c r="QUA40" s="71"/>
      <c r="QUB40" s="71"/>
      <c r="QUC40" s="71"/>
      <c r="QUD40" s="71"/>
      <c r="QUE40" s="71"/>
      <c r="QUF40" s="71"/>
      <c r="QUG40" s="71"/>
      <c r="QUH40" s="71"/>
      <c r="QUI40" s="71"/>
      <c r="QUJ40" s="71"/>
      <c r="QUK40" s="71"/>
      <c r="QUL40" s="71"/>
      <c r="QUM40" s="71"/>
      <c r="QUN40" s="71"/>
      <c r="QUO40" s="71"/>
      <c r="QUP40" s="71"/>
      <c r="QUQ40" s="71"/>
      <c r="QUR40" s="71"/>
      <c r="QUS40" s="71"/>
      <c r="QUT40" s="71"/>
      <c r="QUU40" s="71"/>
      <c r="QUV40" s="71"/>
      <c r="QUW40" s="71"/>
      <c r="QUX40" s="71"/>
      <c r="QUY40" s="71"/>
      <c r="QUZ40" s="71"/>
      <c r="QVA40" s="71"/>
      <c r="QVB40" s="71"/>
      <c r="QVC40" s="71"/>
      <c r="QVD40" s="71"/>
      <c r="QVE40" s="71"/>
      <c r="QVF40" s="71"/>
      <c r="QVG40" s="71"/>
      <c r="QVH40" s="71"/>
      <c r="QVI40" s="71"/>
      <c r="QVJ40" s="71"/>
      <c r="QVK40" s="71"/>
      <c r="QVL40" s="71"/>
      <c r="QVM40" s="71"/>
      <c r="QVN40" s="71"/>
      <c r="QVO40" s="71"/>
      <c r="QVP40" s="71"/>
      <c r="QVQ40" s="71"/>
      <c r="QVR40" s="71"/>
      <c r="QVS40" s="71"/>
      <c r="QVT40" s="71"/>
      <c r="QVU40" s="71"/>
      <c r="QVV40" s="71"/>
      <c r="QVW40" s="71"/>
      <c r="QVX40" s="71"/>
      <c r="QVY40" s="71"/>
      <c r="QVZ40" s="71"/>
      <c r="QWA40" s="71"/>
      <c r="QWB40" s="71"/>
      <c r="QWC40" s="71"/>
      <c r="QWD40" s="71"/>
      <c r="QWE40" s="71"/>
      <c r="QWF40" s="71"/>
      <c r="QWG40" s="71"/>
      <c r="QWH40" s="71"/>
      <c r="QWI40" s="71"/>
      <c r="QWJ40" s="71"/>
      <c r="QWK40" s="71"/>
      <c r="QWL40" s="71"/>
      <c r="QWM40" s="71"/>
      <c r="QWN40" s="71"/>
      <c r="QWO40" s="71"/>
      <c r="QWP40" s="71"/>
      <c r="QWQ40" s="71"/>
      <c r="QWR40" s="71"/>
      <c r="QWS40" s="71"/>
      <c r="QWT40" s="71"/>
      <c r="QWU40" s="71"/>
      <c r="QWV40" s="71"/>
      <c r="QWW40" s="71"/>
      <c r="QWX40" s="71"/>
      <c r="QWY40" s="71"/>
      <c r="QWZ40" s="71"/>
      <c r="QXA40" s="71"/>
      <c r="QXB40" s="71"/>
      <c r="QXC40" s="71"/>
      <c r="QXD40" s="71"/>
      <c r="QXE40" s="71"/>
      <c r="QXF40" s="71"/>
      <c r="QXG40" s="71"/>
      <c r="QXH40" s="71"/>
      <c r="QXI40" s="71"/>
      <c r="QXJ40" s="71"/>
      <c r="QXK40" s="71"/>
      <c r="QXL40" s="71"/>
      <c r="QXM40" s="71"/>
      <c r="QXN40" s="71"/>
      <c r="QXO40" s="71"/>
      <c r="QXP40" s="71"/>
      <c r="QXQ40" s="71"/>
      <c r="QXR40" s="71"/>
      <c r="QXS40" s="71"/>
      <c r="QXT40" s="71"/>
      <c r="QXU40" s="71"/>
      <c r="QXV40" s="71"/>
      <c r="QXW40" s="71"/>
      <c r="QXX40" s="71"/>
      <c r="QXY40" s="71"/>
      <c r="QXZ40" s="71"/>
      <c r="QYA40" s="71"/>
      <c r="QYB40" s="71"/>
      <c r="QYC40" s="71"/>
      <c r="QYD40" s="71"/>
      <c r="QYE40" s="71"/>
      <c r="QYF40" s="71"/>
      <c r="QYG40" s="71"/>
      <c r="QYH40" s="71"/>
      <c r="QYI40" s="71"/>
      <c r="QYJ40" s="71"/>
      <c r="QYK40" s="71"/>
      <c r="QYL40" s="71"/>
      <c r="QYM40" s="71"/>
      <c r="QYN40" s="71"/>
      <c r="QYO40" s="71"/>
      <c r="QYP40" s="71"/>
      <c r="QYQ40" s="71"/>
      <c r="QYR40" s="71"/>
      <c r="QYS40" s="71"/>
      <c r="QYT40" s="71"/>
      <c r="QYU40" s="71"/>
      <c r="QYV40" s="71"/>
      <c r="QYW40" s="71"/>
      <c r="QYX40" s="71"/>
      <c r="QYY40" s="71"/>
      <c r="QYZ40" s="71"/>
      <c r="QZA40" s="71"/>
      <c r="QZB40" s="71"/>
      <c r="QZC40" s="71"/>
      <c r="QZD40" s="71"/>
      <c r="QZE40" s="71"/>
      <c r="QZF40" s="71"/>
      <c r="QZG40" s="71"/>
      <c r="QZH40" s="71"/>
      <c r="QZI40" s="71"/>
      <c r="QZJ40" s="71"/>
      <c r="QZK40" s="71"/>
      <c r="QZL40" s="71"/>
      <c r="QZM40" s="71"/>
      <c r="QZN40" s="71"/>
      <c r="QZO40" s="71"/>
      <c r="QZP40" s="71"/>
      <c r="QZQ40" s="71"/>
      <c r="QZR40" s="71"/>
      <c r="QZS40" s="71"/>
      <c r="QZT40" s="71"/>
      <c r="QZU40" s="71"/>
      <c r="QZV40" s="71"/>
      <c r="QZW40" s="71"/>
      <c r="QZX40" s="71"/>
      <c r="QZY40" s="71"/>
      <c r="QZZ40" s="71"/>
      <c r="RAA40" s="71"/>
      <c r="RAB40" s="71"/>
      <c r="RAC40" s="71"/>
      <c r="RAD40" s="71"/>
      <c r="RAE40" s="71"/>
      <c r="RAF40" s="71"/>
      <c r="RAG40" s="71"/>
      <c r="RAH40" s="71"/>
      <c r="RAI40" s="71"/>
      <c r="RAJ40" s="71"/>
      <c r="RAK40" s="71"/>
      <c r="RAL40" s="71"/>
      <c r="RAM40" s="71"/>
      <c r="RAN40" s="71"/>
      <c r="RAO40" s="71"/>
      <c r="RAP40" s="71"/>
      <c r="RAQ40" s="71"/>
      <c r="RAR40" s="71"/>
      <c r="RAS40" s="71"/>
      <c r="RAT40" s="71"/>
      <c r="RAU40" s="71"/>
      <c r="RAV40" s="71"/>
      <c r="RAW40" s="71"/>
      <c r="RAX40" s="71"/>
      <c r="RAY40" s="71"/>
      <c r="RAZ40" s="71"/>
      <c r="RBA40" s="71"/>
      <c r="RBB40" s="71"/>
      <c r="RBC40" s="71"/>
      <c r="RBD40" s="71"/>
      <c r="RBE40" s="71"/>
      <c r="RBF40" s="71"/>
      <c r="RBG40" s="71"/>
      <c r="RBH40" s="71"/>
      <c r="RBI40" s="71"/>
      <c r="RBJ40" s="71"/>
      <c r="RBK40" s="71"/>
      <c r="RBL40" s="71"/>
      <c r="RBM40" s="71"/>
      <c r="RBN40" s="71"/>
      <c r="RBO40" s="71"/>
      <c r="RBP40" s="71"/>
      <c r="RBQ40" s="71"/>
      <c r="RBR40" s="71"/>
      <c r="RBS40" s="71"/>
      <c r="RBT40" s="71"/>
      <c r="RBU40" s="71"/>
      <c r="RBV40" s="71"/>
      <c r="RBW40" s="71"/>
      <c r="RBX40" s="71"/>
      <c r="RBY40" s="71"/>
      <c r="RBZ40" s="71"/>
      <c r="RCA40" s="71"/>
      <c r="RCB40" s="71"/>
      <c r="RCC40" s="71"/>
      <c r="RCD40" s="71"/>
      <c r="RCE40" s="71"/>
      <c r="RCF40" s="71"/>
      <c r="RCG40" s="71"/>
      <c r="RCH40" s="71"/>
      <c r="RCI40" s="71"/>
      <c r="RCJ40" s="71"/>
      <c r="RCK40" s="71"/>
      <c r="RCL40" s="71"/>
      <c r="RCM40" s="71"/>
      <c r="RCN40" s="71"/>
      <c r="RCO40" s="71"/>
      <c r="RCP40" s="71"/>
      <c r="RCQ40" s="71"/>
      <c r="RCR40" s="71"/>
      <c r="RCS40" s="71"/>
      <c r="RCT40" s="71"/>
      <c r="RCU40" s="71"/>
      <c r="RCV40" s="71"/>
      <c r="RCW40" s="71"/>
      <c r="RCX40" s="71"/>
      <c r="RCY40" s="71"/>
      <c r="RCZ40" s="71"/>
      <c r="RDA40" s="71"/>
      <c r="RDB40" s="71"/>
      <c r="RDC40" s="71"/>
      <c r="RDD40" s="71"/>
      <c r="RDE40" s="71"/>
      <c r="RDF40" s="71"/>
      <c r="RDG40" s="71"/>
      <c r="RDH40" s="71"/>
      <c r="RDI40" s="71"/>
      <c r="RDJ40" s="71"/>
      <c r="RDK40" s="71"/>
      <c r="RDL40" s="71"/>
      <c r="RDM40" s="71"/>
      <c r="RDN40" s="71"/>
      <c r="RDO40" s="71"/>
      <c r="RDP40" s="71"/>
      <c r="RDQ40" s="71"/>
      <c r="RDR40" s="71"/>
      <c r="RDS40" s="71"/>
      <c r="RDT40" s="71"/>
      <c r="RDU40" s="71"/>
      <c r="RDV40" s="71"/>
      <c r="RDW40" s="71"/>
      <c r="RDX40" s="71"/>
      <c r="RDY40" s="71"/>
      <c r="RDZ40" s="71"/>
      <c r="REA40" s="71"/>
      <c r="REB40" s="71"/>
      <c r="REC40" s="71"/>
      <c r="RED40" s="71"/>
      <c r="REE40" s="71"/>
      <c r="REF40" s="71"/>
      <c r="REG40" s="71"/>
      <c r="REH40" s="71"/>
      <c r="REI40" s="71"/>
      <c r="REJ40" s="71"/>
      <c r="REK40" s="71"/>
      <c r="REL40" s="71"/>
      <c r="REM40" s="71"/>
      <c r="REN40" s="71"/>
      <c r="REO40" s="71"/>
      <c r="REP40" s="71"/>
      <c r="REQ40" s="71"/>
      <c r="RER40" s="71"/>
      <c r="RES40" s="71"/>
      <c r="RET40" s="71"/>
      <c r="REU40" s="71"/>
      <c r="REV40" s="71"/>
      <c r="REW40" s="71"/>
      <c r="REX40" s="71"/>
      <c r="REY40" s="71"/>
      <c r="REZ40" s="71"/>
      <c r="RFA40" s="71"/>
      <c r="RFB40" s="71"/>
      <c r="RFC40" s="71"/>
      <c r="RFD40" s="71"/>
      <c r="RFE40" s="71"/>
      <c r="RFF40" s="71"/>
      <c r="RFG40" s="71"/>
      <c r="RFH40" s="71"/>
      <c r="RFI40" s="71"/>
      <c r="RFJ40" s="71"/>
      <c r="RFK40" s="71"/>
      <c r="RFL40" s="71"/>
      <c r="RFM40" s="71"/>
      <c r="RFN40" s="71"/>
      <c r="RFO40" s="71"/>
      <c r="RFP40" s="71"/>
      <c r="RFQ40" s="71"/>
      <c r="RFR40" s="71"/>
      <c r="RFS40" s="71"/>
      <c r="RFT40" s="71"/>
      <c r="RFU40" s="71"/>
      <c r="RFV40" s="71"/>
      <c r="RFW40" s="71"/>
      <c r="RFX40" s="71"/>
      <c r="RFY40" s="71"/>
      <c r="RFZ40" s="71"/>
      <c r="RGA40" s="71"/>
      <c r="RGB40" s="71"/>
      <c r="RGC40" s="71"/>
      <c r="RGD40" s="71"/>
      <c r="RGE40" s="71"/>
      <c r="RGF40" s="71"/>
      <c r="RGG40" s="71"/>
      <c r="RGH40" s="71"/>
      <c r="RGI40" s="71"/>
      <c r="RGJ40" s="71"/>
      <c r="RGK40" s="71"/>
      <c r="RGL40" s="71"/>
      <c r="RGM40" s="71"/>
      <c r="RGN40" s="71"/>
      <c r="RGO40" s="71"/>
      <c r="RGP40" s="71"/>
      <c r="RGQ40" s="71"/>
      <c r="RGR40" s="71"/>
      <c r="RGS40" s="71"/>
      <c r="RGT40" s="71"/>
      <c r="RGU40" s="71"/>
      <c r="RGV40" s="71"/>
      <c r="RGW40" s="71"/>
      <c r="RGX40" s="71"/>
      <c r="RGY40" s="71"/>
      <c r="RGZ40" s="71"/>
      <c r="RHA40" s="71"/>
      <c r="RHB40" s="71"/>
      <c r="RHC40" s="71"/>
      <c r="RHD40" s="71"/>
      <c r="RHE40" s="71"/>
      <c r="RHF40" s="71"/>
      <c r="RHG40" s="71"/>
      <c r="RHH40" s="71"/>
      <c r="RHI40" s="71"/>
      <c r="RHJ40" s="71"/>
      <c r="RHK40" s="71"/>
      <c r="RHL40" s="71"/>
      <c r="RHM40" s="71"/>
      <c r="RHN40" s="71"/>
      <c r="RHO40" s="71"/>
      <c r="RHP40" s="71"/>
      <c r="RHQ40" s="71"/>
      <c r="RHR40" s="71"/>
      <c r="RHS40" s="71"/>
      <c r="RHT40" s="71"/>
      <c r="RHU40" s="71"/>
      <c r="RHV40" s="71"/>
      <c r="RHW40" s="71"/>
      <c r="RHX40" s="71"/>
      <c r="RHY40" s="71"/>
      <c r="RHZ40" s="71"/>
      <c r="RIA40" s="71"/>
      <c r="RIB40" s="71"/>
      <c r="RIC40" s="71"/>
      <c r="RID40" s="71"/>
      <c r="RIE40" s="71"/>
      <c r="RIF40" s="71"/>
      <c r="RIG40" s="71"/>
      <c r="RIH40" s="71"/>
      <c r="RII40" s="71"/>
      <c r="RIJ40" s="71"/>
      <c r="RIK40" s="71"/>
      <c r="RIL40" s="71"/>
      <c r="RIM40" s="71"/>
      <c r="RIN40" s="71"/>
      <c r="RIO40" s="71"/>
      <c r="RIP40" s="71"/>
      <c r="RIQ40" s="71"/>
      <c r="RIR40" s="71"/>
      <c r="RIS40" s="71"/>
      <c r="RIT40" s="71"/>
      <c r="RIU40" s="71"/>
      <c r="RIV40" s="71"/>
      <c r="RIW40" s="71"/>
      <c r="RIX40" s="71"/>
      <c r="RIY40" s="71"/>
      <c r="RIZ40" s="71"/>
      <c r="RJA40" s="71"/>
      <c r="RJB40" s="71"/>
      <c r="RJC40" s="71"/>
      <c r="RJD40" s="71"/>
      <c r="RJE40" s="71"/>
      <c r="RJF40" s="71"/>
      <c r="RJG40" s="71"/>
      <c r="RJH40" s="71"/>
      <c r="RJI40" s="71"/>
      <c r="RJJ40" s="71"/>
      <c r="RJK40" s="71"/>
      <c r="RJL40" s="71"/>
      <c r="RJM40" s="71"/>
      <c r="RJN40" s="71"/>
      <c r="RJO40" s="71"/>
      <c r="RJP40" s="71"/>
      <c r="RJQ40" s="71"/>
      <c r="RJR40" s="71"/>
      <c r="RJS40" s="71"/>
      <c r="RJT40" s="71"/>
      <c r="RJU40" s="71"/>
      <c r="RJV40" s="71"/>
      <c r="RJW40" s="71"/>
      <c r="RJX40" s="71"/>
      <c r="RJY40" s="71"/>
      <c r="RJZ40" s="71"/>
      <c r="RKA40" s="71"/>
      <c r="RKB40" s="71"/>
      <c r="RKC40" s="71"/>
      <c r="RKD40" s="71"/>
      <c r="RKE40" s="71"/>
      <c r="RKF40" s="71"/>
      <c r="RKG40" s="71"/>
      <c r="RKH40" s="71"/>
      <c r="RKI40" s="71"/>
      <c r="RKJ40" s="71"/>
      <c r="RKK40" s="71"/>
      <c r="RKL40" s="71"/>
      <c r="RKM40" s="71"/>
      <c r="RKN40" s="71"/>
      <c r="RKO40" s="71"/>
      <c r="RKP40" s="71"/>
      <c r="RKQ40" s="71"/>
      <c r="RKR40" s="71"/>
      <c r="RKS40" s="71"/>
      <c r="RKT40" s="71"/>
      <c r="RKU40" s="71"/>
      <c r="RKV40" s="71"/>
      <c r="RKW40" s="71"/>
      <c r="RKX40" s="71"/>
      <c r="RKY40" s="71"/>
      <c r="RKZ40" s="71"/>
      <c r="RLA40" s="71"/>
      <c r="RLB40" s="71"/>
      <c r="RLC40" s="71"/>
      <c r="RLD40" s="71"/>
      <c r="RLE40" s="71"/>
      <c r="RLF40" s="71"/>
      <c r="RLG40" s="71"/>
      <c r="RLH40" s="71"/>
      <c r="RLI40" s="71"/>
      <c r="RLJ40" s="71"/>
      <c r="RLK40" s="71"/>
      <c r="RLL40" s="71"/>
      <c r="RLM40" s="71"/>
      <c r="RLN40" s="71"/>
      <c r="RLO40" s="71"/>
      <c r="RLP40" s="71"/>
      <c r="RLQ40" s="71"/>
      <c r="RLR40" s="71"/>
      <c r="RLS40" s="71"/>
      <c r="RLT40" s="71"/>
      <c r="RLU40" s="71"/>
      <c r="RLV40" s="71"/>
      <c r="RLW40" s="71"/>
      <c r="RLX40" s="71"/>
      <c r="RLY40" s="71"/>
      <c r="RLZ40" s="71"/>
      <c r="RMA40" s="71"/>
      <c r="RMB40" s="71"/>
      <c r="RMC40" s="71"/>
      <c r="RMD40" s="71"/>
      <c r="RME40" s="71"/>
      <c r="RMF40" s="71"/>
      <c r="RMG40" s="71"/>
      <c r="RMH40" s="71"/>
      <c r="RMI40" s="71"/>
      <c r="RMJ40" s="71"/>
      <c r="RMK40" s="71"/>
      <c r="RML40" s="71"/>
      <c r="RMM40" s="71"/>
      <c r="RMN40" s="71"/>
      <c r="RMO40" s="71"/>
      <c r="RMP40" s="71"/>
      <c r="RMQ40" s="71"/>
      <c r="RMR40" s="71"/>
      <c r="RMS40" s="71"/>
      <c r="RMT40" s="71"/>
      <c r="RMU40" s="71"/>
      <c r="RMV40" s="71"/>
      <c r="RMW40" s="71"/>
      <c r="RMX40" s="71"/>
      <c r="RMY40" s="71"/>
      <c r="RMZ40" s="71"/>
      <c r="RNA40" s="71"/>
      <c r="RNB40" s="71"/>
      <c r="RNC40" s="71"/>
      <c r="RND40" s="71"/>
      <c r="RNE40" s="71"/>
      <c r="RNF40" s="71"/>
      <c r="RNG40" s="71"/>
      <c r="RNH40" s="71"/>
      <c r="RNI40" s="71"/>
      <c r="RNJ40" s="71"/>
      <c r="RNK40" s="71"/>
      <c r="RNL40" s="71"/>
      <c r="RNM40" s="71"/>
      <c r="RNN40" s="71"/>
      <c r="RNO40" s="71"/>
      <c r="RNP40" s="71"/>
      <c r="RNQ40" s="71"/>
      <c r="RNR40" s="71"/>
      <c r="RNS40" s="71"/>
      <c r="RNT40" s="71"/>
      <c r="RNU40" s="71"/>
      <c r="RNV40" s="71"/>
      <c r="RNW40" s="71"/>
      <c r="RNX40" s="71"/>
      <c r="RNY40" s="71"/>
      <c r="RNZ40" s="71"/>
      <c r="ROA40" s="71"/>
      <c r="ROB40" s="71"/>
      <c r="ROC40" s="71"/>
      <c r="ROD40" s="71"/>
      <c r="ROE40" s="71"/>
      <c r="ROF40" s="71"/>
      <c r="ROG40" s="71"/>
      <c r="ROH40" s="71"/>
      <c r="ROI40" s="71"/>
      <c r="ROJ40" s="71"/>
      <c r="ROK40" s="71"/>
      <c r="ROL40" s="71"/>
      <c r="ROM40" s="71"/>
      <c r="RON40" s="71"/>
      <c r="ROO40" s="71"/>
      <c r="ROP40" s="71"/>
      <c r="ROQ40" s="71"/>
      <c r="ROR40" s="71"/>
      <c r="ROS40" s="71"/>
      <c r="ROT40" s="71"/>
      <c r="ROU40" s="71"/>
      <c r="ROV40" s="71"/>
      <c r="ROW40" s="71"/>
      <c r="ROX40" s="71"/>
      <c r="ROY40" s="71"/>
      <c r="ROZ40" s="71"/>
      <c r="RPA40" s="71"/>
      <c r="RPB40" s="71"/>
      <c r="RPC40" s="71"/>
      <c r="RPD40" s="71"/>
      <c r="RPE40" s="71"/>
      <c r="RPF40" s="71"/>
      <c r="RPG40" s="71"/>
      <c r="RPH40" s="71"/>
      <c r="RPI40" s="71"/>
      <c r="RPJ40" s="71"/>
      <c r="RPK40" s="71"/>
      <c r="RPL40" s="71"/>
      <c r="RPM40" s="71"/>
      <c r="RPN40" s="71"/>
      <c r="RPO40" s="71"/>
      <c r="RPP40" s="71"/>
      <c r="RPQ40" s="71"/>
      <c r="RPR40" s="71"/>
      <c r="RPS40" s="71"/>
      <c r="RPT40" s="71"/>
      <c r="RPU40" s="71"/>
      <c r="RPV40" s="71"/>
      <c r="RPW40" s="71"/>
      <c r="RPX40" s="71"/>
      <c r="RPY40" s="71"/>
      <c r="RPZ40" s="71"/>
      <c r="RQA40" s="71"/>
      <c r="RQB40" s="71"/>
      <c r="RQC40" s="71"/>
      <c r="RQD40" s="71"/>
      <c r="RQE40" s="71"/>
      <c r="RQF40" s="71"/>
      <c r="RQG40" s="71"/>
      <c r="RQH40" s="71"/>
      <c r="RQI40" s="71"/>
      <c r="RQJ40" s="71"/>
      <c r="RQK40" s="71"/>
      <c r="RQL40" s="71"/>
      <c r="RQM40" s="71"/>
      <c r="RQN40" s="71"/>
      <c r="RQO40" s="71"/>
      <c r="RQP40" s="71"/>
      <c r="RQQ40" s="71"/>
      <c r="RQR40" s="71"/>
      <c r="RQS40" s="71"/>
      <c r="RQT40" s="71"/>
      <c r="RQU40" s="71"/>
      <c r="RQV40" s="71"/>
      <c r="RQW40" s="71"/>
      <c r="RQX40" s="71"/>
      <c r="RQY40" s="71"/>
      <c r="RQZ40" s="71"/>
      <c r="RRA40" s="71"/>
      <c r="RRB40" s="71"/>
      <c r="RRC40" s="71"/>
      <c r="RRD40" s="71"/>
      <c r="RRE40" s="71"/>
      <c r="RRF40" s="71"/>
      <c r="RRG40" s="71"/>
      <c r="RRH40" s="71"/>
      <c r="RRI40" s="71"/>
      <c r="RRJ40" s="71"/>
      <c r="RRK40" s="71"/>
      <c r="RRL40" s="71"/>
      <c r="RRM40" s="71"/>
      <c r="RRN40" s="71"/>
      <c r="RRO40" s="71"/>
      <c r="RRP40" s="71"/>
      <c r="RRQ40" s="71"/>
      <c r="RRR40" s="71"/>
      <c r="RRS40" s="71"/>
      <c r="RRT40" s="71"/>
      <c r="RRU40" s="71"/>
      <c r="RRV40" s="71"/>
      <c r="RRW40" s="71"/>
      <c r="RRX40" s="71"/>
      <c r="RRY40" s="71"/>
      <c r="RRZ40" s="71"/>
      <c r="RSA40" s="71"/>
      <c r="RSB40" s="71"/>
      <c r="RSC40" s="71"/>
      <c r="RSD40" s="71"/>
      <c r="RSE40" s="71"/>
      <c r="RSF40" s="71"/>
      <c r="RSG40" s="71"/>
      <c r="RSH40" s="71"/>
      <c r="RSI40" s="71"/>
      <c r="RSJ40" s="71"/>
      <c r="RSK40" s="71"/>
      <c r="RSL40" s="71"/>
      <c r="RSM40" s="71"/>
      <c r="RSN40" s="71"/>
      <c r="RSO40" s="71"/>
      <c r="RSP40" s="71"/>
      <c r="RSQ40" s="71"/>
      <c r="RSR40" s="71"/>
      <c r="RSS40" s="71"/>
      <c r="RST40" s="71"/>
      <c r="RSU40" s="71"/>
      <c r="RSV40" s="71"/>
      <c r="RSW40" s="71"/>
      <c r="RSX40" s="71"/>
      <c r="RSY40" s="71"/>
      <c r="RSZ40" s="71"/>
      <c r="RTA40" s="71"/>
      <c r="RTB40" s="71"/>
      <c r="RTC40" s="71"/>
      <c r="RTD40" s="71"/>
      <c r="RTE40" s="71"/>
      <c r="RTF40" s="71"/>
      <c r="RTG40" s="71"/>
      <c r="RTH40" s="71"/>
      <c r="RTI40" s="71"/>
      <c r="RTJ40" s="71"/>
      <c r="RTK40" s="71"/>
      <c r="RTL40" s="71"/>
      <c r="RTM40" s="71"/>
      <c r="RTN40" s="71"/>
      <c r="RTO40" s="71"/>
      <c r="RTP40" s="71"/>
      <c r="RTQ40" s="71"/>
      <c r="RTR40" s="71"/>
      <c r="RTS40" s="71"/>
      <c r="RTT40" s="71"/>
      <c r="RTU40" s="71"/>
      <c r="RTV40" s="71"/>
      <c r="RTW40" s="71"/>
      <c r="RTX40" s="71"/>
      <c r="RTY40" s="71"/>
      <c r="RTZ40" s="71"/>
      <c r="RUA40" s="71"/>
      <c r="RUB40" s="71"/>
      <c r="RUC40" s="71"/>
      <c r="RUD40" s="71"/>
      <c r="RUE40" s="71"/>
      <c r="RUF40" s="71"/>
      <c r="RUG40" s="71"/>
      <c r="RUH40" s="71"/>
      <c r="RUI40" s="71"/>
      <c r="RUJ40" s="71"/>
      <c r="RUK40" s="71"/>
      <c r="RUL40" s="71"/>
      <c r="RUM40" s="71"/>
      <c r="RUN40" s="71"/>
      <c r="RUO40" s="71"/>
      <c r="RUP40" s="71"/>
      <c r="RUQ40" s="71"/>
      <c r="RUR40" s="71"/>
      <c r="RUS40" s="71"/>
      <c r="RUT40" s="71"/>
      <c r="RUU40" s="71"/>
      <c r="RUV40" s="71"/>
      <c r="RUW40" s="71"/>
      <c r="RUX40" s="71"/>
      <c r="RUY40" s="71"/>
      <c r="RUZ40" s="71"/>
      <c r="RVA40" s="71"/>
      <c r="RVB40" s="71"/>
      <c r="RVC40" s="71"/>
      <c r="RVD40" s="71"/>
      <c r="RVE40" s="71"/>
      <c r="RVF40" s="71"/>
      <c r="RVG40" s="71"/>
      <c r="RVH40" s="71"/>
      <c r="RVI40" s="71"/>
      <c r="RVJ40" s="71"/>
      <c r="RVK40" s="71"/>
      <c r="RVL40" s="71"/>
      <c r="RVM40" s="71"/>
      <c r="RVN40" s="71"/>
      <c r="RVO40" s="71"/>
      <c r="RVP40" s="71"/>
      <c r="RVQ40" s="71"/>
      <c r="RVR40" s="71"/>
      <c r="RVS40" s="71"/>
      <c r="RVT40" s="71"/>
      <c r="RVU40" s="71"/>
      <c r="RVV40" s="71"/>
      <c r="RVW40" s="71"/>
      <c r="RVX40" s="71"/>
      <c r="RVY40" s="71"/>
      <c r="RVZ40" s="71"/>
      <c r="RWA40" s="71"/>
      <c r="RWB40" s="71"/>
      <c r="RWC40" s="71"/>
      <c r="RWD40" s="71"/>
      <c r="RWE40" s="71"/>
      <c r="RWF40" s="71"/>
      <c r="RWG40" s="71"/>
      <c r="RWH40" s="71"/>
      <c r="RWI40" s="71"/>
      <c r="RWJ40" s="71"/>
      <c r="RWK40" s="71"/>
      <c r="RWL40" s="71"/>
      <c r="RWM40" s="71"/>
      <c r="RWN40" s="71"/>
      <c r="RWO40" s="71"/>
      <c r="RWP40" s="71"/>
      <c r="RWQ40" s="71"/>
      <c r="RWR40" s="71"/>
      <c r="RWS40" s="71"/>
      <c r="RWT40" s="71"/>
      <c r="RWU40" s="71"/>
      <c r="RWV40" s="71"/>
      <c r="RWW40" s="71"/>
      <c r="RWX40" s="71"/>
      <c r="RWY40" s="71"/>
      <c r="RWZ40" s="71"/>
      <c r="RXA40" s="71"/>
      <c r="RXB40" s="71"/>
      <c r="RXC40" s="71"/>
      <c r="RXD40" s="71"/>
      <c r="RXE40" s="71"/>
      <c r="RXF40" s="71"/>
      <c r="RXG40" s="71"/>
      <c r="RXH40" s="71"/>
      <c r="RXI40" s="71"/>
      <c r="RXJ40" s="71"/>
      <c r="RXK40" s="71"/>
      <c r="RXL40" s="71"/>
      <c r="RXM40" s="71"/>
      <c r="RXN40" s="71"/>
      <c r="RXO40" s="71"/>
      <c r="RXP40" s="71"/>
      <c r="RXQ40" s="71"/>
      <c r="RXR40" s="71"/>
      <c r="RXS40" s="71"/>
      <c r="RXT40" s="71"/>
      <c r="RXU40" s="71"/>
      <c r="RXV40" s="71"/>
      <c r="RXW40" s="71"/>
      <c r="RXX40" s="71"/>
      <c r="RXY40" s="71"/>
      <c r="RXZ40" s="71"/>
      <c r="RYA40" s="71"/>
      <c r="RYB40" s="71"/>
      <c r="RYC40" s="71"/>
      <c r="RYD40" s="71"/>
      <c r="RYE40" s="71"/>
      <c r="RYF40" s="71"/>
      <c r="RYG40" s="71"/>
      <c r="RYH40" s="71"/>
      <c r="RYI40" s="71"/>
      <c r="RYJ40" s="71"/>
      <c r="RYK40" s="71"/>
      <c r="RYL40" s="71"/>
      <c r="RYM40" s="71"/>
      <c r="RYN40" s="71"/>
      <c r="RYO40" s="71"/>
      <c r="RYP40" s="71"/>
      <c r="RYQ40" s="71"/>
      <c r="RYR40" s="71"/>
      <c r="RYS40" s="71"/>
      <c r="RYT40" s="71"/>
      <c r="RYU40" s="71"/>
      <c r="RYV40" s="71"/>
      <c r="RYW40" s="71"/>
      <c r="RYX40" s="71"/>
      <c r="RYY40" s="71"/>
      <c r="RYZ40" s="71"/>
      <c r="RZA40" s="71"/>
      <c r="RZB40" s="71"/>
      <c r="RZC40" s="71"/>
      <c r="RZD40" s="71"/>
      <c r="RZE40" s="71"/>
      <c r="RZF40" s="71"/>
      <c r="RZG40" s="71"/>
      <c r="RZH40" s="71"/>
      <c r="RZI40" s="71"/>
      <c r="RZJ40" s="71"/>
      <c r="RZK40" s="71"/>
      <c r="RZL40" s="71"/>
      <c r="RZM40" s="71"/>
      <c r="RZN40" s="71"/>
      <c r="RZO40" s="71"/>
      <c r="RZP40" s="71"/>
      <c r="RZQ40" s="71"/>
      <c r="RZR40" s="71"/>
      <c r="RZS40" s="71"/>
      <c r="RZT40" s="71"/>
      <c r="RZU40" s="71"/>
      <c r="RZV40" s="71"/>
      <c r="RZW40" s="71"/>
      <c r="RZX40" s="71"/>
      <c r="RZY40" s="71"/>
      <c r="RZZ40" s="71"/>
      <c r="SAA40" s="71"/>
      <c r="SAB40" s="71"/>
      <c r="SAC40" s="71"/>
      <c r="SAD40" s="71"/>
      <c r="SAE40" s="71"/>
      <c r="SAF40" s="71"/>
      <c r="SAG40" s="71"/>
      <c r="SAH40" s="71"/>
      <c r="SAI40" s="71"/>
      <c r="SAJ40" s="71"/>
      <c r="SAK40" s="71"/>
      <c r="SAL40" s="71"/>
      <c r="SAM40" s="71"/>
      <c r="SAN40" s="71"/>
      <c r="SAO40" s="71"/>
      <c r="SAP40" s="71"/>
      <c r="SAQ40" s="71"/>
      <c r="SAR40" s="71"/>
      <c r="SAS40" s="71"/>
      <c r="SAT40" s="71"/>
      <c r="SAU40" s="71"/>
      <c r="SAV40" s="71"/>
      <c r="SAW40" s="71"/>
      <c r="SAX40" s="71"/>
      <c r="SAY40" s="71"/>
      <c r="SAZ40" s="71"/>
      <c r="SBA40" s="71"/>
      <c r="SBB40" s="71"/>
      <c r="SBC40" s="71"/>
      <c r="SBD40" s="71"/>
      <c r="SBE40" s="71"/>
      <c r="SBF40" s="71"/>
      <c r="SBG40" s="71"/>
      <c r="SBH40" s="71"/>
      <c r="SBI40" s="71"/>
      <c r="SBJ40" s="71"/>
      <c r="SBK40" s="71"/>
      <c r="SBL40" s="71"/>
      <c r="SBM40" s="71"/>
      <c r="SBN40" s="71"/>
      <c r="SBO40" s="71"/>
      <c r="SBP40" s="71"/>
      <c r="SBQ40" s="71"/>
      <c r="SBR40" s="71"/>
      <c r="SBS40" s="71"/>
      <c r="SBT40" s="71"/>
      <c r="SBU40" s="71"/>
      <c r="SBV40" s="71"/>
      <c r="SBW40" s="71"/>
      <c r="SBX40" s="71"/>
      <c r="SBY40" s="71"/>
      <c r="SBZ40" s="71"/>
      <c r="SCA40" s="71"/>
      <c r="SCB40" s="71"/>
      <c r="SCC40" s="71"/>
      <c r="SCD40" s="71"/>
      <c r="SCE40" s="71"/>
      <c r="SCF40" s="71"/>
      <c r="SCG40" s="71"/>
      <c r="SCH40" s="71"/>
      <c r="SCI40" s="71"/>
      <c r="SCJ40" s="71"/>
      <c r="SCK40" s="71"/>
      <c r="SCL40" s="71"/>
      <c r="SCM40" s="71"/>
      <c r="SCN40" s="71"/>
      <c r="SCO40" s="71"/>
      <c r="SCP40" s="71"/>
      <c r="SCQ40" s="71"/>
      <c r="SCR40" s="71"/>
      <c r="SCS40" s="71"/>
      <c r="SCT40" s="71"/>
      <c r="SCU40" s="71"/>
      <c r="SCV40" s="71"/>
      <c r="SCW40" s="71"/>
      <c r="SCX40" s="71"/>
      <c r="SCY40" s="71"/>
      <c r="SCZ40" s="71"/>
      <c r="SDA40" s="71"/>
      <c r="SDB40" s="71"/>
      <c r="SDC40" s="71"/>
      <c r="SDD40" s="71"/>
      <c r="SDE40" s="71"/>
      <c r="SDF40" s="71"/>
      <c r="SDG40" s="71"/>
      <c r="SDH40" s="71"/>
      <c r="SDI40" s="71"/>
      <c r="SDJ40" s="71"/>
      <c r="SDK40" s="71"/>
      <c r="SDL40" s="71"/>
      <c r="SDM40" s="71"/>
      <c r="SDN40" s="71"/>
      <c r="SDO40" s="71"/>
      <c r="SDP40" s="71"/>
      <c r="SDQ40" s="71"/>
      <c r="SDR40" s="71"/>
      <c r="SDS40" s="71"/>
      <c r="SDT40" s="71"/>
      <c r="SDU40" s="71"/>
      <c r="SDV40" s="71"/>
      <c r="SDW40" s="71"/>
      <c r="SDX40" s="71"/>
      <c r="SDY40" s="71"/>
      <c r="SDZ40" s="71"/>
      <c r="SEA40" s="71"/>
      <c r="SEB40" s="71"/>
      <c r="SEC40" s="71"/>
      <c r="SED40" s="71"/>
      <c r="SEE40" s="71"/>
      <c r="SEF40" s="71"/>
      <c r="SEG40" s="71"/>
      <c r="SEH40" s="71"/>
      <c r="SEI40" s="71"/>
      <c r="SEJ40" s="71"/>
      <c r="SEK40" s="71"/>
      <c r="SEL40" s="71"/>
      <c r="SEM40" s="71"/>
      <c r="SEN40" s="71"/>
      <c r="SEO40" s="71"/>
      <c r="SEP40" s="71"/>
      <c r="SEQ40" s="71"/>
      <c r="SER40" s="71"/>
      <c r="SES40" s="71"/>
      <c r="SET40" s="71"/>
      <c r="SEU40" s="71"/>
      <c r="SEV40" s="71"/>
      <c r="SEW40" s="71"/>
      <c r="SEX40" s="71"/>
      <c r="SEY40" s="71"/>
      <c r="SEZ40" s="71"/>
      <c r="SFA40" s="71"/>
      <c r="SFB40" s="71"/>
      <c r="SFC40" s="71"/>
      <c r="SFD40" s="71"/>
      <c r="SFE40" s="71"/>
      <c r="SFF40" s="71"/>
      <c r="SFG40" s="71"/>
      <c r="SFH40" s="71"/>
      <c r="SFI40" s="71"/>
      <c r="SFJ40" s="71"/>
      <c r="SFK40" s="71"/>
      <c r="SFL40" s="71"/>
      <c r="SFM40" s="71"/>
      <c r="SFN40" s="71"/>
      <c r="SFO40" s="71"/>
      <c r="SFP40" s="71"/>
      <c r="SFQ40" s="71"/>
      <c r="SFR40" s="71"/>
      <c r="SFS40" s="71"/>
      <c r="SFT40" s="71"/>
      <c r="SFU40" s="71"/>
      <c r="SFV40" s="71"/>
      <c r="SFW40" s="71"/>
      <c r="SFX40" s="71"/>
      <c r="SFY40" s="71"/>
      <c r="SFZ40" s="71"/>
      <c r="SGA40" s="71"/>
      <c r="SGB40" s="71"/>
      <c r="SGC40" s="71"/>
      <c r="SGD40" s="71"/>
      <c r="SGE40" s="71"/>
      <c r="SGF40" s="71"/>
      <c r="SGG40" s="71"/>
      <c r="SGH40" s="71"/>
      <c r="SGI40" s="71"/>
      <c r="SGJ40" s="71"/>
      <c r="SGK40" s="71"/>
      <c r="SGL40" s="71"/>
      <c r="SGM40" s="71"/>
      <c r="SGN40" s="71"/>
      <c r="SGO40" s="71"/>
      <c r="SGP40" s="71"/>
      <c r="SGQ40" s="71"/>
      <c r="SGR40" s="71"/>
      <c r="SGS40" s="71"/>
      <c r="SGT40" s="71"/>
      <c r="SGU40" s="71"/>
      <c r="SGV40" s="71"/>
      <c r="SGW40" s="71"/>
      <c r="SGX40" s="71"/>
      <c r="SGY40" s="71"/>
      <c r="SGZ40" s="71"/>
      <c r="SHA40" s="71"/>
      <c r="SHB40" s="71"/>
      <c r="SHC40" s="71"/>
      <c r="SHD40" s="71"/>
      <c r="SHE40" s="71"/>
      <c r="SHF40" s="71"/>
      <c r="SHG40" s="71"/>
      <c r="SHH40" s="71"/>
      <c r="SHI40" s="71"/>
      <c r="SHJ40" s="71"/>
      <c r="SHK40" s="71"/>
      <c r="SHL40" s="71"/>
      <c r="SHM40" s="71"/>
      <c r="SHN40" s="71"/>
      <c r="SHO40" s="71"/>
      <c r="SHP40" s="71"/>
      <c r="SHQ40" s="71"/>
      <c r="SHR40" s="71"/>
      <c r="SHS40" s="71"/>
      <c r="SHT40" s="71"/>
      <c r="SHU40" s="71"/>
      <c r="SHV40" s="71"/>
      <c r="SHW40" s="71"/>
      <c r="SHX40" s="71"/>
      <c r="SHY40" s="71"/>
      <c r="SHZ40" s="71"/>
      <c r="SIA40" s="71"/>
      <c r="SIB40" s="71"/>
      <c r="SIC40" s="71"/>
      <c r="SID40" s="71"/>
      <c r="SIE40" s="71"/>
      <c r="SIF40" s="71"/>
      <c r="SIG40" s="71"/>
      <c r="SIH40" s="71"/>
      <c r="SII40" s="71"/>
      <c r="SIJ40" s="71"/>
      <c r="SIK40" s="71"/>
      <c r="SIL40" s="71"/>
      <c r="SIM40" s="71"/>
      <c r="SIN40" s="71"/>
      <c r="SIO40" s="71"/>
      <c r="SIP40" s="71"/>
      <c r="SIQ40" s="71"/>
      <c r="SIR40" s="71"/>
      <c r="SIS40" s="71"/>
      <c r="SIT40" s="71"/>
      <c r="SIU40" s="71"/>
      <c r="SIV40" s="71"/>
      <c r="SIW40" s="71"/>
      <c r="SIX40" s="71"/>
      <c r="SIY40" s="71"/>
      <c r="SIZ40" s="71"/>
      <c r="SJA40" s="71"/>
      <c r="SJB40" s="71"/>
      <c r="SJC40" s="71"/>
      <c r="SJD40" s="71"/>
      <c r="SJE40" s="71"/>
      <c r="SJF40" s="71"/>
      <c r="SJG40" s="71"/>
      <c r="SJH40" s="71"/>
      <c r="SJI40" s="71"/>
      <c r="SJJ40" s="71"/>
      <c r="SJK40" s="71"/>
      <c r="SJL40" s="71"/>
      <c r="SJM40" s="71"/>
      <c r="SJN40" s="71"/>
      <c r="SJO40" s="71"/>
      <c r="SJP40" s="71"/>
      <c r="SJQ40" s="71"/>
      <c r="SJR40" s="71"/>
      <c r="SJS40" s="71"/>
      <c r="SJT40" s="71"/>
      <c r="SJU40" s="71"/>
      <c r="SJV40" s="71"/>
      <c r="SJW40" s="71"/>
      <c r="SJX40" s="71"/>
      <c r="SJY40" s="71"/>
      <c r="SJZ40" s="71"/>
      <c r="SKA40" s="71"/>
      <c r="SKB40" s="71"/>
      <c r="SKC40" s="71"/>
      <c r="SKD40" s="71"/>
      <c r="SKE40" s="71"/>
      <c r="SKF40" s="71"/>
      <c r="SKG40" s="71"/>
      <c r="SKH40" s="71"/>
      <c r="SKI40" s="71"/>
      <c r="SKJ40" s="71"/>
      <c r="SKK40" s="71"/>
      <c r="SKL40" s="71"/>
      <c r="SKM40" s="71"/>
      <c r="SKN40" s="71"/>
      <c r="SKO40" s="71"/>
      <c r="SKP40" s="71"/>
      <c r="SKQ40" s="71"/>
      <c r="SKR40" s="71"/>
      <c r="SKS40" s="71"/>
      <c r="SKT40" s="71"/>
      <c r="SKU40" s="71"/>
      <c r="SKV40" s="71"/>
      <c r="SKW40" s="71"/>
      <c r="SKX40" s="71"/>
      <c r="SKY40" s="71"/>
      <c r="SKZ40" s="71"/>
      <c r="SLA40" s="71"/>
      <c r="SLB40" s="71"/>
      <c r="SLC40" s="71"/>
      <c r="SLD40" s="71"/>
      <c r="SLE40" s="71"/>
      <c r="SLF40" s="71"/>
      <c r="SLG40" s="71"/>
      <c r="SLH40" s="71"/>
      <c r="SLI40" s="71"/>
      <c r="SLJ40" s="71"/>
      <c r="SLK40" s="71"/>
      <c r="SLL40" s="71"/>
      <c r="SLM40" s="71"/>
      <c r="SLN40" s="71"/>
      <c r="SLO40" s="71"/>
      <c r="SLP40" s="71"/>
      <c r="SLQ40" s="71"/>
      <c r="SLR40" s="71"/>
      <c r="SLS40" s="71"/>
      <c r="SLT40" s="71"/>
      <c r="SLU40" s="71"/>
      <c r="SLV40" s="71"/>
      <c r="SLW40" s="71"/>
      <c r="SLX40" s="71"/>
      <c r="SLY40" s="71"/>
      <c r="SLZ40" s="71"/>
      <c r="SMA40" s="71"/>
      <c r="SMB40" s="71"/>
      <c r="SMC40" s="71"/>
      <c r="SMD40" s="71"/>
      <c r="SME40" s="71"/>
      <c r="SMF40" s="71"/>
      <c r="SMG40" s="71"/>
      <c r="SMH40" s="71"/>
      <c r="SMI40" s="71"/>
      <c r="SMJ40" s="71"/>
      <c r="SMK40" s="71"/>
      <c r="SML40" s="71"/>
      <c r="SMM40" s="71"/>
      <c r="SMN40" s="71"/>
      <c r="SMO40" s="71"/>
      <c r="SMP40" s="71"/>
      <c r="SMQ40" s="71"/>
      <c r="SMR40" s="71"/>
      <c r="SMS40" s="71"/>
      <c r="SMT40" s="71"/>
      <c r="SMU40" s="71"/>
      <c r="SMV40" s="71"/>
      <c r="SMW40" s="71"/>
      <c r="SMX40" s="71"/>
      <c r="SMY40" s="71"/>
      <c r="SMZ40" s="71"/>
      <c r="SNA40" s="71"/>
      <c r="SNB40" s="71"/>
      <c r="SNC40" s="71"/>
      <c r="SND40" s="71"/>
      <c r="SNE40" s="71"/>
      <c r="SNF40" s="71"/>
      <c r="SNG40" s="71"/>
      <c r="SNH40" s="71"/>
      <c r="SNI40" s="71"/>
      <c r="SNJ40" s="71"/>
      <c r="SNK40" s="71"/>
      <c r="SNL40" s="71"/>
      <c r="SNM40" s="71"/>
      <c r="SNN40" s="71"/>
      <c r="SNO40" s="71"/>
      <c r="SNP40" s="71"/>
      <c r="SNQ40" s="71"/>
      <c r="SNR40" s="71"/>
      <c r="SNS40" s="71"/>
      <c r="SNT40" s="71"/>
      <c r="SNU40" s="71"/>
      <c r="SNV40" s="71"/>
      <c r="SNW40" s="71"/>
      <c r="SNX40" s="71"/>
      <c r="SNY40" s="71"/>
      <c r="SNZ40" s="71"/>
      <c r="SOA40" s="71"/>
      <c r="SOB40" s="71"/>
      <c r="SOC40" s="71"/>
      <c r="SOD40" s="71"/>
      <c r="SOE40" s="71"/>
      <c r="SOF40" s="71"/>
      <c r="SOG40" s="71"/>
      <c r="SOH40" s="71"/>
      <c r="SOI40" s="71"/>
      <c r="SOJ40" s="71"/>
      <c r="SOK40" s="71"/>
      <c r="SOL40" s="71"/>
      <c r="SOM40" s="71"/>
      <c r="SON40" s="71"/>
      <c r="SOO40" s="71"/>
      <c r="SOP40" s="71"/>
      <c r="SOQ40" s="71"/>
      <c r="SOR40" s="71"/>
      <c r="SOS40" s="71"/>
      <c r="SOT40" s="71"/>
      <c r="SOU40" s="71"/>
      <c r="SOV40" s="71"/>
      <c r="SOW40" s="71"/>
      <c r="SOX40" s="71"/>
      <c r="SOY40" s="71"/>
      <c r="SOZ40" s="71"/>
      <c r="SPA40" s="71"/>
      <c r="SPB40" s="71"/>
      <c r="SPC40" s="71"/>
      <c r="SPD40" s="71"/>
      <c r="SPE40" s="71"/>
      <c r="SPF40" s="71"/>
      <c r="SPG40" s="71"/>
      <c r="SPH40" s="71"/>
      <c r="SPI40" s="71"/>
      <c r="SPJ40" s="71"/>
      <c r="SPK40" s="71"/>
      <c r="SPL40" s="71"/>
      <c r="SPM40" s="71"/>
      <c r="SPN40" s="71"/>
      <c r="SPO40" s="71"/>
      <c r="SPP40" s="71"/>
      <c r="SPQ40" s="71"/>
      <c r="SPR40" s="71"/>
      <c r="SPS40" s="71"/>
      <c r="SPT40" s="71"/>
      <c r="SPU40" s="71"/>
      <c r="SPV40" s="71"/>
      <c r="SPW40" s="71"/>
      <c r="SPX40" s="71"/>
      <c r="SPY40" s="71"/>
      <c r="SPZ40" s="71"/>
      <c r="SQA40" s="71"/>
      <c r="SQB40" s="71"/>
      <c r="SQC40" s="71"/>
      <c r="SQD40" s="71"/>
      <c r="SQE40" s="71"/>
      <c r="SQF40" s="71"/>
      <c r="SQG40" s="71"/>
      <c r="SQH40" s="71"/>
      <c r="SQI40" s="71"/>
      <c r="SQJ40" s="71"/>
      <c r="SQK40" s="71"/>
      <c r="SQL40" s="71"/>
      <c r="SQM40" s="71"/>
      <c r="SQN40" s="71"/>
      <c r="SQO40" s="71"/>
      <c r="SQP40" s="71"/>
      <c r="SQQ40" s="71"/>
      <c r="SQR40" s="71"/>
      <c r="SQS40" s="71"/>
      <c r="SQT40" s="71"/>
      <c r="SQU40" s="71"/>
      <c r="SQV40" s="71"/>
      <c r="SQW40" s="71"/>
      <c r="SQX40" s="71"/>
      <c r="SQY40" s="71"/>
      <c r="SQZ40" s="71"/>
      <c r="SRA40" s="71"/>
      <c r="SRB40" s="71"/>
      <c r="SRC40" s="71"/>
      <c r="SRD40" s="71"/>
      <c r="SRE40" s="71"/>
      <c r="SRF40" s="71"/>
      <c r="SRG40" s="71"/>
      <c r="SRH40" s="71"/>
      <c r="SRI40" s="71"/>
      <c r="SRJ40" s="71"/>
      <c r="SRK40" s="71"/>
      <c r="SRL40" s="71"/>
      <c r="SRM40" s="71"/>
      <c r="SRN40" s="71"/>
      <c r="SRO40" s="71"/>
      <c r="SRP40" s="71"/>
      <c r="SRQ40" s="71"/>
      <c r="SRR40" s="71"/>
      <c r="SRS40" s="71"/>
      <c r="SRT40" s="71"/>
      <c r="SRU40" s="71"/>
      <c r="SRV40" s="71"/>
      <c r="SRW40" s="71"/>
      <c r="SRX40" s="71"/>
      <c r="SRY40" s="71"/>
      <c r="SRZ40" s="71"/>
      <c r="SSA40" s="71"/>
      <c r="SSB40" s="71"/>
      <c r="SSC40" s="71"/>
      <c r="SSD40" s="71"/>
      <c r="SSE40" s="71"/>
      <c r="SSF40" s="71"/>
      <c r="SSG40" s="71"/>
      <c r="SSH40" s="71"/>
      <c r="SSI40" s="71"/>
      <c r="SSJ40" s="71"/>
      <c r="SSK40" s="71"/>
      <c r="SSL40" s="71"/>
      <c r="SSM40" s="71"/>
      <c r="SSN40" s="71"/>
      <c r="SSO40" s="71"/>
      <c r="SSP40" s="71"/>
      <c r="SSQ40" s="71"/>
      <c r="SSR40" s="71"/>
      <c r="SSS40" s="71"/>
      <c r="SST40" s="71"/>
      <c r="SSU40" s="71"/>
      <c r="SSV40" s="71"/>
      <c r="SSW40" s="71"/>
      <c r="SSX40" s="71"/>
      <c r="SSY40" s="71"/>
      <c r="SSZ40" s="71"/>
      <c r="STA40" s="71"/>
      <c r="STB40" s="71"/>
      <c r="STC40" s="71"/>
      <c r="STD40" s="71"/>
      <c r="STE40" s="71"/>
      <c r="STF40" s="71"/>
      <c r="STG40" s="71"/>
      <c r="STH40" s="71"/>
      <c r="STI40" s="71"/>
      <c r="STJ40" s="71"/>
      <c r="STK40" s="71"/>
      <c r="STL40" s="71"/>
      <c r="STM40" s="71"/>
      <c r="STN40" s="71"/>
      <c r="STO40" s="71"/>
      <c r="STP40" s="71"/>
      <c r="STQ40" s="71"/>
      <c r="STR40" s="71"/>
      <c r="STS40" s="71"/>
      <c r="STT40" s="71"/>
      <c r="STU40" s="71"/>
      <c r="STV40" s="71"/>
      <c r="STW40" s="71"/>
      <c r="STX40" s="71"/>
      <c r="STY40" s="71"/>
      <c r="STZ40" s="71"/>
      <c r="SUA40" s="71"/>
      <c r="SUB40" s="71"/>
      <c r="SUC40" s="71"/>
      <c r="SUD40" s="71"/>
      <c r="SUE40" s="71"/>
      <c r="SUF40" s="71"/>
      <c r="SUG40" s="71"/>
      <c r="SUH40" s="71"/>
      <c r="SUI40" s="71"/>
      <c r="SUJ40" s="71"/>
      <c r="SUK40" s="71"/>
      <c r="SUL40" s="71"/>
      <c r="SUM40" s="71"/>
      <c r="SUN40" s="71"/>
      <c r="SUO40" s="71"/>
      <c r="SUP40" s="71"/>
      <c r="SUQ40" s="71"/>
      <c r="SUR40" s="71"/>
      <c r="SUS40" s="71"/>
      <c r="SUT40" s="71"/>
      <c r="SUU40" s="71"/>
      <c r="SUV40" s="71"/>
      <c r="SUW40" s="71"/>
      <c r="SUX40" s="71"/>
      <c r="SUY40" s="71"/>
      <c r="SUZ40" s="71"/>
      <c r="SVA40" s="71"/>
      <c r="SVB40" s="71"/>
      <c r="SVC40" s="71"/>
      <c r="SVD40" s="71"/>
      <c r="SVE40" s="71"/>
      <c r="SVF40" s="71"/>
      <c r="SVG40" s="71"/>
      <c r="SVH40" s="71"/>
      <c r="SVI40" s="71"/>
      <c r="SVJ40" s="71"/>
      <c r="SVK40" s="71"/>
      <c r="SVL40" s="71"/>
      <c r="SVM40" s="71"/>
      <c r="SVN40" s="71"/>
      <c r="SVO40" s="71"/>
      <c r="SVP40" s="71"/>
      <c r="SVQ40" s="71"/>
      <c r="SVR40" s="71"/>
      <c r="SVS40" s="71"/>
      <c r="SVT40" s="71"/>
      <c r="SVU40" s="71"/>
      <c r="SVV40" s="71"/>
      <c r="SVW40" s="71"/>
      <c r="SVX40" s="71"/>
      <c r="SVY40" s="71"/>
      <c r="SVZ40" s="71"/>
      <c r="SWA40" s="71"/>
      <c r="SWB40" s="71"/>
      <c r="SWC40" s="71"/>
      <c r="SWD40" s="71"/>
      <c r="SWE40" s="71"/>
      <c r="SWF40" s="71"/>
      <c r="SWG40" s="71"/>
      <c r="SWH40" s="71"/>
      <c r="SWI40" s="71"/>
      <c r="SWJ40" s="71"/>
      <c r="SWK40" s="71"/>
      <c r="SWL40" s="71"/>
      <c r="SWM40" s="71"/>
      <c r="SWN40" s="71"/>
      <c r="SWO40" s="71"/>
      <c r="SWP40" s="71"/>
      <c r="SWQ40" s="71"/>
      <c r="SWR40" s="71"/>
      <c r="SWS40" s="71"/>
      <c r="SWT40" s="71"/>
      <c r="SWU40" s="71"/>
      <c r="SWV40" s="71"/>
      <c r="SWW40" s="71"/>
      <c r="SWX40" s="71"/>
      <c r="SWY40" s="71"/>
      <c r="SWZ40" s="71"/>
      <c r="SXA40" s="71"/>
      <c r="SXB40" s="71"/>
      <c r="SXC40" s="71"/>
      <c r="SXD40" s="71"/>
      <c r="SXE40" s="71"/>
      <c r="SXF40" s="71"/>
      <c r="SXG40" s="71"/>
      <c r="SXH40" s="71"/>
      <c r="SXI40" s="71"/>
      <c r="SXJ40" s="71"/>
      <c r="SXK40" s="71"/>
      <c r="SXL40" s="71"/>
      <c r="SXM40" s="71"/>
      <c r="SXN40" s="71"/>
      <c r="SXO40" s="71"/>
      <c r="SXP40" s="71"/>
      <c r="SXQ40" s="71"/>
      <c r="SXR40" s="71"/>
      <c r="SXS40" s="71"/>
      <c r="SXT40" s="71"/>
      <c r="SXU40" s="71"/>
      <c r="SXV40" s="71"/>
      <c r="SXW40" s="71"/>
      <c r="SXX40" s="71"/>
      <c r="SXY40" s="71"/>
      <c r="SXZ40" s="71"/>
      <c r="SYA40" s="71"/>
      <c r="SYB40" s="71"/>
      <c r="SYC40" s="71"/>
      <c r="SYD40" s="71"/>
      <c r="SYE40" s="71"/>
      <c r="SYF40" s="71"/>
      <c r="SYG40" s="71"/>
      <c r="SYH40" s="71"/>
      <c r="SYI40" s="71"/>
      <c r="SYJ40" s="71"/>
      <c r="SYK40" s="71"/>
      <c r="SYL40" s="71"/>
      <c r="SYM40" s="71"/>
      <c r="SYN40" s="71"/>
      <c r="SYO40" s="71"/>
      <c r="SYP40" s="71"/>
      <c r="SYQ40" s="71"/>
      <c r="SYR40" s="71"/>
      <c r="SYS40" s="71"/>
      <c r="SYT40" s="71"/>
      <c r="SYU40" s="71"/>
      <c r="SYV40" s="71"/>
      <c r="SYW40" s="71"/>
      <c r="SYX40" s="71"/>
      <c r="SYY40" s="71"/>
      <c r="SYZ40" s="71"/>
      <c r="SZA40" s="71"/>
      <c r="SZB40" s="71"/>
      <c r="SZC40" s="71"/>
      <c r="SZD40" s="71"/>
      <c r="SZE40" s="71"/>
      <c r="SZF40" s="71"/>
      <c r="SZG40" s="71"/>
      <c r="SZH40" s="71"/>
      <c r="SZI40" s="71"/>
      <c r="SZJ40" s="71"/>
      <c r="SZK40" s="71"/>
      <c r="SZL40" s="71"/>
      <c r="SZM40" s="71"/>
      <c r="SZN40" s="71"/>
      <c r="SZO40" s="71"/>
      <c r="SZP40" s="71"/>
      <c r="SZQ40" s="71"/>
      <c r="SZR40" s="71"/>
      <c r="SZS40" s="71"/>
      <c r="SZT40" s="71"/>
      <c r="SZU40" s="71"/>
      <c r="SZV40" s="71"/>
      <c r="SZW40" s="71"/>
      <c r="SZX40" s="71"/>
      <c r="SZY40" s="71"/>
      <c r="SZZ40" s="71"/>
      <c r="TAA40" s="71"/>
      <c r="TAB40" s="71"/>
      <c r="TAC40" s="71"/>
      <c r="TAD40" s="71"/>
      <c r="TAE40" s="71"/>
      <c r="TAF40" s="71"/>
      <c r="TAG40" s="71"/>
      <c r="TAH40" s="71"/>
      <c r="TAI40" s="71"/>
      <c r="TAJ40" s="71"/>
      <c r="TAK40" s="71"/>
      <c r="TAL40" s="71"/>
      <c r="TAM40" s="71"/>
      <c r="TAN40" s="71"/>
      <c r="TAO40" s="71"/>
      <c r="TAP40" s="71"/>
      <c r="TAQ40" s="71"/>
      <c r="TAR40" s="71"/>
      <c r="TAS40" s="71"/>
      <c r="TAT40" s="71"/>
      <c r="TAU40" s="71"/>
      <c r="TAV40" s="71"/>
      <c r="TAW40" s="71"/>
      <c r="TAX40" s="71"/>
      <c r="TAY40" s="71"/>
      <c r="TAZ40" s="71"/>
      <c r="TBA40" s="71"/>
      <c r="TBB40" s="71"/>
      <c r="TBC40" s="71"/>
      <c r="TBD40" s="71"/>
      <c r="TBE40" s="71"/>
      <c r="TBF40" s="71"/>
      <c r="TBG40" s="71"/>
      <c r="TBH40" s="71"/>
      <c r="TBI40" s="71"/>
      <c r="TBJ40" s="71"/>
      <c r="TBK40" s="71"/>
      <c r="TBL40" s="71"/>
      <c r="TBM40" s="71"/>
      <c r="TBN40" s="71"/>
      <c r="TBO40" s="71"/>
      <c r="TBP40" s="71"/>
      <c r="TBQ40" s="71"/>
      <c r="TBR40" s="71"/>
      <c r="TBS40" s="71"/>
      <c r="TBT40" s="71"/>
      <c r="TBU40" s="71"/>
      <c r="TBV40" s="71"/>
      <c r="TBW40" s="71"/>
      <c r="TBX40" s="71"/>
      <c r="TBY40" s="71"/>
      <c r="TBZ40" s="71"/>
      <c r="TCA40" s="71"/>
      <c r="TCB40" s="71"/>
      <c r="TCC40" s="71"/>
      <c r="TCD40" s="71"/>
      <c r="TCE40" s="71"/>
      <c r="TCF40" s="71"/>
      <c r="TCG40" s="71"/>
      <c r="TCH40" s="71"/>
      <c r="TCI40" s="71"/>
      <c r="TCJ40" s="71"/>
      <c r="TCK40" s="71"/>
      <c r="TCL40" s="71"/>
      <c r="TCM40" s="71"/>
      <c r="TCN40" s="71"/>
      <c r="TCO40" s="71"/>
      <c r="TCP40" s="71"/>
      <c r="TCQ40" s="71"/>
      <c r="TCR40" s="71"/>
      <c r="TCS40" s="71"/>
      <c r="TCT40" s="71"/>
      <c r="TCU40" s="71"/>
      <c r="TCV40" s="71"/>
      <c r="TCW40" s="71"/>
      <c r="TCX40" s="71"/>
      <c r="TCY40" s="71"/>
      <c r="TCZ40" s="71"/>
      <c r="TDA40" s="71"/>
      <c r="TDB40" s="71"/>
      <c r="TDC40" s="71"/>
      <c r="TDD40" s="71"/>
      <c r="TDE40" s="71"/>
      <c r="TDF40" s="71"/>
      <c r="TDG40" s="71"/>
      <c r="TDH40" s="71"/>
      <c r="TDI40" s="71"/>
      <c r="TDJ40" s="71"/>
      <c r="TDK40" s="71"/>
      <c r="TDL40" s="71"/>
      <c r="TDM40" s="71"/>
      <c r="TDN40" s="71"/>
      <c r="TDO40" s="71"/>
      <c r="TDP40" s="71"/>
      <c r="TDQ40" s="71"/>
      <c r="TDR40" s="71"/>
      <c r="TDS40" s="71"/>
      <c r="TDT40" s="71"/>
      <c r="TDU40" s="71"/>
      <c r="TDV40" s="71"/>
      <c r="TDW40" s="71"/>
      <c r="TDX40" s="71"/>
      <c r="TDY40" s="71"/>
      <c r="TDZ40" s="71"/>
      <c r="TEA40" s="71"/>
      <c r="TEB40" s="71"/>
      <c r="TEC40" s="71"/>
      <c r="TED40" s="71"/>
      <c r="TEE40" s="71"/>
      <c r="TEF40" s="71"/>
      <c r="TEG40" s="71"/>
      <c r="TEH40" s="71"/>
      <c r="TEI40" s="71"/>
      <c r="TEJ40" s="71"/>
      <c r="TEK40" s="71"/>
      <c r="TEL40" s="71"/>
      <c r="TEM40" s="71"/>
      <c r="TEN40" s="71"/>
      <c r="TEO40" s="71"/>
      <c r="TEP40" s="71"/>
      <c r="TEQ40" s="71"/>
      <c r="TER40" s="71"/>
      <c r="TES40" s="71"/>
      <c r="TET40" s="71"/>
      <c r="TEU40" s="71"/>
      <c r="TEV40" s="71"/>
      <c r="TEW40" s="71"/>
      <c r="TEX40" s="71"/>
      <c r="TEY40" s="71"/>
      <c r="TEZ40" s="71"/>
      <c r="TFA40" s="71"/>
      <c r="TFB40" s="71"/>
      <c r="TFC40" s="71"/>
      <c r="TFD40" s="71"/>
      <c r="TFE40" s="71"/>
      <c r="TFF40" s="71"/>
      <c r="TFG40" s="71"/>
      <c r="TFH40" s="71"/>
      <c r="TFI40" s="71"/>
      <c r="TFJ40" s="71"/>
      <c r="TFK40" s="71"/>
      <c r="TFL40" s="71"/>
      <c r="TFM40" s="71"/>
      <c r="TFN40" s="71"/>
      <c r="TFO40" s="71"/>
      <c r="TFP40" s="71"/>
      <c r="TFQ40" s="71"/>
      <c r="TFR40" s="71"/>
      <c r="TFS40" s="71"/>
      <c r="TFT40" s="71"/>
      <c r="TFU40" s="71"/>
      <c r="TFV40" s="71"/>
      <c r="TFW40" s="71"/>
      <c r="TFX40" s="71"/>
      <c r="TFY40" s="71"/>
      <c r="TFZ40" s="71"/>
      <c r="TGA40" s="71"/>
      <c r="TGB40" s="71"/>
      <c r="TGC40" s="71"/>
      <c r="TGD40" s="71"/>
      <c r="TGE40" s="71"/>
      <c r="TGF40" s="71"/>
      <c r="TGG40" s="71"/>
      <c r="TGH40" s="71"/>
      <c r="TGI40" s="71"/>
      <c r="TGJ40" s="71"/>
      <c r="TGK40" s="71"/>
      <c r="TGL40" s="71"/>
      <c r="TGM40" s="71"/>
      <c r="TGN40" s="71"/>
      <c r="TGO40" s="71"/>
      <c r="TGP40" s="71"/>
      <c r="TGQ40" s="71"/>
      <c r="TGR40" s="71"/>
      <c r="TGS40" s="71"/>
      <c r="TGT40" s="71"/>
      <c r="TGU40" s="71"/>
      <c r="TGV40" s="71"/>
      <c r="TGW40" s="71"/>
      <c r="TGX40" s="71"/>
      <c r="TGY40" s="71"/>
      <c r="TGZ40" s="71"/>
      <c r="THA40" s="71"/>
      <c r="THB40" s="71"/>
      <c r="THC40" s="71"/>
      <c r="THD40" s="71"/>
      <c r="THE40" s="71"/>
      <c r="THF40" s="71"/>
      <c r="THG40" s="71"/>
      <c r="THH40" s="71"/>
      <c r="THI40" s="71"/>
      <c r="THJ40" s="71"/>
      <c r="THK40" s="71"/>
      <c r="THL40" s="71"/>
      <c r="THM40" s="71"/>
      <c r="THN40" s="71"/>
      <c r="THO40" s="71"/>
      <c r="THP40" s="71"/>
      <c r="THQ40" s="71"/>
      <c r="THR40" s="71"/>
      <c r="THS40" s="71"/>
      <c r="THT40" s="71"/>
      <c r="THU40" s="71"/>
      <c r="THV40" s="71"/>
      <c r="THW40" s="71"/>
      <c r="THX40" s="71"/>
      <c r="THY40" s="71"/>
      <c r="THZ40" s="71"/>
      <c r="TIA40" s="71"/>
      <c r="TIB40" s="71"/>
      <c r="TIC40" s="71"/>
      <c r="TID40" s="71"/>
      <c r="TIE40" s="71"/>
      <c r="TIF40" s="71"/>
      <c r="TIG40" s="71"/>
      <c r="TIH40" s="71"/>
      <c r="TII40" s="71"/>
      <c r="TIJ40" s="71"/>
      <c r="TIK40" s="71"/>
      <c r="TIL40" s="71"/>
      <c r="TIM40" s="71"/>
      <c r="TIN40" s="71"/>
      <c r="TIO40" s="71"/>
      <c r="TIP40" s="71"/>
      <c r="TIQ40" s="71"/>
      <c r="TIR40" s="71"/>
      <c r="TIS40" s="71"/>
      <c r="TIT40" s="71"/>
      <c r="TIU40" s="71"/>
      <c r="TIV40" s="71"/>
      <c r="TIW40" s="71"/>
      <c r="TIX40" s="71"/>
      <c r="TIY40" s="71"/>
      <c r="TIZ40" s="71"/>
      <c r="TJA40" s="71"/>
      <c r="TJB40" s="71"/>
      <c r="TJC40" s="71"/>
      <c r="TJD40" s="71"/>
      <c r="TJE40" s="71"/>
      <c r="TJF40" s="71"/>
      <c r="TJG40" s="71"/>
      <c r="TJH40" s="71"/>
      <c r="TJI40" s="71"/>
      <c r="TJJ40" s="71"/>
      <c r="TJK40" s="71"/>
      <c r="TJL40" s="71"/>
      <c r="TJM40" s="71"/>
      <c r="TJN40" s="71"/>
      <c r="TJO40" s="71"/>
      <c r="TJP40" s="71"/>
      <c r="TJQ40" s="71"/>
      <c r="TJR40" s="71"/>
      <c r="TJS40" s="71"/>
      <c r="TJT40" s="71"/>
      <c r="TJU40" s="71"/>
      <c r="TJV40" s="71"/>
      <c r="TJW40" s="71"/>
      <c r="TJX40" s="71"/>
      <c r="TJY40" s="71"/>
      <c r="TJZ40" s="71"/>
      <c r="TKA40" s="71"/>
      <c r="TKB40" s="71"/>
      <c r="TKC40" s="71"/>
      <c r="TKD40" s="71"/>
      <c r="TKE40" s="71"/>
      <c r="TKF40" s="71"/>
      <c r="TKG40" s="71"/>
      <c r="TKH40" s="71"/>
      <c r="TKI40" s="71"/>
      <c r="TKJ40" s="71"/>
      <c r="TKK40" s="71"/>
      <c r="TKL40" s="71"/>
      <c r="TKM40" s="71"/>
      <c r="TKN40" s="71"/>
      <c r="TKO40" s="71"/>
      <c r="TKP40" s="71"/>
      <c r="TKQ40" s="71"/>
      <c r="TKR40" s="71"/>
      <c r="TKS40" s="71"/>
      <c r="TKT40" s="71"/>
      <c r="TKU40" s="71"/>
      <c r="TKV40" s="71"/>
      <c r="TKW40" s="71"/>
      <c r="TKX40" s="71"/>
      <c r="TKY40" s="71"/>
      <c r="TKZ40" s="71"/>
      <c r="TLA40" s="71"/>
      <c r="TLB40" s="71"/>
      <c r="TLC40" s="71"/>
      <c r="TLD40" s="71"/>
      <c r="TLE40" s="71"/>
      <c r="TLF40" s="71"/>
      <c r="TLG40" s="71"/>
      <c r="TLH40" s="71"/>
      <c r="TLI40" s="71"/>
      <c r="TLJ40" s="71"/>
      <c r="TLK40" s="71"/>
      <c r="TLL40" s="71"/>
      <c r="TLM40" s="71"/>
      <c r="TLN40" s="71"/>
      <c r="TLO40" s="71"/>
      <c r="TLP40" s="71"/>
      <c r="TLQ40" s="71"/>
      <c r="TLR40" s="71"/>
      <c r="TLS40" s="71"/>
      <c r="TLT40" s="71"/>
      <c r="TLU40" s="71"/>
      <c r="TLV40" s="71"/>
      <c r="TLW40" s="71"/>
      <c r="TLX40" s="71"/>
      <c r="TLY40" s="71"/>
      <c r="TLZ40" s="71"/>
      <c r="TMA40" s="71"/>
      <c r="TMB40" s="71"/>
      <c r="TMC40" s="71"/>
      <c r="TMD40" s="71"/>
      <c r="TME40" s="71"/>
      <c r="TMF40" s="71"/>
      <c r="TMG40" s="71"/>
      <c r="TMH40" s="71"/>
      <c r="TMI40" s="71"/>
      <c r="TMJ40" s="71"/>
      <c r="TMK40" s="71"/>
      <c r="TML40" s="71"/>
      <c r="TMM40" s="71"/>
      <c r="TMN40" s="71"/>
      <c r="TMO40" s="71"/>
      <c r="TMP40" s="71"/>
      <c r="TMQ40" s="71"/>
      <c r="TMR40" s="71"/>
      <c r="TMS40" s="71"/>
      <c r="TMT40" s="71"/>
      <c r="TMU40" s="71"/>
      <c r="TMV40" s="71"/>
      <c r="TMW40" s="71"/>
      <c r="TMX40" s="71"/>
      <c r="TMY40" s="71"/>
      <c r="TMZ40" s="71"/>
      <c r="TNA40" s="71"/>
      <c r="TNB40" s="71"/>
      <c r="TNC40" s="71"/>
      <c r="TND40" s="71"/>
      <c r="TNE40" s="71"/>
      <c r="TNF40" s="71"/>
      <c r="TNG40" s="71"/>
      <c r="TNH40" s="71"/>
      <c r="TNI40" s="71"/>
      <c r="TNJ40" s="71"/>
      <c r="TNK40" s="71"/>
      <c r="TNL40" s="71"/>
      <c r="TNM40" s="71"/>
      <c r="TNN40" s="71"/>
      <c r="TNO40" s="71"/>
      <c r="TNP40" s="71"/>
      <c r="TNQ40" s="71"/>
      <c r="TNR40" s="71"/>
      <c r="TNS40" s="71"/>
      <c r="TNT40" s="71"/>
      <c r="TNU40" s="71"/>
      <c r="TNV40" s="71"/>
      <c r="TNW40" s="71"/>
      <c r="TNX40" s="71"/>
      <c r="TNY40" s="71"/>
      <c r="TNZ40" s="71"/>
      <c r="TOA40" s="71"/>
      <c r="TOB40" s="71"/>
      <c r="TOC40" s="71"/>
      <c r="TOD40" s="71"/>
      <c r="TOE40" s="71"/>
      <c r="TOF40" s="71"/>
      <c r="TOG40" s="71"/>
      <c r="TOH40" s="71"/>
      <c r="TOI40" s="71"/>
      <c r="TOJ40" s="71"/>
      <c r="TOK40" s="71"/>
      <c r="TOL40" s="71"/>
      <c r="TOM40" s="71"/>
      <c r="TON40" s="71"/>
      <c r="TOO40" s="71"/>
      <c r="TOP40" s="71"/>
      <c r="TOQ40" s="71"/>
      <c r="TOR40" s="71"/>
      <c r="TOS40" s="71"/>
      <c r="TOT40" s="71"/>
      <c r="TOU40" s="71"/>
      <c r="TOV40" s="71"/>
      <c r="TOW40" s="71"/>
      <c r="TOX40" s="71"/>
      <c r="TOY40" s="71"/>
      <c r="TOZ40" s="71"/>
      <c r="TPA40" s="71"/>
      <c r="TPB40" s="71"/>
      <c r="TPC40" s="71"/>
      <c r="TPD40" s="71"/>
      <c r="TPE40" s="71"/>
      <c r="TPF40" s="71"/>
      <c r="TPG40" s="71"/>
      <c r="TPH40" s="71"/>
      <c r="TPI40" s="71"/>
      <c r="TPJ40" s="71"/>
      <c r="TPK40" s="71"/>
      <c r="TPL40" s="71"/>
      <c r="TPM40" s="71"/>
      <c r="TPN40" s="71"/>
      <c r="TPO40" s="71"/>
      <c r="TPP40" s="71"/>
      <c r="TPQ40" s="71"/>
      <c r="TPR40" s="71"/>
      <c r="TPS40" s="71"/>
      <c r="TPT40" s="71"/>
      <c r="TPU40" s="71"/>
      <c r="TPV40" s="71"/>
      <c r="TPW40" s="71"/>
      <c r="TPX40" s="71"/>
      <c r="TPY40" s="71"/>
      <c r="TPZ40" s="71"/>
      <c r="TQA40" s="71"/>
      <c r="TQB40" s="71"/>
      <c r="TQC40" s="71"/>
      <c r="TQD40" s="71"/>
      <c r="TQE40" s="71"/>
      <c r="TQF40" s="71"/>
      <c r="TQG40" s="71"/>
      <c r="TQH40" s="71"/>
      <c r="TQI40" s="71"/>
      <c r="TQJ40" s="71"/>
      <c r="TQK40" s="71"/>
      <c r="TQL40" s="71"/>
      <c r="TQM40" s="71"/>
      <c r="TQN40" s="71"/>
      <c r="TQO40" s="71"/>
      <c r="TQP40" s="71"/>
      <c r="TQQ40" s="71"/>
      <c r="TQR40" s="71"/>
      <c r="TQS40" s="71"/>
      <c r="TQT40" s="71"/>
      <c r="TQU40" s="71"/>
      <c r="TQV40" s="71"/>
      <c r="TQW40" s="71"/>
      <c r="TQX40" s="71"/>
      <c r="TQY40" s="71"/>
      <c r="TQZ40" s="71"/>
      <c r="TRA40" s="71"/>
      <c r="TRB40" s="71"/>
      <c r="TRC40" s="71"/>
      <c r="TRD40" s="71"/>
      <c r="TRE40" s="71"/>
      <c r="TRF40" s="71"/>
      <c r="TRG40" s="71"/>
      <c r="TRH40" s="71"/>
      <c r="TRI40" s="71"/>
      <c r="TRJ40" s="71"/>
      <c r="TRK40" s="71"/>
      <c r="TRL40" s="71"/>
      <c r="TRM40" s="71"/>
      <c r="TRN40" s="71"/>
      <c r="TRO40" s="71"/>
      <c r="TRP40" s="71"/>
      <c r="TRQ40" s="71"/>
      <c r="TRR40" s="71"/>
      <c r="TRS40" s="71"/>
      <c r="TRT40" s="71"/>
      <c r="TRU40" s="71"/>
      <c r="TRV40" s="71"/>
      <c r="TRW40" s="71"/>
      <c r="TRX40" s="71"/>
      <c r="TRY40" s="71"/>
      <c r="TRZ40" s="71"/>
      <c r="TSA40" s="71"/>
      <c r="TSB40" s="71"/>
      <c r="TSC40" s="71"/>
      <c r="TSD40" s="71"/>
      <c r="TSE40" s="71"/>
      <c r="TSF40" s="71"/>
      <c r="TSG40" s="71"/>
      <c r="TSH40" s="71"/>
      <c r="TSI40" s="71"/>
      <c r="TSJ40" s="71"/>
      <c r="TSK40" s="71"/>
      <c r="TSL40" s="71"/>
      <c r="TSM40" s="71"/>
      <c r="TSN40" s="71"/>
      <c r="TSO40" s="71"/>
      <c r="TSP40" s="71"/>
      <c r="TSQ40" s="71"/>
      <c r="TSR40" s="71"/>
      <c r="TSS40" s="71"/>
      <c r="TST40" s="71"/>
      <c r="TSU40" s="71"/>
      <c r="TSV40" s="71"/>
      <c r="TSW40" s="71"/>
      <c r="TSX40" s="71"/>
      <c r="TSY40" s="71"/>
      <c r="TSZ40" s="71"/>
      <c r="TTA40" s="71"/>
      <c r="TTB40" s="71"/>
      <c r="TTC40" s="71"/>
      <c r="TTD40" s="71"/>
      <c r="TTE40" s="71"/>
      <c r="TTF40" s="71"/>
      <c r="TTG40" s="71"/>
      <c r="TTH40" s="71"/>
      <c r="TTI40" s="71"/>
      <c r="TTJ40" s="71"/>
      <c r="TTK40" s="71"/>
      <c r="TTL40" s="71"/>
      <c r="TTM40" s="71"/>
      <c r="TTN40" s="71"/>
      <c r="TTO40" s="71"/>
      <c r="TTP40" s="71"/>
      <c r="TTQ40" s="71"/>
      <c r="TTR40" s="71"/>
      <c r="TTS40" s="71"/>
      <c r="TTT40" s="71"/>
      <c r="TTU40" s="71"/>
      <c r="TTV40" s="71"/>
      <c r="TTW40" s="71"/>
      <c r="TTX40" s="71"/>
      <c r="TTY40" s="71"/>
      <c r="TTZ40" s="71"/>
      <c r="TUA40" s="71"/>
      <c r="TUB40" s="71"/>
      <c r="TUC40" s="71"/>
      <c r="TUD40" s="71"/>
      <c r="TUE40" s="71"/>
      <c r="TUF40" s="71"/>
      <c r="TUG40" s="71"/>
      <c r="TUH40" s="71"/>
      <c r="TUI40" s="71"/>
      <c r="TUJ40" s="71"/>
      <c r="TUK40" s="71"/>
      <c r="TUL40" s="71"/>
      <c r="TUM40" s="71"/>
      <c r="TUN40" s="71"/>
      <c r="TUO40" s="71"/>
      <c r="TUP40" s="71"/>
      <c r="TUQ40" s="71"/>
      <c r="TUR40" s="71"/>
      <c r="TUS40" s="71"/>
      <c r="TUT40" s="71"/>
      <c r="TUU40" s="71"/>
      <c r="TUV40" s="71"/>
      <c r="TUW40" s="71"/>
      <c r="TUX40" s="71"/>
      <c r="TUY40" s="71"/>
      <c r="TUZ40" s="71"/>
      <c r="TVA40" s="71"/>
      <c r="TVB40" s="71"/>
      <c r="TVC40" s="71"/>
      <c r="TVD40" s="71"/>
      <c r="TVE40" s="71"/>
      <c r="TVF40" s="71"/>
      <c r="TVG40" s="71"/>
      <c r="TVH40" s="71"/>
      <c r="TVI40" s="71"/>
      <c r="TVJ40" s="71"/>
      <c r="TVK40" s="71"/>
      <c r="TVL40" s="71"/>
      <c r="TVM40" s="71"/>
      <c r="TVN40" s="71"/>
      <c r="TVO40" s="71"/>
      <c r="TVP40" s="71"/>
      <c r="TVQ40" s="71"/>
      <c r="TVR40" s="71"/>
      <c r="TVS40" s="71"/>
      <c r="TVT40" s="71"/>
      <c r="TVU40" s="71"/>
      <c r="TVV40" s="71"/>
      <c r="TVW40" s="71"/>
      <c r="TVX40" s="71"/>
      <c r="TVY40" s="71"/>
      <c r="TVZ40" s="71"/>
      <c r="TWA40" s="71"/>
      <c r="TWB40" s="71"/>
      <c r="TWC40" s="71"/>
      <c r="TWD40" s="71"/>
      <c r="TWE40" s="71"/>
      <c r="TWF40" s="71"/>
      <c r="TWG40" s="71"/>
      <c r="TWH40" s="71"/>
      <c r="TWI40" s="71"/>
      <c r="TWJ40" s="71"/>
      <c r="TWK40" s="71"/>
      <c r="TWL40" s="71"/>
      <c r="TWM40" s="71"/>
      <c r="TWN40" s="71"/>
      <c r="TWO40" s="71"/>
      <c r="TWP40" s="71"/>
      <c r="TWQ40" s="71"/>
      <c r="TWR40" s="71"/>
      <c r="TWS40" s="71"/>
      <c r="TWT40" s="71"/>
      <c r="TWU40" s="71"/>
      <c r="TWV40" s="71"/>
      <c r="TWW40" s="71"/>
      <c r="TWX40" s="71"/>
      <c r="TWY40" s="71"/>
      <c r="TWZ40" s="71"/>
      <c r="TXA40" s="71"/>
      <c r="TXB40" s="71"/>
      <c r="TXC40" s="71"/>
      <c r="TXD40" s="71"/>
      <c r="TXE40" s="71"/>
      <c r="TXF40" s="71"/>
      <c r="TXG40" s="71"/>
      <c r="TXH40" s="71"/>
      <c r="TXI40" s="71"/>
      <c r="TXJ40" s="71"/>
      <c r="TXK40" s="71"/>
      <c r="TXL40" s="71"/>
      <c r="TXM40" s="71"/>
      <c r="TXN40" s="71"/>
      <c r="TXO40" s="71"/>
      <c r="TXP40" s="71"/>
      <c r="TXQ40" s="71"/>
      <c r="TXR40" s="71"/>
      <c r="TXS40" s="71"/>
      <c r="TXT40" s="71"/>
      <c r="TXU40" s="71"/>
      <c r="TXV40" s="71"/>
      <c r="TXW40" s="71"/>
      <c r="TXX40" s="71"/>
      <c r="TXY40" s="71"/>
      <c r="TXZ40" s="71"/>
      <c r="TYA40" s="71"/>
      <c r="TYB40" s="71"/>
      <c r="TYC40" s="71"/>
      <c r="TYD40" s="71"/>
      <c r="TYE40" s="71"/>
      <c r="TYF40" s="71"/>
      <c r="TYG40" s="71"/>
      <c r="TYH40" s="71"/>
      <c r="TYI40" s="71"/>
      <c r="TYJ40" s="71"/>
      <c r="TYK40" s="71"/>
      <c r="TYL40" s="71"/>
      <c r="TYM40" s="71"/>
      <c r="TYN40" s="71"/>
      <c r="TYO40" s="71"/>
      <c r="TYP40" s="71"/>
      <c r="TYQ40" s="71"/>
      <c r="TYR40" s="71"/>
      <c r="TYS40" s="71"/>
      <c r="TYT40" s="71"/>
      <c r="TYU40" s="71"/>
      <c r="TYV40" s="71"/>
      <c r="TYW40" s="71"/>
      <c r="TYX40" s="71"/>
      <c r="TYY40" s="71"/>
      <c r="TYZ40" s="71"/>
      <c r="TZA40" s="71"/>
      <c r="TZB40" s="71"/>
      <c r="TZC40" s="71"/>
      <c r="TZD40" s="71"/>
      <c r="TZE40" s="71"/>
      <c r="TZF40" s="71"/>
      <c r="TZG40" s="71"/>
      <c r="TZH40" s="71"/>
      <c r="TZI40" s="71"/>
      <c r="TZJ40" s="71"/>
      <c r="TZK40" s="71"/>
      <c r="TZL40" s="71"/>
      <c r="TZM40" s="71"/>
      <c r="TZN40" s="71"/>
      <c r="TZO40" s="71"/>
      <c r="TZP40" s="71"/>
      <c r="TZQ40" s="71"/>
      <c r="TZR40" s="71"/>
      <c r="TZS40" s="71"/>
      <c r="TZT40" s="71"/>
      <c r="TZU40" s="71"/>
      <c r="TZV40" s="71"/>
      <c r="TZW40" s="71"/>
      <c r="TZX40" s="71"/>
      <c r="TZY40" s="71"/>
      <c r="TZZ40" s="71"/>
      <c r="UAA40" s="71"/>
      <c r="UAB40" s="71"/>
      <c r="UAC40" s="71"/>
      <c r="UAD40" s="71"/>
      <c r="UAE40" s="71"/>
      <c r="UAF40" s="71"/>
      <c r="UAG40" s="71"/>
      <c r="UAH40" s="71"/>
      <c r="UAI40" s="71"/>
      <c r="UAJ40" s="71"/>
      <c r="UAK40" s="71"/>
      <c r="UAL40" s="71"/>
      <c r="UAM40" s="71"/>
      <c r="UAN40" s="71"/>
      <c r="UAO40" s="71"/>
      <c r="UAP40" s="71"/>
      <c r="UAQ40" s="71"/>
      <c r="UAR40" s="71"/>
      <c r="UAS40" s="71"/>
      <c r="UAT40" s="71"/>
      <c r="UAU40" s="71"/>
      <c r="UAV40" s="71"/>
      <c r="UAW40" s="71"/>
      <c r="UAX40" s="71"/>
      <c r="UAY40" s="71"/>
      <c r="UAZ40" s="71"/>
      <c r="UBA40" s="71"/>
      <c r="UBB40" s="71"/>
      <c r="UBC40" s="71"/>
      <c r="UBD40" s="71"/>
      <c r="UBE40" s="71"/>
      <c r="UBF40" s="71"/>
      <c r="UBG40" s="71"/>
      <c r="UBH40" s="71"/>
      <c r="UBI40" s="71"/>
      <c r="UBJ40" s="71"/>
      <c r="UBK40" s="71"/>
      <c r="UBL40" s="71"/>
      <c r="UBM40" s="71"/>
      <c r="UBN40" s="71"/>
      <c r="UBO40" s="71"/>
      <c r="UBP40" s="71"/>
      <c r="UBQ40" s="71"/>
      <c r="UBR40" s="71"/>
      <c r="UBS40" s="71"/>
      <c r="UBT40" s="71"/>
      <c r="UBU40" s="71"/>
      <c r="UBV40" s="71"/>
      <c r="UBW40" s="71"/>
      <c r="UBX40" s="71"/>
      <c r="UBY40" s="71"/>
      <c r="UBZ40" s="71"/>
      <c r="UCA40" s="71"/>
      <c r="UCB40" s="71"/>
      <c r="UCC40" s="71"/>
      <c r="UCD40" s="71"/>
      <c r="UCE40" s="71"/>
      <c r="UCF40" s="71"/>
      <c r="UCG40" s="71"/>
      <c r="UCH40" s="71"/>
      <c r="UCI40" s="71"/>
      <c r="UCJ40" s="71"/>
      <c r="UCK40" s="71"/>
      <c r="UCL40" s="71"/>
      <c r="UCM40" s="71"/>
      <c r="UCN40" s="71"/>
      <c r="UCO40" s="71"/>
      <c r="UCP40" s="71"/>
      <c r="UCQ40" s="71"/>
      <c r="UCR40" s="71"/>
      <c r="UCS40" s="71"/>
      <c r="UCT40" s="71"/>
      <c r="UCU40" s="71"/>
      <c r="UCV40" s="71"/>
      <c r="UCW40" s="71"/>
      <c r="UCX40" s="71"/>
      <c r="UCY40" s="71"/>
      <c r="UCZ40" s="71"/>
      <c r="UDA40" s="71"/>
      <c r="UDB40" s="71"/>
      <c r="UDC40" s="71"/>
      <c r="UDD40" s="71"/>
      <c r="UDE40" s="71"/>
      <c r="UDF40" s="71"/>
      <c r="UDG40" s="71"/>
      <c r="UDH40" s="71"/>
      <c r="UDI40" s="71"/>
      <c r="UDJ40" s="71"/>
      <c r="UDK40" s="71"/>
      <c r="UDL40" s="71"/>
      <c r="UDM40" s="71"/>
      <c r="UDN40" s="71"/>
      <c r="UDO40" s="71"/>
      <c r="UDP40" s="71"/>
      <c r="UDQ40" s="71"/>
      <c r="UDR40" s="71"/>
      <c r="UDS40" s="71"/>
      <c r="UDT40" s="71"/>
      <c r="UDU40" s="71"/>
      <c r="UDV40" s="71"/>
      <c r="UDW40" s="71"/>
      <c r="UDX40" s="71"/>
      <c r="UDY40" s="71"/>
      <c r="UDZ40" s="71"/>
      <c r="UEA40" s="71"/>
      <c r="UEB40" s="71"/>
      <c r="UEC40" s="71"/>
      <c r="UED40" s="71"/>
      <c r="UEE40" s="71"/>
      <c r="UEF40" s="71"/>
      <c r="UEG40" s="71"/>
      <c r="UEH40" s="71"/>
      <c r="UEI40" s="71"/>
      <c r="UEJ40" s="71"/>
      <c r="UEK40" s="71"/>
      <c r="UEL40" s="71"/>
      <c r="UEM40" s="71"/>
      <c r="UEN40" s="71"/>
      <c r="UEO40" s="71"/>
      <c r="UEP40" s="71"/>
      <c r="UEQ40" s="71"/>
      <c r="UER40" s="71"/>
      <c r="UES40" s="71"/>
      <c r="UET40" s="71"/>
      <c r="UEU40" s="71"/>
      <c r="UEV40" s="71"/>
      <c r="UEW40" s="71"/>
      <c r="UEX40" s="71"/>
      <c r="UEY40" s="71"/>
      <c r="UEZ40" s="71"/>
      <c r="UFA40" s="71"/>
      <c r="UFB40" s="71"/>
      <c r="UFC40" s="71"/>
      <c r="UFD40" s="71"/>
      <c r="UFE40" s="71"/>
      <c r="UFF40" s="71"/>
      <c r="UFG40" s="71"/>
      <c r="UFH40" s="71"/>
      <c r="UFI40" s="71"/>
      <c r="UFJ40" s="71"/>
      <c r="UFK40" s="71"/>
      <c r="UFL40" s="71"/>
      <c r="UFM40" s="71"/>
      <c r="UFN40" s="71"/>
      <c r="UFO40" s="71"/>
      <c r="UFP40" s="71"/>
      <c r="UFQ40" s="71"/>
      <c r="UFR40" s="71"/>
      <c r="UFS40" s="71"/>
      <c r="UFT40" s="71"/>
      <c r="UFU40" s="71"/>
      <c r="UFV40" s="71"/>
      <c r="UFW40" s="71"/>
      <c r="UFX40" s="71"/>
      <c r="UFY40" s="71"/>
      <c r="UFZ40" s="71"/>
      <c r="UGA40" s="71"/>
      <c r="UGB40" s="71"/>
      <c r="UGC40" s="71"/>
      <c r="UGD40" s="71"/>
      <c r="UGE40" s="71"/>
      <c r="UGF40" s="71"/>
      <c r="UGG40" s="71"/>
      <c r="UGH40" s="71"/>
      <c r="UGI40" s="71"/>
      <c r="UGJ40" s="71"/>
      <c r="UGK40" s="71"/>
      <c r="UGL40" s="71"/>
      <c r="UGM40" s="71"/>
      <c r="UGN40" s="71"/>
      <c r="UGO40" s="71"/>
      <c r="UGP40" s="71"/>
      <c r="UGQ40" s="71"/>
      <c r="UGR40" s="71"/>
      <c r="UGS40" s="71"/>
      <c r="UGT40" s="71"/>
      <c r="UGU40" s="71"/>
      <c r="UGV40" s="71"/>
      <c r="UGW40" s="71"/>
      <c r="UGX40" s="71"/>
      <c r="UGY40" s="71"/>
      <c r="UGZ40" s="71"/>
      <c r="UHA40" s="71"/>
      <c r="UHB40" s="71"/>
      <c r="UHC40" s="71"/>
      <c r="UHD40" s="71"/>
      <c r="UHE40" s="71"/>
      <c r="UHF40" s="71"/>
      <c r="UHG40" s="71"/>
      <c r="UHH40" s="71"/>
      <c r="UHI40" s="71"/>
      <c r="UHJ40" s="71"/>
      <c r="UHK40" s="71"/>
      <c r="UHL40" s="71"/>
      <c r="UHM40" s="71"/>
      <c r="UHN40" s="71"/>
      <c r="UHO40" s="71"/>
      <c r="UHP40" s="71"/>
      <c r="UHQ40" s="71"/>
      <c r="UHR40" s="71"/>
      <c r="UHS40" s="71"/>
      <c r="UHT40" s="71"/>
      <c r="UHU40" s="71"/>
      <c r="UHV40" s="71"/>
      <c r="UHW40" s="71"/>
      <c r="UHX40" s="71"/>
      <c r="UHY40" s="71"/>
      <c r="UHZ40" s="71"/>
      <c r="UIA40" s="71"/>
      <c r="UIB40" s="71"/>
      <c r="UIC40" s="71"/>
      <c r="UID40" s="71"/>
      <c r="UIE40" s="71"/>
      <c r="UIF40" s="71"/>
      <c r="UIG40" s="71"/>
      <c r="UIH40" s="71"/>
      <c r="UII40" s="71"/>
      <c r="UIJ40" s="71"/>
      <c r="UIK40" s="71"/>
      <c r="UIL40" s="71"/>
      <c r="UIM40" s="71"/>
      <c r="UIN40" s="71"/>
      <c r="UIO40" s="71"/>
      <c r="UIP40" s="71"/>
      <c r="UIQ40" s="71"/>
      <c r="UIR40" s="71"/>
      <c r="UIS40" s="71"/>
      <c r="UIT40" s="71"/>
      <c r="UIU40" s="71"/>
      <c r="UIV40" s="71"/>
      <c r="UIW40" s="71"/>
      <c r="UIX40" s="71"/>
      <c r="UIY40" s="71"/>
      <c r="UIZ40" s="71"/>
      <c r="UJA40" s="71"/>
      <c r="UJB40" s="71"/>
      <c r="UJC40" s="71"/>
      <c r="UJD40" s="71"/>
      <c r="UJE40" s="71"/>
      <c r="UJF40" s="71"/>
      <c r="UJG40" s="71"/>
      <c r="UJH40" s="71"/>
      <c r="UJI40" s="71"/>
      <c r="UJJ40" s="71"/>
      <c r="UJK40" s="71"/>
      <c r="UJL40" s="71"/>
      <c r="UJM40" s="71"/>
      <c r="UJN40" s="71"/>
      <c r="UJO40" s="71"/>
      <c r="UJP40" s="71"/>
      <c r="UJQ40" s="71"/>
      <c r="UJR40" s="71"/>
      <c r="UJS40" s="71"/>
      <c r="UJT40" s="71"/>
      <c r="UJU40" s="71"/>
      <c r="UJV40" s="71"/>
      <c r="UJW40" s="71"/>
      <c r="UJX40" s="71"/>
      <c r="UJY40" s="71"/>
      <c r="UJZ40" s="71"/>
      <c r="UKA40" s="71"/>
      <c r="UKB40" s="71"/>
      <c r="UKC40" s="71"/>
      <c r="UKD40" s="71"/>
      <c r="UKE40" s="71"/>
      <c r="UKF40" s="71"/>
      <c r="UKG40" s="71"/>
      <c r="UKH40" s="71"/>
      <c r="UKI40" s="71"/>
      <c r="UKJ40" s="71"/>
      <c r="UKK40" s="71"/>
      <c r="UKL40" s="71"/>
      <c r="UKM40" s="71"/>
      <c r="UKN40" s="71"/>
      <c r="UKO40" s="71"/>
      <c r="UKP40" s="71"/>
      <c r="UKQ40" s="71"/>
      <c r="UKR40" s="71"/>
      <c r="UKS40" s="71"/>
      <c r="UKT40" s="71"/>
      <c r="UKU40" s="71"/>
      <c r="UKV40" s="71"/>
      <c r="UKW40" s="71"/>
      <c r="UKX40" s="71"/>
      <c r="UKY40" s="71"/>
      <c r="UKZ40" s="71"/>
      <c r="ULA40" s="71"/>
      <c r="ULB40" s="71"/>
      <c r="ULC40" s="71"/>
      <c r="ULD40" s="71"/>
      <c r="ULE40" s="71"/>
      <c r="ULF40" s="71"/>
      <c r="ULG40" s="71"/>
      <c r="ULH40" s="71"/>
      <c r="ULI40" s="71"/>
      <c r="ULJ40" s="71"/>
      <c r="ULK40" s="71"/>
      <c r="ULL40" s="71"/>
      <c r="ULM40" s="71"/>
      <c r="ULN40" s="71"/>
      <c r="ULO40" s="71"/>
      <c r="ULP40" s="71"/>
      <c r="ULQ40" s="71"/>
      <c r="ULR40" s="71"/>
      <c r="ULS40" s="71"/>
      <c r="ULT40" s="71"/>
      <c r="ULU40" s="71"/>
      <c r="ULV40" s="71"/>
      <c r="ULW40" s="71"/>
      <c r="ULX40" s="71"/>
      <c r="ULY40" s="71"/>
      <c r="ULZ40" s="71"/>
      <c r="UMA40" s="71"/>
      <c r="UMB40" s="71"/>
      <c r="UMC40" s="71"/>
      <c r="UMD40" s="71"/>
      <c r="UME40" s="71"/>
      <c r="UMF40" s="71"/>
      <c r="UMG40" s="71"/>
      <c r="UMH40" s="71"/>
      <c r="UMI40" s="71"/>
      <c r="UMJ40" s="71"/>
      <c r="UMK40" s="71"/>
      <c r="UML40" s="71"/>
      <c r="UMM40" s="71"/>
      <c r="UMN40" s="71"/>
      <c r="UMO40" s="71"/>
      <c r="UMP40" s="71"/>
      <c r="UMQ40" s="71"/>
      <c r="UMR40" s="71"/>
      <c r="UMS40" s="71"/>
      <c r="UMT40" s="71"/>
      <c r="UMU40" s="71"/>
      <c r="UMV40" s="71"/>
      <c r="UMW40" s="71"/>
      <c r="UMX40" s="71"/>
      <c r="UMY40" s="71"/>
      <c r="UMZ40" s="71"/>
      <c r="UNA40" s="71"/>
      <c r="UNB40" s="71"/>
      <c r="UNC40" s="71"/>
      <c r="UND40" s="71"/>
      <c r="UNE40" s="71"/>
      <c r="UNF40" s="71"/>
      <c r="UNG40" s="71"/>
      <c r="UNH40" s="71"/>
      <c r="UNI40" s="71"/>
      <c r="UNJ40" s="71"/>
      <c r="UNK40" s="71"/>
      <c r="UNL40" s="71"/>
      <c r="UNM40" s="71"/>
      <c r="UNN40" s="71"/>
      <c r="UNO40" s="71"/>
      <c r="UNP40" s="71"/>
      <c r="UNQ40" s="71"/>
      <c r="UNR40" s="71"/>
      <c r="UNS40" s="71"/>
      <c r="UNT40" s="71"/>
      <c r="UNU40" s="71"/>
      <c r="UNV40" s="71"/>
      <c r="UNW40" s="71"/>
      <c r="UNX40" s="71"/>
      <c r="UNY40" s="71"/>
      <c r="UNZ40" s="71"/>
      <c r="UOA40" s="71"/>
      <c r="UOB40" s="71"/>
      <c r="UOC40" s="71"/>
      <c r="UOD40" s="71"/>
      <c r="UOE40" s="71"/>
      <c r="UOF40" s="71"/>
      <c r="UOG40" s="71"/>
      <c r="UOH40" s="71"/>
      <c r="UOI40" s="71"/>
      <c r="UOJ40" s="71"/>
      <c r="UOK40" s="71"/>
      <c r="UOL40" s="71"/>
      <c r="UOM40" s="71"/>
      <c r="UON40" s="71"/>
      <c r="UOO40" s="71"/>
      <c r="UOP40" s="71"/>
      <c r="UOQ40" s="71"/>
      <c r="UOR40" s="71"/>
      <c r="UOS40" s="71"/>
      <c r="UOT40" s="71"/>
      <c r="UOU40" s="71"/>
      <c r="UOV40" s="71"/>
      <c r="UOW40" s="71"/>
      <c r="UOX40" s="71"/>
      <c r="UOY40" s="71"/>
      <c r="UOZ40" s="71"/>
      <c r="UPA40" s="71"/>
      <c r="UPB40" s="71"/>
      <c r="UPC40" s="71"/>
      <c r="UPD40" s="71"/>
      <c r="UPE40" s="71"/>
      <c r="UPF40" s="71"/>
      <c r="UPG40" s="71"/>
      <c r="UPH40" s="71"/>
      <c r="UPI40" s="71"/>
      <c r="UPJ40" s="71"/>
      <c r="UPK40" s="71"/>
      <c r="UPL40" s="71"/>
      <c r="UPM40" s="71"/>
      <c r="UPN40" s="71"/>
      <c r="UPO40" s="71"/>
      <c r="UPP40" s="71"/>
      <c r="UPQ40" s="71"/>
      <c r="UPR40" s="71"/>
      <c r="UPS40" s="71"/>
      <c r="UPT40" s="71"/>
      <c r="UPU40" s="71"/>
      <c r="UPV40" s="71"/>
      <c r="UPW40" s="71"/>
      <c r="UPX40" s="71"/>
      <c r="UPY40" s="71"/>
      <c r="UPZ40" s="71"/>
      <c r="UQA40" s="71"/>
      <c r="UQB40" s="71"/>
      <c r="UQC40" s="71"/>
      <c r="UQD40" s="71"/>
      <c r="UQE40" s="71"/>
      <c r="UQF40" s="71"/>
      <c r="UQG40" s="71"/>
      <c r="UQH40" s="71"/>
      <c r="UQI40" s="71"/>
      <c r="UQJ40" s="71"/>
      <c r="UQK40" s="71"/>
      <c r="UQL40" s="71"/>
      <c r="UQM40" s="71"/>
      <c r="UQN40" s="71"/>
      <c r="UQO40" s="71"/>
      <c r="UQP40" s="71"/>
      <c r="UQQ40" s="71"/>
      <c r="UQR40" s="71"/>
      <c r="UQS40" s="71"/>
      <c r="UQT40" s="71"/>
      <c r="UQU40" s="71"/>
      <c r="UQV40" s="71"/>
      <c r="UQW40" s="71"/>
      <c r="UQX40" s="71"/>
      <c r="UQY40" s="71"/>
      <c r="UQZ40" s="71"/>
      <c r="URA40" s="71"/>
      <c r="URB40" s="71"/>
      <c r="URC40" s="71"/>
      <c r="URD40" s="71"/>
      <c r="URE40" s="71"/>
      <c r="URF40" s="71"/>
      <c r="URG40" s="71"/>
      <c r="URH40" s="71"/>
      <c r="URI40" s="71"/>
      <c r="URJ40" s="71"/>
      <c r="URK40" s="71"/>
      <c r="URL40" s="71"/>
      <c r="URM40" s="71"/>
      <c r="URN40" s="71"/>
      <c r="URO40" s="71"/>
      <c r="URP40" s="71"/>
      <c r="URQ40" s="71"/>
      <c r="URR40" s="71"/>
      <c r="URS40" s="71"/>
      <c r="URT40" s="71"/>
      <c r="URU40" s="71"/>
      <c r="URV40" s="71"/>
      <c r="URW40" s="71"/>
      <c r="URX40" s="71"/>
      <c r="URY40" s="71"/>
      <c r="URZ40" s="71"/>
      <c r="USA40" s="71"/>
      <c r="USB40" s="71"/>
      <c r="USC40" s="71"/>
      <c r="USD40" s="71"/>
      <c r="USE40" s="71"/>
      <c r="USF40" s="71"/>
      <c r="USG40" s="71"/>
      <c r="USH40" s="71"/>
      <c r="USI40" s="71"/>
      <c r="USJ40" s="71"/>
      <c r="USK40" s="71"/>
      <c r="USL40" s="71"/>
      <c r="USM40" s="71"/>
      <c r="USN40" s="71"/>
      <c r="USO40" s="71"/>
      <c r="USP40" s="71"/>
      <c r="USQ40" s="71"/>
      <c r="USR40" s="71"/>
      <c r="USS40" s="71"/>
      <c r="UST40" s="71"/>
      <c r="USU40" s="71"/>
      <c r="USV40" s="71"/>
      <c r="USW40" s="71"/>
      <c r="USX40" s="71"/>
      <c r="USY40" s="71"/>
      <c r="USZ40" s="71"/>
      <c r="UTA40" s="71"/>
      <c r="UTB40" s="71"/>
      <c r="UTC40" s="71"/>
      <c r="UTD40" s="71"/>
      <c r="UTE40" s="71"/>
      <c r="UTF40" s="71"/>
      <c r="UTG40" s="71"/>
      <c r="UTH40" s="71"/>
      <c r="UTI40" s="71"/>
      <c r="UTJ40" s="71"/>
      <c r="UTK40" s="71"/>
      <c r="UTL40" s="71"/>
      <c r="UTM40" s="71"/>
      <c r="UTN40" s="71"/>
      <c r="UTO40" s="71"/>
      <c r="UTP40" s="71"/>
      <c r="UTQ40" s="71"/>
      <c r="UTR40" s="71"/>
      <c r="UTS40" s="71"/>
      <c r="UTT40" s="71"/>
      <c r="UTU40" s="71"/>
      <c r="UTV40" s="71"/>
      <c r="UTW40" s="71"/>
      <c r="UTX40" s="71"/>
      <c r="UTY40" s="71"/>
      <c r="UTZ40" s="71"/>
      <c r="UUA40" s="71"/>
      <c r="UUB40" s="71"/>
      <c r="UUC40" s="71"/>
      <c r="UUD40" s="71"/>
      <c r="UUE40" s="71"/>
      <c r="UUF40" s="71"/>
      <c r="UUG40" s="71"/>
      <c r="UUH40" s="71"/>
      <c r="UUI40" s="71"/>
      <c r="UUJ40" s="71"/>
      <c r="UUK40" s="71"/>
      <c r="UUL40" s="71"/>
      <c r="UUM40" s="71"/>
      <c r="UUN40" s="71"/>
      <c r="UUO40" s="71"/>
      <c r="UUP40" s="71"/>
      <c r="UUQ40" s="71"/>
      <c r="UUR40" s="71"/>
      <c r="UUS40" s="71"/>
      <c r="UUT40" s="71"/>
      <c r="UUU40" s="71"/>
      <c r="UUV40" s="71"/>
      <c r="UUW40" s="71"/>
      <c r="UUX40" s="71"/>
      <c r="UUY40" s="71"/>
      <c r="UUZ40" s="71"/>
      <c r="UVA40" s="71"/>
      <c r="UVB40" s="71"/>
      <c r="UVC40" s="71"/>
      <c r="UVD40" s="71"/>
      <c r="UVE40" s="71"/>
      <c r="UVF40" s="71"/>
      <c r="UVG40" s="71"/>
      <c r="UVH40" s="71"/>
      <c r="UVI40" s="71"/>
      <c r="UVJ40" s="71"/>
      <c r="UVK40" s="71"/>
      <c r="UVL40" s="71"/>
      <c r="UVM40" s="71"/>
      <c r="UVN40" s="71"/>
      <c r="UVO40" s="71"/>
      <c r="UVP40" s="71"/>
      <c r="UVQ40" s="71"/>
      <c r="UVR40" s="71"/>
      <c r="UVS40" s="71"/>
      <c r="UVT40" s="71"/>
      <c r="UVU40" s="71"/>
      <c r="UVV40" s="71"/>
      <c r="UVW40" s="71"/>
      <c r="UVX40" s="71"/>
      <c r="UVY40" s="71"/>
      <c r="UVZ40" s="71"/>
      <c r="UWA40" s="71"/>
      <c r="UWB40" s="71"/>
      <c r="UWC40" s="71"/>
      <c r="UWD40" s="71"/>
      <c r="UWE40" s="71"/>
      <c r="UWF40" s="71"/>
      <c r="UWG40" s="71"/>
      <c r="UWH40" s="71"/>
      <c r="UWI40" s="71"/>
      <c r="UWJ40" s="71"/>
      <c r="UWK40" s="71"/>
      <c r="UWL40" s="71"/>
      <c r="UWM40" s="71"/>
      <c r="UWN40" s="71"/>
      <c r="UWO40" s="71"/>
      <c r="UWP40" s="71"/>
      <c r="UWQ40" s="71"/>
      <c r="UWR40" s="71"/>
      <c r="UWS40" s="71"/>
      <c r="UWT40" s="71"/>
      <c r="UWU40" s="71"/>
      <c r="UWV40" s="71"/>
      <c r="UWW40" s="71"/>
      <c r="UWX40" s="71"/>
      <c r="UWY40" s="71"/>
      <c r="UWZ40" s="71"/>
      <c r="UXA40" s="71"/>
      <c r="UXB40" s="71"/>
      <c r="UXC40" s="71"/>
      <c r="UXD40" s="71"/>
      <c r="UXE40" s="71"/>
      <c r="UXF40" s="71"/>
      <c r="UXG40" s="71"/>
      <c r="UXH40" s="71"/>
      <c r="UXI40" s="71"/>
      <c r="UXJ40" s="71"/>
      <c r="UXK40" s="71"/>
      <c r="UXL40" s="71"/>
      <c r="UXM40" s="71"/>
      <c r="UXN40" s="71"/>
      <c r="UXO40" s="71"/>
      <c r="UXP40" s="71"/>
      <c r="UXQ40" s="71"/>
      <c r="UXR40" s="71"/>
      <c r="UXS40" s="71"/>
      <c r="UXT40" s="71"/>
      <c r="UXU40" s="71"/>
      <c r="UXV40" s="71"/>
      <c r="UXW40" s="71"/>
      <c r="UXX40" s="71"/>
      <c r="UXY40" s="71"/>
      <c r="UXZ40" s="71"/>
      <c r="UYA40" s="71"/>
      <c r="UYB40" s="71"/>
      <c r="UYC40" s="71"/>
      <c r="UYD40" s="71"/>
      <c r="UYE40" s="71"/>
      <c r="UYF40" s="71"/>
      <c r="UYG40" s="71"/>
      <c r="UYH40" s="71"/>
      <c r="UYI40" s="71"/>
      <c r="UYJ40" s="71"/>
      <c r="UYK40" s="71"/>
      <c r="UYL40" s="71"/>
      <c r="UYM40" s="71"/>
      <c r="UYN40" s="71"/>
      <c r="UYO40" s="71"/>
      <c r="UYP40" s="71"/>
      <c r="UYQ40" s="71"/>
      <c r="UYR40" s="71"/>
      <c r="UYS40" s="71"/>
      <c r="UYT40" s="71"/>
      <c r="UYU40" s="71"/>
      <c r="UYV40" s="71"/>
      <c r="UYW40" s="71"/>
      <c r="UYX40" s="71"/>
      <c r="UYY40" s="71"/>
      <c r="UYZ40" s="71"/>
      <c r="UZA40" s="71"/>
      <c r="UZB40" s="71"/>
      <c r="UZC40" s="71"/>
      <c r="UZD40" s="71"/>
      <c r="UZE40" s="71"/>
      <c r="UZF40" s="71"/>
      <c r="UZG40" s="71"/>
      <c r="UZH40" s="71"/>
      <c r="UZI40" s="71"/>
      <c r="UZJ40" s="71"/>
      <c r="UZK40" s="71"/>
      <c r="UZL40" s="71"/>
      <c r="UZM40" s="71"/>
      <c r="UZN40" s="71"/>
      <c r="UZO40" s="71"/>
      <c r="UZP40" s="71"/>
      <c r="UZQ40" s="71"/>
      <c r="UZR40" s="71"/>
      <c r="UZS40" s="71"/>
      <c r="UZT40" s="71"/>
      <c r="UZU40" s="71"/>
      <c r="UZV40" s="71"/>
      <c r="UZW40" s="71"/>
      <c r="UZX40" s="71"/>
      <c r="UZY40" s="71"/>
      <c r="UZZ40" s="71"/>
      <c r="VAA40" s="71"/>
      <c r="VAB40" s="71"/>
      <c r="VAC40" s="71"/>
      <c r="VAD40" s="71"/>
      <c r="VAE40" s="71"/>
      <c r="VAF40" s="71"/>
      <c r="VAG40" s="71"/>
      <c r="VAH40" s="71"/>
      <c r="VAI40" s="71"/>
      <c r="VAJ40" s="71"/>
      <c r="VAK40" s="71"/>
      <c r="VAL40" s="71"/>
      <c r="VAM40" s="71"/>
      <c r="VAN40" s="71"/>
      <c r="VAO40" s="71"/>
      <c r="VAP40" s="71"/>
      <c r="VAQ40" s="71"/>
      <c r="VAR40" s="71"/>
      <c r="VAS40" s="71"/>
      <c r="VAT40" s="71"/>
      <c r="VAU40" s="71"/>
      <c r="VAV40" s="71"/>
      <c r="VAW40" s="71"/>
      <c r="VAX40" s="71"/>
      <c r="VAY40" s="71"/>
      <c r="VAZ40" s="71"/>
      <c r="VBA40" s="71"/>
      <c r="VBB40" s="71"/>
      <c r="VBC40" s="71"/>
      <c r="VBD40" s="71"/>
      <c r="VBE40" s="71"/>
      <c r="VBF40" s="71"/>
      <c r="VBG40" s="71"/>
      <c r="VBH40" s="71"/>
      <c r="VBI40" s="71"/>
      <c r="VBJ40" s="71"/>
      <c r="VBK40" s="71"/>
      <c r="VBL40" s="71"/>
      <c r="VBM40" s="71"/>
      <c r="VBN40" s="71"/>
      <c r="VBO40" s="71"/>
      <c r="VBP40" s="71"/>
      <c r="VBQ40" s="71"/>
      <c r="VBR40" s="71"/>
      <c r="VBS40" s="71"/>
      <c r="VBT40" s="71"/>
      <c r="VBU40" s="71"/>
      <c r="VBV40" s="71"/>
      <c r="VBW40" s="71"/>
      <c r="VBX40" s="71"/>
      <c r="VBY40" s="71"/>
      <c r="VBZ40" s="71"/>
      <c r="VCA40" s="71"/>
      <c r="VCB40" s="71"/>
      <c r="VCC40" s="71"/>
      <c r="VCD40" s="71"/>
      <c r="VCE40" s="71"/>
      <c r="VCF40" s="71"/>
      <c r="VCG40" s="71"/>
      <c r="VCH40" s="71"/>
      <c r="VCI40" s="71"/>
      <c r="VCJ40" s="71"/>
      <c r="VCK40" s="71"/>
      <c r="VCL40" s="71"/>
      <c r="VCM40" s="71"/>
      <c r="VCN40" s="71"/>
      <c r="VCO40" s="71"/>
      <c r="VCP40" s="71"/>
      <c r="VCQ40" s="71"/>
      <c r="VCR40" s="71"/>
      <c r="VCS40" s="71"/>
      <c r="VCT40" s="71"/>
      <c r="VCU40" s="71"/>
      <c r="VCV40" s="71"/>
      <c r="VCW40" s="71"/>
      <c r="VCX40" s="71"/>
      <c r="VCY40" s="71"/>
      <c r="VCZ40" s="71"/>
      <c r="VDA40" s="71"/>
      <c r="VDB40" s="71"/>
      <c r="VDC40" s="71"/>
      <c r="VDD40" s="71"/>
      <c r="VDE40" s="71"/>
      <c r="VDF40" s="71"/>
      <c r="VDG40" s="71"/>
      <c r="VDH40" s="71"/>
      <c r="VDI40" s="71"/>
      <c r="VDJ40" s="71"/>
      <c r="VDK40" s="71"/>
      <c r="VDL40" s="71"/>
      <c r="VDM40" s="71"/>
      <c r="VDN40" s="71"/>
      <c r="VDO40" s="71"/>
      <c r="VDP40" s="71"/>
      <c r="VDQ40" s="71"/>
      <c r="VDR40" s="71"/>
      <c r="VDS40" s="71"/>
      <c r="VDT40" s="71"/>
      <c r="VDU40" s="71"/>
      <c r="VDV40" s="71"/>
      <c r="VDW40" s="71"/>
      <c r="VDX40" s="71"/>
      <c r="VDY40" s="71"/>
      <c r="VDZ40" s="71"/>
      <c r="VEA40" s="71"/>
      <c r="VEB40" s="71"/>
      <c r="VEC40" s="71"/>
      <c r="VED40" s="71"/>
      <c r="VEE40" s="71"/>
      <c r="VEF40" s="71"/>
      <c r="VEG40" s="71"/>
      <c r="VEH40" s="71"/>
      <c r="VEI40" s="71"/>
      <c r="VEJ40" s="71"/>
      <c r="VEK40" s="71"/>
      <c r="VEL40" s="71"/>
      <c r="VEM40" s="71"/>
      <c r="VEN40" s="71"/>
      <c r="VEO40" s="71"/>
      <c r="VEP40" s="71"/>
      <c r="VEQ40" s="71"/>
      <c r="VER40" s="71"/>
      <c r="VES40" s="71"/>
      <c r="VET40" s="71"/>
      <c r="VEU40" s="71"/>
      <c r="VEV40" s="71"/>
      <c r="VEW40" s="71"/>
      <c r="VEX40" s="71"/>
      <c r="VEY40" s="71"/>
      <c r="VEZ40" s="71"/>
      <c r="VFA40" s="71"/>
      <c r="VFB40" s="71"/>
      <c r="VFC40" s="71"/>
      <c r="VFD40" s="71"/>
      <c r="VFE40" s="71"/>
      <c r="VFF40" s="71"/>
      <c r="VFG40" s="71"/>
      <c r="VFH40" s="71"/>
      <c r="VFI40" s="71"/>
      <c r="VFJ40" s="71"/>
      <c r="VFK40" s="71"/>
      <c r="VFL40" s="71"/>
      <c r="VFM40" s="71"/>
      <c r="VFN40" s="71"/>
      <c r="VFO40" s="71"/>
      <c r="VFP40" s="71"/>
      <c r="VFQ40" s="71"/>
      <c r="VFR40" s="71"/>
      <c r="VFS40" s="71"/>
      <c r="VFT40" s="71"/>
      <c r="VFU40" s="71"/>
      <c r="VFV40" s="71"/>
      <c r="VFW40" s="71"/>
      <c r="VFX40" s="71"/>
      <c r="VFY40" s="71"/>
      <c r="VFZ40" s="71"/>
      <c r="VGA40" s="71"/>
      <c r="VGB40" s="71"/>
      <c r="VGC40" s="71"/>
      <c r="VGD40" s="71"/>
      <c r="VGE40" s="71"/>
      <c r="VGF40" s="71"/>
      <c r="VGG40" s="71"/>
      <c r="VGH40" s="71"/>
      <c r="VGI40" s="71"/>
      <c r="VGJ40" s="71"/>
      <c r="VGK40" s="71"/>
      <c r="VGL40" s="71"/>
      <c r="VGM40" s="71"/>
      <c r="VGN40" s="71"/>
      <c r="VGO40" s="71"/>
      <c r="VGP40" s="71"/>
      <c r="VGQ40" s="71"/>
      <c r="VGR40" s="71"/>
      <c r="VGS40" s="71"/>
      <c r="VGT40" s="71"/>
      <c r="VGU40" s="71"/>
      <c r="VGV40" s="71"/>
      <c r="VGW40" s="71"/>
      <c r="VGX40" s="71"/>
      <c r="VGY40" s="71"/>
      <c r="VGZ40" s="71"/>
      <c r="VHA40" s="71"/>
      <c r="VHB40" s="71"/>
      <c r="VHC40" s="71"/>
      <c r="VHD40" s="71"/>
      <c r="VHE40" s="71"/>
      <c r="VHF40" s="71"/>
      <c r="VHG40" s="71"/>
      <c r="VHH40" s="71"/>
      <c r="VHI40" s="71"/>
      <c r="VHJ40" s="71"/>
      <c r="VHK40" s="71"/>
      <c r="VHL40" s="71"/>
      <c r="VHM40" s="71"/>
      <c r="VHN40" s="71"/>
      <c r="VHO40" s="71"/>
      <c r="VHP40" s="71"/>
      <c r="VHQ40" s="71"/>
      <c r="VHR40" s="71"/>
      <c r="VHS40" s="71"/>
      <c r="VHT40" s="71"/>
      <c r="VHU40" s="71"/>
      <c r="VHV40" s="71"/>
      <c r="VHW40" s="71"/>
      <c r="VHX40" s="71"/>
      <c r="VHY40" s="71"/>
      <c r="VHZ40" s="71"/>
      <c r="VIA40" s="71"/>
      <c r="VIB40" s="71"/>
      <c r="VIC40" s="71"/>
      <c r="VID40" s="71"/>
      <c r="VIE40" s="71"/>
      <c r="VIF40" s="71"/>
      <c r="VIG40" s="71"/>
      <c r="VIH40" s="71"/>
      <c r="VII40" s="71"/>
      <c r="VIJ40" s="71"/>
      <c r="VIK40" s="71"/>
      <c r="VIL40" s="71"/>
      <c r="VIM40" s="71"/>
      <c r="VIN40" s="71"/>
      <c r="VIO40" s="71"/>
      <c r="VIP40" s="71"/>
      <c r="VIQ40" s="71"/>
      <c r="VIR40" s="71"/>
      <c r="VIS40" s="71"/>
      <c r="VIT40" s="71"/>
      <c r="VIU40" s="71"/>
      <c r="VIV40" s="71"/>
      <c r="VIW40" s="71"/>
      <c r="VIX40" s="71"/>
      <c r="VIY40" s="71"/>
      <c r="VIZ40" s="71"/>
      <c r="VJA40" s="71"/>
      <c r="VJB40" s="71"/>
      <c r="VJC40" s="71"/>
      <c r="VJD40" s="71"/>
      <c r="VJE40" s="71"/>
      <c r="VJF40" s="71"/>
      <c r="VJG40" s="71"/>
      <c r="VJH40" s="71"/>
      <c r="VJI40" s="71"/>
      <c r="VJJ40" s="71"/>
      <c r="VJK40" s="71"/>
      <c r="VJL40" s="71"/>
      <c r="VJM40" s="71"/>
      <c r="VJN40" s="71"/>
      <c r="VJO40" s="71"/>
      <c r="VJP40" s="71"/>
      <c r="VJQ40" s="71"/>
      <c r="VJR40" s="71"/>
      <c r="VJS40" s="71"/>
      <c r="VJT40" s="71"/>
      <c r="VJU40" s="71"/>
      <c r="VJV40" s="71"/>
      <c r="VJW40" s="71"/>
      <c r="VJX40" s="71"/>
      <c r="VJY40" s="71"/>
      <c r="VJZ40" s="71"/>
      <c r="VKA40" s="71"/>
      <c r="VKB40" s="71"/>
      <c r="VKC40" s="71"/>
      <c r="VKD40" s="71"/>
      <c r="VKE40" s="71"/>
      <c r="VKF40" s="71"/>
      <c r="VKG40" s="71"/>
      <c r="VKH40" s="71"/>
      <c r="VKI40" s="71"/>
      <c r="VKJ40" s="71"/>
      <c r="VKK40" s="71"/>
      <c r="VKL40" s="71"/>
      <c r="VKM40" s="71"/>
      <c r="VKN40" s="71"/>
      <c r="VKO40" s="71"/>
      <c r="VKP40" s="71"/>
      <c r="VKQ40" s="71"/>
      <c r="VKR40" s="71"/>
      <c r="VKS40" s="71"/>
      <c r="VKT40" s="71"/>
      <c r="VKU40" s="71"/>
      <c r="VKV40" s="71"/>
      <c r="VKW40" s="71"/>
      <c r="VKX40" s="71"/>
      <c r="VKY40" s="71"/>
      <c r="VKZ40" s="71"/>
      <c r="VLA40" s="71"/>
      <c r="VLB40" s="71"/>
      <c r="VLC40" s="71"/>
      <c r="VLD40" s="71"/>
      <c r="VLE40" s="71"/>
      <c r="VLF40" s="71"/>
      <c r="VLG40" s="71"/>
      <c r="VLH40" s="71"/>
      <c r="VLI40" s="71"/>
      <c r="VLJ40" s="71"/>
      <c r="VLK40" s="71"/>
      <c r="VLL40" s="71"/>
      <c r="VLM40" s="71"/>
      <c r="VLN40" s="71"/>
      <c r="VLO40" s="71"/>
      <c r="VLP40" s="71"/>
      <c r="VLQ40" s="71"/>
      <c r="VLR40" s="71"/>
      <c r="VLS40" s="71"/>
      <c r="VLT40" s="71"/>
      <c r="VLU40" s="71"/>
      <c r="VLV40" s="71"/>
      <c r="VLW40" s="71"/>
      <c r="VLX40" s="71"/>
      <c r="VLY40" s="71"/>
      <c r="VLZ40" s="71"/>
      <c r="VMA40" s="71"/>
      <c r="VMB40" s="71"/>
      <c r="VMC40" s="71"/>
      <c r="VMD40" s="71"/>
      <c r="VME40" s="71"/>
      <c r="VMF40" s="71"/>
      <c r="VMG40" s="71"/>
      <c r="VMH40" s="71"/>
      <c r="VMI40" s="71"/>
      <c r="VMJ40" s="71"/>
      <c r="VMK40" s="71"/>
      <c r="VML40" s="71"/>
      <c r="VMM40" s="71"/>
      <c r="VMN40" s="71"/>
      <c r="VMO40" s="71"/>
      <c r="VMP40" s="71"/>
      <c r="VMQ40" s="71"/>
      <c r="VMR40" s="71"/>
      <c r="VMS40" s="71"/>
      <c r="VMT40" s="71"/>
      <c r="VMU40" s="71"/>
      <c r="VMV40" s="71"/>
      <c r="VMW40" s="71"/>
      <c r="VMX40" s="71"/>
      <c r="VMY40" s="71"/>
      <c r="VMZ40" s="71"/>
      <c r="VNA40" s="71"/>
      <c r="VNB40" s="71"/>
      <c r="VNC40" s="71"/>
      <c r="VND40" s="71"/>
      <c r="VNE40" s="71"/>
      <c r="VNF40" s="71"/>
      <c r="VNG40" s="71"/>
      <c r="VNH40" s="71"/>
      <c r="VNI40" s="71"/>
      <c r="VNJ40" s="71"/>
      <c r="VNK40" s="71"/>
      <c r="VNL40" s="71"/>
      <c r="VNM40" s="71"/>
      <c r="VNN40" s="71"/>
      <c r="VNO40" s="71"/>
      <c r="VNP40" s="71"/>
      <c r="VNQ40" s="71"/>
      <c r="VNR40" s="71"/>
      <c r="VNS40" s="71"/>
      <c r="VNT40" s="71"/>
      <c r="VNU40" s="71"/>
      <c r="VNV40" s="71"/>
      <c r="VNW40" s="71"/>
      <c r="VNX40" s="71"/>
      <c r="VNY40" s="71"/>
      <c r="VNZ40" s="71"/>
      <c r="VOA40" s="71"/>
      <c r="VOB40" s="71"/>
      <c r="VOC40" s="71"/>
      <c r="VOD40" s="71"/>
      <c r="VOE40" s="71"/>
      <c r="VOF40" s="71"/>
      <c r="VOG40" s="71"/>
      <c r="VOH40" s="71"/>
      <c r="VOI40" s="71"/>
      <c r="VOJ40" s="71"/>
      <c r="VOK40" s="71"/>
      <c r="VOL40" s="71"/>
      <c r="VOM40" s="71"/>
      <c r="VON40" s="71"/>
      <c r="VOO40" s="71"/>
      <c r="VOP40" s="71"/>
      <c r="VOQ40" s="71"/>
      <c r="VOR40" s="71"/>
      <c r="VOS40" s="71"/>
      <c r="VOT40" s="71"/>
      <c r="VOU40" s="71"/>
      <c r="VOV40" s="71"/>
      <c r="VOW40" s="71"/>
      <c r="VOX40" s="71"/>
      <c r="VOY40" s="71"/>
      <c r="VOZ40" s="71"/>
      <c r="VPA40" s="71"/>
      <c r="VPB40" s="71"/>
      <c r="VPC40" s="71"/>
      <c r="VPD40" s="71"/>
      <c r="VPE40" s="71"/>
      <c r="VPF40" s="71"/>
      <c r="VPG40" s="71"/>
      <c r="VPH40" s="71"/>
      <c r="VPI40" s="71"/>
      <c r="VPJ40" s="71"/>
      <c r="VPK40" s="71"/>
      <c r="VPL40" s="71"/>
      <c r="VPM40" s="71"/>
      <c r="VPN40" s="71"/>
      <c r="VPO40" s="71"/>
      <c r="VPP40" s="71"/>
      <c r="VPQ40" s="71"/>
      <c r="VPR40" s="71"/>
      <c r="VPS40" s="71"/>
      <c r="VPT40" s="71"/>
      <c r="VPU40" s="71"/>
      <c r="VPV40" s="71"/>
      <c r="VPW40" s="71"/>
      <c r="VPX40" s="71"/>
      <c r="VPY40" s="71"/>
      <c r="VPZ40" s="71"/>
      <c r="VQA40" s="71"/>
      <c r="VQB40" s="71"/>
      <c r="VQC40" s="71"/>
      <c r="VQD40" s="71"/>
      <c r="VQE40" s="71"/>
      <c r="VQF40" s="71"/>
      <c r="VQG40" s="71"/>
      <c r="VQH40" s="71"/>
      <c r="VQI40" s="71"/>
      <c r="VQJ40" s="71"/>
      <c r="VQK40" s="71"/>
      <c r="VQL40" s="71"/>
      <c r="VQM40" s="71"/>
      <c r="VQN40" s="71"/>
      <c r="VQO40" s="71"/>
      <c r="VQP40" s="71"/>
      <c r="VQQ40" s="71"/>
      <c r="VQR40" s="71"/>
      <c r="VQS40" s="71"/>
      <c r="VQT40" s="71"/>
      <c r="VQU40" s="71"/>
      <c r="VQV40" s="71"/>
      <c r="VQW40" s="71"/>
      <c r="VQX40" s="71"/>
      <c r="VQY40" s="71"/>
      <c r="VQZ40" s="71"/>
      <c r="VRA40" s="71"/>
      <c r="VRB40" s="71"/>
      <c r="VRC40" s="71"/>
      <c r="VRD40" s="71"/>
      <c r="VRE40" s="71"/>
      <c r="VRF40" s="71"/>
      <c r="VRG40" s="71"/>
      <c r="VRH40" s="71"/>
      <c r="VRI40" s="71"/>
      <c r="VRJ40" s="71"/>
      <c r="VRK40" s="71"/>
      <c r="VRL40" s="71"/>
      <c r="VRM40" s="71"/>
      <c r="VRN40" s="71"/>
      <c r="VRO40" s="71"/>
      <c r="VRP40" s="71"/>
      <c r="VRQ40" s="71"/>
      <c r="VRR40" s="71"/>
      <c r="VRS40" s="71"/>
      <c r="VRT40" s="71"/>
      <c r="VRU40" s="71"/>
      <c r="VRV40" s="71"/>
      <c r="VRW40" s="71"/>
      <c r="VRX40" s="71"/>
      <c r="VRY40" s="71"/>
      <c r="VRZ40" s="71"/>
      <c r="VSA40" s="71"/>
      <c r="VSB40" s="71"/>
      <c r="VSC40" s="71"/>
      <c r="VSD40" s="71"/>
      <c r="VSE40" s="71"/>
      <c r="VSF40" s="71"/>
      <c r="VSG40" s="71"/>
      <c r="VSH40" s="71"/>
      <c r="VSI40" s="71"/>
      <c r="VSJ40" s="71"/>
      <c r="VSK40" s="71"/>
      <c r="VSL40" s="71"/>
      <c r="VSM40" s="71"/>
      <c r="VSN40" s="71"/>
      <c r="VSO40" s="71"/>
      <c r="VSP40" s="71"/>
      <c r="VSQ40" s="71"/>
      <c r="VSR40" s="71"/>
      <c r="VSS40" s="71"/>
      <c r="VST40" s="71"/>
      <c r="VSU40" s="71"/>
      <c r="VSV40" s="71"/>
      <c r="VSW40" s="71"/>
      <c r="VSX40" s="71"/>
      <c r="VSY40" s="71"/>
      <c r="VSZ40" s="71"/>
      <c r="VTA40" s="71"/>
      <c r="VTB40" s="71"/>
      <c r="VTC40" s="71"/>
      <c r="VTD40" s="71"/>
      <c r="VTE40" s="71"/>
      <c r="VTF40" s="71"/>
      <c r="VTG40" s="71"/>
      <c r="VTH40" s="71"/>
      <c r="VTI40" s="71"/>
      <c r="VTJ40" s="71"/>
      <c r="VTK40" s="71"/>
      <c r="VTL40" s="71"/>
      <c r="VTM40" s="71"/>
      <c r="VTN40" s="71"/>
      <c r="VTO40" s="71"/>
      <c r="VTP40" s="71"/>
      <c r="VTQ40" s="71"/>
      <c r="VTR40" s="71"/>
      <c r="VTS40" s="71"/>
      <c r="VTT40" s="71"/>
      <c r="VTU40" s="71"/>
      <c r="VTV40" s="71"/>
      <c r="VTW40" s="71"/>
      <c r="VTX40" s="71"/>
      <c r="VTY40" s="71"/>
      <c r="VTZ40" s="71"/>
      <c r="VUA40" s="71"/>
      <c r="VUB40" s="71"/>
      <c r="VUC40" s="71"/>
      <c r="VUD40" s="71"/>
      <c r="VUE40" s="71"/>
      <c r="VUF40" s="71"/>
      <c r="VUG40" s="71"/>
      <c r="VUH40" s="71"/>
      <c r="VUI40" s="71"/>
      <c r="VUJ40" s="71"/>
      <c r="VUK40" s="71"/>
      <c r="VUL40" s="71"/>
      <c r="VUM40" s="71"/>
      <c r="VUN40" s="71"/>
      <c r="VUO40" s="71"/>
      <c r="VUP40" s="71"/>
      <c r="VUQ40" s="71"/>
      <c r="VUR40" s="71"/>
      <c r="VUS40" s="71"/>
      <c r="VUT40" s="71"/>
      <c r="VUU40" s="71"/>
      <c r="VUV40" s="71"/>
      <c r="VUW40" s="71"/>
      <c r="VUX40" s="71"/>
      <c r="VUY40" s="71"/>
      <c r="VUZ40" s="71"/>
      <c r="VVA40" s="71"/>
      <c r="VVB40" s="71"/>
      <c r="VVC40" s="71"/>
      <c r="VVD40" s="71"/>
      <c r="VVE40" s="71"/>
      <c r="VVF40" s="71"/>
      <c r="VVG40" s="71"/>
      <c r="VVH40" s="71"/>
      <c r="VVI40" s="71"/>
      <c r="VVJ40" s="71"/>
      <c r="VVK40" s="71"/>
      <c r="VVL40" s="71"/>
      <c r="VVM40" s="71"/>
      <c r="VVN40" s="71"/>
      <c r="VVO40" s="71"/>
      <c r="VVP40" s="71"/>
      <c r="VVQ40" s="71"/>
      <c r="VVR40" s="71"/>
      <c r="VVS40" s="71"/>
      <c r="VVT40" s="71"/>
      <c r="VVU40" s="71"/>
      <c r="VVV40" s="71"/>
      <c r="VVW40" s="71"/>
      <c r="VVX40" s="71"/>
      <c r="VVY40" s="71"/>
      <c r="VVZ40" s="71"/>
      <c r="VWA40" s="71"/>
      <c r="VWB40" s="71"/>
      <c r="VWC40" s="71"/>
      <c r="VWD40" s="71"/>
      <c r="VWE40" s="71"/>
      <c r="VWF40" s="71"/>
      <c r="VWG40" s="71"/>
      <c r="VWH40" s="71"/>
      <c r="VWI40" s="71"/>
      <c r="VWJ40" s="71"/>
      <c r="VWK40" s="71"/>
      <c r="VWL40" s="71"/>
      <c r="VWM40" s="71"/>
      <c r="VWN40" s="71"/>
      <c r="VWO40" s="71"/>
      <c r="VWP40" s="71"/>
      <c r="VWQ40" s="71"/>
      <c r="VWR40" s="71"/>
      <c r="VWS40" s="71"/>
      <c r="VWT40" s="71"/>
      <c r="VWU40" s="71"/>
      <c r="VWV40" s="71"/>
      <c r="VWW40" s="71"/>
      <c r="VWX40" s="71"/>
      <c r="VWY40" s="71"/>
      <c r="VWZ40" s="71"/>
      <c r="VXA40" s="71"/>
      <c r="VXB40" s="71"/>
      <c r="VXC40" s="71"/>
      <c r="VXD40" s="71"/>
      <c r="VXE40" s="71"/>
      <c r="VXF40" s="71"/>
      <c r="VXG40" s="71"/>
      <c r="VXH40" s="71"/>
      <c r="VXI40" s="71"/>
      <c r="VXJ40" s="71"/>
      <c r="VXK40" s="71"/>
      <c r="VXL40" s="71"/>
      <c r="VXM40" s="71"/>
      <c r="VXN40" s="71"/>
      <c r="VXO40" s="71"/>
      <c r="VXP40" s="71"/>
      <c r="VXQ40" s="71"/>
      <c r="VXR40" s="71"/>
      <c r="VXS40" s="71"/>
      <c r="VXT40" s="71"/>
      <c r="VXU40" s="71"/>
      <c r="VXV40" s="71"/>
      <c r="VXW40" s="71"/>
      <c r="VXX40" s="71"/>
      <c r="VXY40" s="71"/>
      <c r="VXZ40" s="71"/>
      <c r="VYA40" s="71"/>
      <c r="VYB40" s="71"/>
      <c r="VYC40" s="71"/>
      <c r="VYD40" s="71"/>
      <c r="VYE40" s="71"/>
      <c r="VYF40" s="71"/>
      <c r="VYG40" s="71"/>
      <c r="VYH40" s="71"/>
      <c r="VYI40" s="71"/>
      <c r="VYJ40" s="71"/>
      <c r="VYK40" s="71"/>
      <c r="VYL40" s="71"/>
      <c r="VYM40" s="71"/>
      <c r="VYN40" s="71"/>
      <c r="VYO40" s="71"/>
      <c r="VYP40" s="71"/>
      <c r="VYQ40" s="71"/>
      <c r="VYR40" s="71"/>
      <c r="VYS40" s="71"/>
      <c r="VYT40" s="71"/>
      <c r="VYU40" s="71"/>
      <c r="VYV40" s="71"/>
      <c r="VYW40" s="71"/>
      <c r="VYX40" s="71"/>
      <c r="VYY40" s="71"/>
      <c r="VYZ40" s="71"/>
      <c r="VZA40" s="71"/>
      <c r="VZB40" s="71"/>
      <c r="VZC40" s="71"/>
      <c r="VZD40" s="71"/>
      <c r="VZE40" s="71"/>
      <c r="VZF40" s="71"/>
      <c r="VZG40" s="71"/>
      <c r="VZH40" s="71"/>
      <c r="VZI40" s="71"/>
      <c r="VZJ40" s="71"/>
      <c r="VZK40" s="71"/>
      <c r="VZL40" s="71"/>
      <c r="VZM40" s="71"/>
      <c r="VZN40" s="71"/>
      <c r="VZO40" s="71"/>
      <c r="VZP40" s="71"/>
      <c r="VZQ40" s="71"/>
      <c r="VZR40" s="71"/>
      <c r="VZS40" s="71"/>
      <c r="VZT40" s="71"/>
      <c r="VZU40" s="71"/>
      <c r="VZV40" s="71"/>
      <c r="VZW40" s="71"/>
      <c r="VZX40" s="71"/>
      <c r="VZY40" s="71"/>
      <c r="VZZ40" s="71"/>
      <c r="WAA40" s="71"/>
      <c r="WAB40" s="71"/>
      <c r="WAC40" s="71"/>
      <c r="WAD40" s="71"/>
      <c r="WAE40" s="71"/>
      <c r="WAF40" s="71"/>
      <c r="WAG40" s="71"/>
      <c r="WAH40" s="71"/>
      <c r="WAI40" s="71"/>
      <c r="WAJ40" s="71"/>
      <c r="WAK40" s="71"/>
      <c r="WAL40" s="71"/>
      <c r="WAM40" s="71"/>
      <c r="WAN40" s="71"/>
      <c r="WAO40" s="71"/>
      <c r="WAP40" s="71"/>
      <c r="WAQ40" s="71"/>
      <c r="WAR40" s="71"/>
      <c r="WAS40" s="71"/>
      <c r="WAT40" s="71"/>
      <c r="WAU40" s="71"/>
      <c r="WAV40" s="71"/>
      <c r="WAW40" s="71"/>
      <c r="WAX40" s="71"/>
      <c r="WAY40" s="71"/>
      <c r="WAZ40" s="71"/>
      <c r="WBA40" s="71"/>
      <c r="WBB40" s="71"/>
      <c r="WBC40" s="71"/>
      <c r="WBD40" s="71"/>
      <c r="WBE40" s="71"/>
      <c r="WBF40" s="71"/>
      <c r="WBG40" s="71"/>
      <c r="WBH40" s="71"/>
      <c r="WBI40" s="71"/>
      <c r="WBJ40" s="71"/>
      <c r="WBK40" s="71"/>
      <c r="WBL40" s="71"/>
      <c r="WBM40" s="71"/>
      <c r="WBN40" s="71"/>
      <c r="WBO40" s="71"/>
      <c r="WBP40" s="71"/>
      <c r="WBQ40" s="71"/>
      <c r="WBR40" s="71"/>
      <c r="WBS40" s="71"/>
      <c r="WBT40" s="71"/>
      <c r="WBU40" s="71"/>
      <c r="WBV40" s="71"/>
      <c r="WBW40" s="71"/>
      <c r="WBX40" s="71"/>
      <c r="WBY40" s="71"/>
      <c r="WBZ40" s="71"/>
      <c r="WCA40" s="71"/>
      <c r="WCB40" s="71"/>
      <c r="WCC40" s="71"/>
      <c r="WCD40" s="71"/>
      <c r="WCE40" s="71"/>
      <c r="WCF40" s="71"/>
      <c r="WCG40" s="71"/>
      <c r="WCH40" s="71"/>
      <c r="WCI40" s="71"/>
      <c r="WCJ40" s="71"/>
      <c r="WCK40" s="71"/>
      <c r="WCL40" s="71"/>
      <c r="WCM40" s="71"/>
      <c r="WCN40" s="71"/>
      <c r="WCO40" s="71"/>
      <c r="WCP40" s="71"/>
      <c r="WCQ40" s="71"/>
      <c r="WCR40" s="71"/>
      <c r="WCS40" s="71"/>
      <c r="WCT40" s="71"/>
      <c r="WCU40" s="71"/>
      <c r="WCV40" s="71"/>
      <c r="WCW40" s="71"/>
      <c r="WCX40" s="71"/>
      <c r="WCY40" s="71"/>
      <c r="WCZ40" s="71"/>
      <c r="WDA40" s="71"/>
      <c r="WDB40" s="71"/>
      <c r="WDC40" s="71"/>
      <c r="WDD40" s="71"/>
      <c r="WDE40" s="71"/>
      <c r="WDF40" s="71"/>
      <c r="WDG40" s="71"/>
      <c r="WDH40" s="71"/>
      <c r="WDI40" s="71"/>
      <c r="WDJ40" s="71"/>
      <c r="WDK40" s="71"/>
      <c r="WDL40" s="71"/>
      <c r="WDM40" s="71"/>
      <c r="WDN40" s="71"/>
      <c r="WDO40" s="71"/>
      <c r="WDP40" s="71"/>
      <c r="WDQ40" s="71"/>
      <c r="WDR40" s="71"/>
      <c r="WDS40" s="71"/>
      <c r="WDT40" s="71"/>
      <c r="WDU40" s="71"/>
      <c r="WDV40" s="71"/>
      <c r="WDW40" s="71"/>
      <c r="WDX40" s="71"/>
      <c r="WDY40" s="71"/>
      <c r="WDZ40" s="71"/>
      <c r="WEA40" s="71"/>
      <c r="WEB40" s="71"/>
      <c r="WEC40" s="71"/>
      <c r="WED40" s="71"/>
      <c r="WEE40" s="71"/>
      <c r="WEF40" s="71"/>
      <c r="WEG40" s="71"/>
      <c r="WEH40" s="71"/>
      <c r="WEI40" s="71"/>
      <c r="WEJ40" s="71"/>
      <c r="WEK40" s="71"/>
      <c r="WEL40" s="71"/>
      <c r="WEM40" s="71"/>
      <c r="WEN40" s="71"/>
      <c r="WEO40" s="71"/>
      <c r="WEP40" s="71"/>
      <c r="WEQ40" s="71"/>
      <c r="WER40" s="71"/>
      <c r="WES40" s="71"/>
      <c r="WET40" s="71"/>
      <c r="WEU40" s="71"/>
      <c r="WEV40" s="71"/>
      <c r="WEW40" s="71"/>
      <c r="WEX40" s="71"/>
      <c r="WEY40" s="71"/>
      <c r="WEZ40" s="71"/>
      <c r="WFA40" s="71"/>
      <c r="WFB40" s="71"/>
      <c r="WFC40" s="71"/>
      <c r="WFD40" s="71"/>
      <c r="WFE40" s="71"/>
      <c r="WFF40" s="71"/>
      <c r="WFG40" s="71"/>
      <c r="WFH40" s="71"/>
      <c r="WFI40" s="71"/>
      <c r="WFJ40" s="71"/>
      <c r="WFK40" s="71"/>
      <c r="WFL40" s="71"/>
      <c r="WFM40" s="71"/>
      <c r="WFN40" s="71"/>
      <c r="WFO40" s="71"/>
      <c r="WFP40" s="71"/>
      <c r="WFQ40" s="71"/>
      <c r="WFR40" s="71"/>
      <c r="WFS40" s="71"/>
      <c r="WFT40" s="71"/>
      <c r="WFU40" s="71"/>
      <c r="WFV40" s="71"/>
      <c r="WFW40" s="71"/>
      <c r="WFX40" s="71"/>
      <c r="WFY40" s="71"/>
      <c r="WFZ40" s="71"/>
      <c r="WGA40" s="71"/>
      <c r="WGB40" s="71"/>
      <c r="WGC40" s="71"/>
      <c r="WGD40" s="71"/>
      <c r="WGE40" s="71"/>
      <c r="WGF40" s="71"/>
      <c r="WGG40" s="71"/>
      <c r="WGH40" s="71"/>
      <c r="WGI40" s="71"/>
      <c r="WGJ40" s="71"/>
      <c r="WGK40" s="71"/>
      <c r="WGL40" s="71"/>
      <c r="WGM40" s="71"/>
      <c r="WGN40" s="71"/>
      <c r="WGO40" s="71"/>
      <c r="WGP40" s="71"/>
      <c r="WGQ40" s="71"/>
      <c r="WGR40" s="71"/>
      <c r="WGS40" s="71"/>
      <c r="WGT40" s="71"/>
      <c r="WGU40" s="71"/>
      <c r="WGV40" s="71"/>
      <c r="WGW40" s="71"/>
      <c r="WGX40" s="71"/>
      <c r="WGY40" s="71"/>
      <c r="WGZ40" s="71"/>
      <c r="WHA40" s="71"/>
      <c r="WHB40" s="71"/>
      <c r="WHC40" s="71"/>
      <c r="WHD40" s="71"/>
      <c r="WHE40" s="71"/>
      <c r="WHF40" s="71"/>
      <c r="WHG40" s="71"/>
      <c r="WHH40" s="71"/>
      <c r="WHI40" s="71"/>
      <c r="WHJ40" s="71"/>
      <c r="WHK40" s="71"/>
      <c r="WHL40" s="71"/>
      <c r="WHM40" s="71"/>
      <c r="WHN40" s="71"/>
      <c r="WHO40" s="71"/>
      <c r="WHP40" s="71"/>
      <c r="WHQ40" s="71"/>
      <c r="WHR40" s="71"/>
      <c r="WHS40" s="71"/>
      <c r="WHT40" s="71"/>
      <c r="WHU40" s="71"/>
      <c r="WHV40" s="71"/>
      <c r="WHW40" s="71"/>
      <c r="WHX40" s="71"/>
      <c r="WHY40" s="71"/>
      <c r="WHZ40" s="71"/>
      <c r="WIA40" s="71"/>
      <c r="WIB40" s="71"/>
      <c r="WIC40" s="71"/>
      <c r="WID40" s="71"/>
      <c r="WIE40" s="71"/>
      <c r="WIF40" s="71"/>
      <c r="WIG40" s="71"/>
      <c r="WIH40" s="71"/>
      <c r="WII40" s="71"/>
      <c r="WIJ40" s="71"/>
      <c r="WIK40" s="71"/>
      <c r="WIL40" s="71"/>
      <c r="WIM40" s="71"/>
      <c r="WIN40" s="71"/>
      <c r="WIO40" s="71"/>
      <c r="WIP40" s="71"/>
      <c r="WIQ40" s="71"/>
      <c r="WIR40" s="71"/>
      <c r="WIS40" s="71"/>
      <c r="WIT40" s="71"/>
      <c r="WIU40" s="71"/>
      <c r="WIV40" s="71"/>
      <c r="WIW40" s="71"/>
      <c r="WIX40" s="71"/>
      <c r="WIY40" s="71"/>
      <c r="WIZ40" s="71"/>
      <c r="WJA40" s="71"/>
      <c r="WJB40" s="71"/>
      <c r="WJC40" s="71"/>
      <c r="WJD40" s="71"/>
      <c r="WJE40" s="71"/>
      <c r="WJF40" s="71"/>
      <c r="WJG40" s="71"/>
      <c r="WJH40" s="71"/>
      <c r="WJI40" s="71"/>
      <c r="WJJ40" s="71"/>
      <c r="WJK40" s="71"/>
      <c r="WJL40" s="71"/>
      <c r="WJM40" s="71"/>
      <c r="WJN40" s="71"/>
      <c r="WJO40" s="71"/>
      <c r="WJP40" s="71"/>
      <c r="WJQ40" s="71"/>
      <c r="WJR40" s="71"/>
      <c r="WJS40" s="71"/>
      <c r="WJT40" s="71"/>
      <c r="WJU40" s="71"/>
      <c r="WJV40" s="71"/>
      <c r="WJW40" s="71"/>
      <c r="WJX40" s="71"/>
      <c r="WJY40" s="71"/>
      <c r="WJZ40" s="71"/>
      <c r="WKA40" s="71"/>
      <c r="WKB40" s="71"/>
      <c r="WKC40" s="71"/>
      <c r="WKD40" s="71"/>
      <c r="WKE40" s="71"/>
      <c r="WKF40" s="71"/>
      <c r="WKG40" s="71"/>
      <c r="WKH40" s="71"/>
      <c r="WKI40" s="71"/>
      <c r="WKJ40" s="71"/>
      <c r="WKK40" s="71"/>
      <c r="WKL40" s="71"/>
      <c r="WKM40" s="71"/>
      <c r="WKN40" s="71"/>
      <c r="WKO40" s="71"/>
      <c r="WKP40" s="71"/>
      <c r="WKQ40" s="71"/>
      <c r="WKR40" s="71"/>
      <c r="WKS40" s="71"/>
      <c r="WKT40" s="71"/>
      <c r="WKU40" s="71"/>
      <c r="WKV40" s="71"/>
      <c r="WKW40" s="71"/>
      <c r="WKX40" s="71"/>
      <c r="WKY40" s="71"/>
      <c r="WKZ40" s="71"/>
      <c r="WLA40" s="71"/>
      <c r="WLB40" s="71"/>
      <c r="WLC40" s="71"/>
      <c r="WLD40" s="71"/>
      <c r="WLE40" s="71"/>
      <c r="WLF40" s="71"/>
      <c r="WLG40" s="71"/>
      <c r="WLH40" s="71"/>
      <c r="WLI40" s="71"/>
      <c r="WLJ40" s="71"/>
      <c r="WLK40" s="71"/>
      <c r="WLL40" s="71"/>
      <c r="WLM40" s="71"/>
      <c r="WLN40" s="71"/>
      <c r="WLO40" s="71"/>
      <c r="WLP40" s="71"/>
      <c r="WLQ40" s="71"/>
      <c r="WLR40" s="71"/>
      <c r="WLS40" s="71"/>
      <c r="WLT40" s="71"/>
      <c r="WLU40" s="71"/>
      <c r="WLV40" s="71"/>
      <c r="WLW40" s="71"/>
      <c r="WLX40" s="71"/>
      <c r="WLY40" s="71"/>
      <c r="WLZ40" s="71"/>
      <c r="WMA40" s="71"/>
      <c r="WMB40" s="71"/>
      <c r="WMC40" s="71"/>
      <c r="WMD40" s="71"/>
      <c r="WME40" s="71"/>
      <c r="WMF40" s="71"/>
      <c r="WMG40" s="71"/>
      <c r="WMH40" s="71"/>
      <c r="WMI40" s="71"/>
      <c r="WMJ40" s="71"/>
      <c r="WMK40" s="71"/>
      <c r="WML40" s="71"/>
      <c r="WMM40" s="71"/>
      <c r="WMN40" s="71"/>
      <c r="WMO40" s="71"/>
      <c r="WMP40" s="71"/>
      <c r="WMQ40" s="71"/>
      <c r="WMR40" s="71"/>
      <c r="WMS40" s="71"/>
      <c r="WMT40" s="71"/>
      <c r="WMU40" s="71"/>
      <c r="WMV40" s="71"/>
      <c r="WMW40" s="71"/>
      <c r="WMX40" s="71"/>
      <c r="WMY40" s="71"/>
      <c r="WMZ40" s="71"/>
      <c r="WNA40" s="71"/>
      <c r="WNB40" s="71"/>
      <c r="WNC40" s="71"/>
      <c r="WND40" s="71"/>
      <c r="WNE40" s="71"/>
      <c r="WNF40" s="71"/>
      <c r="WNG40" s="71"/>
      <c r="WNH40" s="71"/>
      <c r="WNI40" s="71"/>
      <c r="WNJ40" s="71"/>
      <c r="WNK40" s="71"/>
      <c r="WNL40" s="71"/>
      <c r="WNM40" s="71"/>
      <c r="WNN40" s="71"/>
      <c r="WNO40" s="71"/>
      <c r="WNP40" s="71"/>
      <c r="WNQ40" s="71"/>
      <c r="WNR40" s="71"/>
      <c r="WNS40" s="71"/>
      <c r="WNT40" s="71"/>
      <c r="WNU40" s="71"/>
      <c r="WNV40" s="71"/>
      <c r="WNW40" s="71"/>
      <c r="WNX40" s="71"/>
      <c r="WNY40" s="71"/>
      <c r="WNZ40" s="71"/>
      <c r="WOA40" s="71"/>
      <c r="WOB40" s="71"/>
      <c r="WOC40" s="71"/>
      <c r="WOD40" s="71"/>
      <c r="WOE40" s="71"/>
      <c r="WOF40" s="71"/>
      <c r="WOG40" s="71"/>
      <c r="WOH40" s="71"/>
      <c r="WOI40" s="71"/>
      <c r="WOJ40" s="71"/>
      <c r="WOK40" s="71"/>
      <c r="WOL40" s="71"/>
      <c r="WOM40" s="71"/>
      <c r="WON40" s="71"/>
      <c r="WOO40" s="71"/>
      <c r="WOP40" s="71"/>
      <c r="WOQ40" s="71"/>
      <c r="WOR40" s="71"/>
      <c r="WOS40" s="71"/>
      <c r="WOT40" s="71"/>
      <c r="WOU40" s="71"/>
      <c r="WOV40" s="71"/>
      <c r="WOW40" s="71"/>
      <c r="WOX40" s="71"/>
      <c r="WOY40" s="71"/>
      <c r="WOZ40" s="71"/>
      <c r="WPA40" s="71"/>
      <c r="WPB40" s="71"/>
      <c r="WPC40" s="71"/>
      <c r="WPD40" s="71"/>
      <c r="WPE40" s="71"/>
      <c r="WPF40" s="71"/>
      <c r="WPG40" s="71"/>
      <c r="WPH40" s="71"/>
      <c r="WPI40" s="71"/>
      <c r="WPJ40" s="71"/>
      <c r="WPK40" s="71"/>
      <c r="WPL40" s="71"/>
      <c r="WPM40" s="71"/>
      <c r="WPN40" s="71"/>
      <c r="WPO40" s="71"/>
      <c r="WPP40" s="71"/>
      <c r="WPQ40" s="71"/>
      <c r="WPR40" s="71"/>
      <c r="WPS40" s="71"/>
      <c r="WPT40" s="71"/>
      <c r="WPU40" s="71"/>
      <c r="WPV40" s="71"/>
      <c r="WPW40" s="71"/>
      <c r="WPX40" s="71"/>
      <c r="WPY40" s="71"/>
      <c r="WPZ40" s="71"/>
      <c r="WQA40" s="71"/>
      <c r="WQB40" s="71"/>
      <c r="WQC40" s="71"/>
      <c r="WQD40" s="71"/>
      <c r="WQE40" s="71"/>
      <c r="WQF40" s="71"/>
      <c r="WQG40" s="71"/>
      <c r="WQH40" s="71"/>
      <c r="WQI40" s="71"/>
      <c r="WQJ40" s="71"/>
      <c r="WQK40" s="71"/>
      <c r="WQL40" s="71"/>
      <c r="WQM40" s="71"/>
      <c r="WQN40" s="71"/>
      <c r="WQO40" s="71"/>
      <c r="WQP40" s="71"/>
      <c r="WQQ40" s="71"/>
      <c r="WQR40" s="71"/>
      <c r="WQS40" s="71"/>
      <c r="WQT40" s="71"/>
      <c r="WQU40" s="71"/>
      <c r="WQV40" s="71"/>
      <c r="WQW40" s="71"/>
      <c r="WQX40" s="71"/>
      <c r="WQY40" s="71"/>
      <c r="WQZ40" s="71"/>
      <c r="WRA40" s="71"/>
      <c r="WRB40" s="71"/>
      <c r="WRC40" s="71"/>
      <c r="WRD40" s="71"/>
      <c r="WRE40" s="71"/>
      <c r="WRF40" s="71"/>
      <c r="WRG40" s="71"/>
      <c r="WRH40" s="71"/>
      <c r="WRI40" s="71"/>
      <c r="WRJ40" s="71"/>
      <c r="WRK40" s="71"/>
      <c r="WRL40" s="71"/>
      <c r="WRM40" s="71"/>
      <c r="WRN40" s="71"/>
      <c r="WRO40" s="71"/>
      <c r="WRP40" s="71"/>
      <c r="WRQ40" s="71"/>
      <c r="WRR40" s="71"/>
      <c r="WRS40" s="71"/>
      <c r="WRT40" s="71"/>
      <c r="WRU40" s="71"/>
      <c r="WRV40" s="71"/>
      <c r="WRW40" s="71"/>
      <c r="WRX40" s="71"/>
      <c r="WRY40" s="71"/>
      <c r="WRZ40" s="71"/>
      <c r="WSA40" s="71"/>
      <c r="WSB40" s="71"/>
      <c r="WSC40" s="71"/>
      <c r="WSD40" s="71"/>
      <c r="WSE40" s="71"/>
      <c r="WSF40" s="71"/>
      <c r="WSG40" s="71"/>
      <c r="WSH40" s="71"/>
      <c r="WSI40" s="71"/>
      <c r="WSJ40" s="71"/>
      <c r="WSK40" s="71"/>
      <c r="WSL40" s="71"/>
      <c r="WSM40" s="71"/>
      <c r="WSN40" s="71"/>
      <c r="WSO40" s="71"/>
      <c r="WSP40" s="71"/>
      <c r="WSQ40" s="71"/>
      <c r="WSR40" s="71"/>
      <c r="WSS40" s="71"/>
      <c r="WST40" s="71"/>
      <c r="WSU40" s="71"/>
      <c r="WSV40" s="71"/>
      <c r="WSW40" s="71"/>
      <c r="WSX40" s="71"/>
      <c r="WSY40" s="71"/>
      <c r="WSZ40" s="71"/>
      <c r="WTA40" s="71"/>
      <c r="WTB40" s="71"/>
      <c r="WTC40" s="71"/>
      <c r="WTD40" s="71"/>
      <c r="WTE40" s="71"/>
      <c r="WTF40" s="71"/>
      <c r="WTG40" s="71"/>
      <c r="WTH40" s="71"/>
      <c r="WTI40" s="71"/>
      <c r="WTJ40" s="71"/>
      <c r="WTK40" s="71"/>
      <c r="WTL40" s="71"/>
      <c r="WTM40" s="71"/>
      <c r="WTN40" s="71"/>
      <c r="WTO40" s="71"/>
      <c r="WTP40" s="71"/>
      <c r="WTQ40" s="71"/>
      <c r="WTR40" s="71"/>
      <c r="WTS40" s="71"/>
      <c r="WTT40" s="71"/>
      <c r="WTU40" s="71"/>
      <c r="WTV40" s="71"/>
      <c r="WTW40" s="71"/>
      <c r="WTX40" s="71"/>
      <c r="WTY40" s="71"/>
      <c r="WTZ40" s="71"/>
      <c r="WUA40" s="71"/>
      <c r="WUB40" s="71"/>
      <c r="WUC40" s="71"/>
      <c r="WUD40" s="71"/>
      <c r="WUE40" s="71"/>
      <c r="WUF40" s="71"/>
      <c r="WUG40" s="71"/>
      <c r="WUH40" s="71"/>
      <c r="WUI40" s="71"/>
      <c r="WUJ40" s="71"/>
      <c r="WUK40" s="71"/>
      <c r="WUL40" s="71"/>
      <c r="WUM40" s="71"/>
      <c r="WUN40" s="71"/>
      <c r="WUO40" s="71"/>
      <c r="WUP40" s="71"/>
      <c r="WUQ40" s="71"/>
      <c r="WUR40" s="71"/>
      <c r="WUS40" s="71"/>
      <c r="WUT40" s="71"/>
      <c r="WUU40" s="71"/>
      <c r="WUV40" s="71"/>
      <c r="WUW40" s="71"/>
      <c r="WUX40" s="71"/>
      <c r="WUY40" s="71"/>
      <c r="WUZ40" s="71"/>
      <c r="WVA40" s="71"/>
      <c r="WVB40" s="71"/>
      <c r="WVC40" s="71"/>
      <c r="WVD40" s="71"/>
      <c r="WVE40" s="71"/>
      <c r="WVF40" s="71"/>
      <c r="WVG40" s="71"/>
      <c r="WVH40" s="71"/>
      <c r="WVI40" s="71"/>
      <c r="WVJ40" s="71"/>
      <c r="WVK40" s="71"/>
      <c r="WVL40" s="71"/>
      <c r="WVM40" s="71"/>
      <c r="WVN40" s="71"/>
      <c r="WVO40" s="71"/>
      <c r="WVP40" s="71"/>
      <c r="WVQ40" s="71"/>
      <c r="WVR40" s="71"/>
      <c r="WVS40" s="71"/>
      <c r="WVT40" s="71"/>
      <c r="WVU40" s="71"/>
      <c r="WVV40" s="71"/>
      <c r="WVW40" s="71"/>
      <c r="WVX40" s="71"/>
      <c r="WVY40" s="71"/>
      <c r="WVZ40" s="71"/>
      <c r="WWA40" s="71"/>
      <c r="WWB40" s="71"/>
      <c r="WWC40" s="71"/>
      <c r="WWD40" s="71"/>
      <c r="WWE40" s="71"/>
      <c r="WWF40" s="71"/>
      <c r="WWG40" s="71"/>
      <c r="WWH40" s="71"/>
      <c r="WWI40" s="71"/>
      <c r="WWJ40" s="71"/>
      <c r="WWK40" s="71"/>
      <c r="WWL40" s="71"/>
      <c r="WWM40" s="71"/>
      <c r="WWN40" s="71"/>
      <c r="WWO40" s="71"/>
      <c r="WWP40" s="71"/>
      <c r="WWQ40" s="71"/>
      <c r="WWR40" s="71"/>
      <c r="WWS40" s="71"/>
      <c r="WWT40" s="71"/>
      <c r="WWU40" s="71"/>
      <c r="WWV40" s="71"/>
      <c r="WWW40" s="71"/>
      <c r="WWX40" s="71"/>
      <c r="WWY40" s="71"/>
      <c r="WWZ40" s="71"/>
      <c r="WXA40" s="71"/>
      <c r="WXB40" s="71"/>
      <c r="WXC40" s="71"/>
      <c r="WXD40" s="71"/>
      <c r="WXE40" s="71"/>
      <c r="WXF40" s="71"/>
      <c r="WXG40" s="71"/>
      <c r="WXH40" s="71"/>
      <c r="WXI40" s="71"/>
      <c r="WXJ40" s="71"/>
      <c r="WXK40" s="71"/>
      <c r="WXL40" s="71"/>
      <c r="WXM40" s="71"/>
      <c r="WXN40" s="71"/>
      <c r="WXO40" s="71"/>
      <c r="WXP40" s="71"/>
      <c r="WXQ40" s="71"/>
      <c r="WXR40" s="71"/>
      <c r="WXS40" s="71"/>
      <c r="WXT40" s="71"/>
      <c r="WXU40" s="71"/>
      <c r="WXV40" s="71"/>
      <c r="WXW40" s="71"/>
      <c r="WXX40" s="71"/>
      <c r="WXY40" s="71"/>
      <c r="WXZ40" s="71"/>
      <c r="WYA40" s="71"/>
      <c r="WYB40" s="71"/>
      <c r="WYC40" s="71"/>
      <c r="WYD40" s="71"/>
      <c r="WYE40" s="71"/>
      <c r="WYF40" s="71"/>
      <c r="WYG40" s="71"/>
      <c r="WYH40" s="71"/>
      <c r="WYI40" s="71"/>
      <c r="WYJ40" s="71"/>
      <c r="WYK40" s="71"/>
      <c r="WYL40" s="71"/>
      <c r="WYM40" s="71"/>
      <c r="WYN40" s="71"/>
      <c r="WYO40" s="71"/>
      <c r="WYP40" s="71"/>
      <c r="WYQ40" s="71"/>
      <c r="WYR40" s="71"/>
      <c r="WYS40" s="71"/>
      <c r="WYT40" s="71"/>
      <c r="WYU40" s="71"/>
      <c r="WYV40" s="71"/>
      <c r="WYW40" s="71"/>
      <c r="WYX40" s="71"/>
      <c r="WYY40" s="71"/>
      <c r="WYZ40" s="71"/>
      <c r="WZA40" s="71"/>
      <c r="WZB40" s="71"/>
      <c r="WZC40" s="71"/>
      <c r="WZD40" s="71"/>
      <c r="WZE40" s="71"/>
      <c r="WZF40" s="71"/>
      <c r="WZG40" s="71"/>
      <c r="WZH40" s="71"/>
      <c r="WZI40" s="71"/>
      <c r="WZJ40" s="71"/>
      <c r="WZK40" s="71"/>
      <c r="WZL40" s="71"/>
      <c r="WZM40" s="71"/>
      <c r="WZN40" s="71"/>
      <c r="WZO40" s="71"/>
      <c r="WZP40" s="71"/>
      <c r="WZQ40" s="71"/>
      <c r="WZR40" s="71"/>
      <c r="WZS40" s="71"/>
      <c r="WZT40" s="71"/>
      <c r="WZU40" s="71"/>
      <c r="WZV40" s="71"/>
      <c r="WZW40" s="71"/>
      <c r="WZX40" s="71"/>
      <c r="WZY40" s="71"/>
      <c r="WZZ40" s="71"/>
      <c r="XAA40" s="71"/>
      <c r="XAB40" s="71"/>
      <c r="XAC40" s="71"/>
      <c r="XAD40" s="71"/>
      <c r="XAE40" s="71"/>
      <c r="XAF40" s="71"/>
      <c r="XAG40" s="71"/>
      <c r="XAH40" s="71"/>
      <c r="XAI40" s="71"/>
      <c r="XAJ40" s="71"/>
      <c r="XAK40" s="71"/>
      <c r="XAL40" s="71"/>
      <c r="XAM40" s="71"/>
      <c r="XAN40" s="71"/>
      <c r="XAO40" s="71"/>
      <c r="XAP40" s="71"/>
      <c r="XAQ40" s="71"/>
      <c r="XAR40" s="71"/>
      <c r="XAS40" s="71"/>
      <c r="XAT40" s="71"/>
      <c r="XAU40" s="71"/>
      <c r="XAV40" s="71"/>
      <c r="XAW40" s="71"/>
      <c r="XAX40" s="71"/>
      <c r="XAY40" s="71"/>
      <c r="XAZ40" s="71"/>
      <c r="XBA40" s="71"/>
      <c r="XBB40" s="71"/>
      <c r="XBC40" s="71"/>
      <c r="XBD40" s="71"/>
      <c r="XBE40" s="71"/>
      <c r="XBF40" s="71"/>
      <c r="XBG40" s="71"/>
      <c r="XBH40" s="71"/>
      <c r="XBI40" s="71"/>
      <c r="XBJ40" s="71"/>
      <c r="XBK40" s="71"/>
      <c r="XBL40" s="71"/>
      <c r="XBM40" s="71"/>
      <c r="XBN40" s="71"/>
      <c r="XBO40" s="71"/>
      <c r="XBP40" s="71"/>
      <c r="XBQ40" s="71"/>
      <c r="XBR40" s="71"/>
      <c r="XBS40" s="71"/>
      <c r="XBT40" s="71"/>
      <c r="XBU40" s="71"/>
      <c r="XBV40" s="71"/>
      <c r="XBW40" s="71"/>
      <c r="XBX40" s="71"/>
      <c r="XBY40" s="71"/>
      <c r="XBZ40" s="71"/>
      <c r="XCA40" s="71"/>
      <c r="XCB40" s="71"/>
      <c r="XCC40" s="71"/>
      <c r="XCD40" s="71"/>
      <c r="XCE40" s="71"/>
      <c r="XCF40" s="71"/>
      <c r="XCG40" s="71"/>
      <c r="XCH40" s="71"/>
      <c r="XCI40" s="71"/>
      <c r="XCJ40" s="71"/>
      <c r="XCK40" s="71"/>
      <c r="XCL40" s="71"/>
      <c r="XCM40" s="71"/>
      <c r="XCN40" s="71"/>
      <c r="XCO40" s="71"/>
      <c r="XCP40" s="71"/>
      <c r="XCQ40" s="71"/>
      <c r="XCR40" s="71"/>
      <c r="XCS40" s="71"/>
      <c r="XCT40" s="71"/>
      <c r="XCU40" s="71"/>
      <c r="XCV40" s="71"/>
      <c r="XCW40" s="71"/>
      <c r="XCX40" s="71"/>
      <c r="XCY40" s="71"/>
      <c r="XCZ40" s="71"/>
      <c r="XDA40" s="71"/>
      <c r="XDB40" s="71"/>
      <c r="XDC40" s="71"/>
      <c r="XDD40" s="71"/>
      <c r="XDE40" s="71"/>
      <c r="XDF40" s="71"/>
      <c r="XDG40" s="71"/>
      <c r="XDH40" s="71"/>
      <c r="XDI40" s="71"/>
      <c r="XDJ40" s="71"/>
      <c r="XDK40" s="71"/>
      <c r="XDL40" s="71"/>
      <c r="XDM40" s="71"/>
      <c r="XDN40" s="71"/>
      <c r="XDO40" s="71"/>
      <c r="XDP40" s="71"/>
      <c r="XDQ40" s="71"/>
      <c r="XDR40" s="71"/>
      <c r="XDS40" s="71"/>
      <c r="XDT40" s="71"/>
      <c r="XDU40" s="71"/>
      <c r="XDV40" s="71"/>
      <c r="XDW40" s="71"/>
      <c r="XDX40" s="71"/>
      <c r="XDY40" s="71"/>
      <c r="XDZ40" s="71"/>
      <c r="XEA40" s="71"/>
      <c r="XEB40" s="71"/>
      <c r="XEC40" s="71"/>
      <c r="XED40" s="71"/>
      <c r="XEE40" s="71"/>
      <c r="XEF40" s="71"/>
      <c r="XEG40" s="71"/>
      <c r="XEH40" s="71"/>
      <c r="XEI40" s="71"/>
      <c r="XEJ40" s="71"/>
      <c r="XEK40" s="71"/>
      <c r="XEL40" s="71"/>
      <c r="XEM40" s="71"/>
      <c r="XEN40" s="71"/>
      <c r="XEO40" s="71"/>
      <c r="XEP40" s="71"/>
      <c r="XEQ40" s="71"/>
      <c r="XER40" s="71"/>
      <c r="XES40" s="71"/>
      <c r="XET40" s="71"/>
      <c r="XEU40" s="71"/>
      <c r="XEV40" s="71"/>
      <c r="XEW40" s="71"/>
      <c r="XEX40" s="71"/>
      <c r="XEY40" s="71"/>
      <c r="XEZ40" s="71"/>
      <c r="XFA40" s="71"/>
      <c r="XFB40" s="71"/>
      <c r="XFC40" s="71"/>
      <c r="XFD40" s="71"/>
    </row>
    <row r="41" spans="1:16384" ht="21.95" customHeight="1" x14ac:dyDescent="0.2">
      <c r="A41" s="145" t="s">
        <v>128</v>
      </c>
      <c r="B41" s="148" t="s">
        <v>2377</v>
      </c>
      <c r="C41" s="137"/>
      <c r="D41" s="137"/>
      <c r="E41" s="137"/>
      <c r="F41" s="137"/>
      <c r="G41" s="137"/>
      <c r="H41" s="115"/>
      <c r="I41" s="115" t="s">
        <v>2406</v>
      </c>
      <c r="J41" s="115"/>
      <c r="K41" s="115"/>
      <c r="L41" s="115"/>
      <c r="M41" s="115"/>
      <c r="N41" s="115"/>
      <c r="O41" s="115"/>
      <c r="P41" s="115"/>
      <c r="Q41" s="115"/>
      <c r="R41" s="115"/>
      <c r="S41" s="235"/>
      <c r="T41" s="236"/>
      <c r="U41" s="236"/>
      <c r="V41" s="236"/>
      <c r="W41" s="237"/>
      <c r="X41" s="90">
        <f ca="1">G33</f>
        <v>1</v>
      </c>
      <c r="Y41" s="115"/>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c r="IW41" s="71"/>
      <c r="IX41" s="71"/>
      <c r="IY41" s="71"/>
      <c r="IZ41" s="71"/>
      <c r="JA41" s="71"/>
      <c r="JB41" s="71"/>
      <c r="JC41" s="71"/>
      <c r="JD41" s="71"/>
      <c r="JE41" s="71"/>
      <c r="JF41" s="71"/>
      <c r="JG41" s="71"/>
      <c r="JH41" s="71"/>
      <c r="JI41" s="71"/>
      <c r="JJ41" s="71"/>
      <c r="JK41" s="71"/>
      <c r="JL41" s="71"/>
      <c r="JM41" s="71"/>
      <c r="JN41" s="71"/>
      <c r="JO41" s="71"/>
      <c r="JP41" s="71"/>
      <c r="JQ41" s="71"/>
      <c r="JR41" s="71"/>
      <c r="JS41" s="71"/>
      <c r="JT41" s="71"/>
      <c r="JU41" s="71"/>
      <c r="JV41" s="71"/>
      <c r="JW41" s="71"/>
      <c r="JX41" s="71"/>
      <c r="JY41" s="71"/>
      <c r="JZ41" s="71"/>
      <c r="KA41" s="71"/>
      <c r="KB41" s="71"/>
      <c r="KC41" s="71"/>
      <c r="KD41" s="71"/>
      <c r="KE41" s="71"/>
      <c r="KF41" s="71"/>
      <c r="KG41" s="71"/>
      <c r="KH41" s="71"/>
      <c r="KI41" s="71"/>
      <c r="KJ41" s="71"/>
      <c r="KK41" s="71"/>
      <c r="KL41" s="71"/>
      <c r="KM41" s="71"/>
      <c r="KN41" s="71"/>
      <c r="KO41" s="71"/>
      <c r="KP41" s="71"/>
      <c r="KQ41" s="71"/>
      <c r="KR41" s="71"/>
      <c r="KS41" s="71"/>
      <c r="KT41" s="71"/>
      <c r="KU41" s="71"/>
      <c r="KV41" s="71"/>
      <c r="KW41" s="71"/>
      <c r="KX41" s="71"/>
      <c r="KY41" s="71"/>
      <c r="KZ41" s="71"/>
      <c r="LA41" s="71"/>
      <c r="LB41" s="71"/>
      <c r="LC41" s="71"/>
      <c r="LD41" s="71"/>
      <c r="LE41" s="71"/>
      <c r="LF41" s="71"/>
      <c r="LG41" s="71"/>
      <c r="LH41" s="71"/>
      <c r="LI41" s="71"/>
      <c r="LJ41" s="71"/>
      <c r="LK41" s="71"/>
      <c r="LL41" s="71"/>
      <c r="LM41" s="71"/>
      <c r="LN41" s="71"/>
      <c r="LO41" s="71"/>
      <c r="LP41" s="71"/>
      <c r="LQ41" s="71"/>
      <c r="LR41" s="71"/>
      <c r="LS41" s="71"/>
      <c r="LT41" s="71"/>
      <c r="LU41" s="71"/>
      <c r="LV41" s="71"/>
      <c r="LW41" s="71"/>
      <c r="LX41" s="71"/>
      <c r="LY41" s="71"/>
      <c r="LZ41" s="71"/>
      <c r="MA41" s="71"/>
      <c r="MB41" s="71"/>
      <c r="MC41" s="71"/>
      <c r="MD41" s="71"/>
      <c r="ME41" s="71"/>
      <c r="MF41" s="71"/>
      <c r="MG41" s="71"/>
      <c r="MH41" s="71"/>
      <c r="MI41" s="71"/>
      <c r="MJ41" s="71"/>
      <c r="MK41" s="71"/>
      <c r="ML41" s="71"/>
      <c r="MM41" s="71"/>
      <c r="MN41" s="71"/>
      <c r="MO41" s="71"/>
      <c r="MP41" s="71"/>
      <c r="MQ41" s="71"/>
      <c r="MR41" s="71"/>
      <c r="MS41" s="71"/>
      <c r="MT41" s="71"/>
      <c r="MU41" s="71"/>
      <c r="MV41" s="71"/>
      <c r="MW41" s="71"/>
      <c r="MX41" s="71"/>
      <c r="MY41" s="71"/>
      <c r="MZ41" s="71"/>
      <c r="NA41" s="71"/>
      <c r="NB41" s="71"/>
      <c r="NC41" s="71"/>
      <c r="ND41" s="71"/>
      <c r="NE41" s="71"/>
      <c r="NF41" s="71"/>
      <c r="NG41" s="71"/>
      <c r="NH41" s="71"/>
      <c r="NI41" s="71"/>
      <c r="NJ41" s="71"/>
      <c r="NK41" s="71"/>
      <c r="NL41" s="71"/>
      <c r="NM41" s="71"/>
      <c r="NN41" s="71"/>
      <c r="NO41" s="71"/>
      <c r="NP41" s="71"/>
      <c r="NQ41" s="71"/>
      <c r="NR41" s="71"/>
      <c r="NS41" s="71"/>
      <c r="NT41" s="71"/>
      <c r="NU41" s="71"/>
      <c r="NV41" s="71"/>
      <c r="NW41" s="71"/>
      <c r="NX41" s="71"/>
      <c r="NY41" s="71"/>
      <c r="NZ41" s="71"/>
      <c r="OA41" s="71"/>
      <c r="OB41" s="71"/>
      <c r="OC41" s="71"/>
      <c r="OD41" s="71"/>
      <c r="OE41" s="71"/>
      <c r="OF41" s="71"/>
      <c r="OG41" s="71"/>
      <c r="OH41" s="71"/>
      <c r="OI41" s="71"/>
      <c r="OJ41" s="71"/>
      <c r="OK41" s="71"/>
      <c r="OL41" s="71"/>
      <c r="OM41" s="71"/>
      <c r="ON41" s="71"/>
      <c r="OO41" s="71"/>
      <c r="OP41" s="71"/>
      <c r="OQ41" s="71"/>
      <c r="OR41" s="71"/>
      <c r="OS41" s="71"/>
      <c r="OT41" s="71"/>
      <c r="OU41" s="71"/>
      <c r="OV41" s="71"/>
      <c r="OW41" s="71"/>
      <c r="OX41" s="71"/>
      <c r="OY41" s="71"/>
      <c r="OZ41" s="71"/>
      <c r="PA41" s="71"/>
      <c r="PB41" s="71"/>
      <c r="PC41" s="71"/>
      <c r="PD41" s="71"/>
      <c r="PE41" s="71"/>
      <c r="PF41" s="71"/>
      <c r="PG41" s="71"/>
      <c r="PH41" s="71"/>
      <c r="PI41" s="71"/>
      <c r="PJ41" s="71"/>
      <c r="PK41" s="71"/>
      <c r="PL41" s="71"/>
      <c r="PM41" s="71"/>
      <c r="PN41" s="71"/>
      <c r="PO41" s="71"/>
      <c r="PP41" s="71"/>
      <c r="PQ41" s="71"/>
      <c r="PR41" s="71"/>
      <c r="PS41" s="71"/>
      <c r="PT41" s="71"/>
      <c r="PU41" s="71"/>
      <c r="PV41" s="71"/>
      <c r="PW41" s="71"/>
      <c r="PX41" s="71"/>
      <c r="PY41" s="71"/>
      <c r="PZ41" s="71"/>
      <c r="QA41" s="71"/>
      <c r="QB41" s="71"/>
      <c r="QC41" s="71"/>
      <c r="QD41" s="71"/>
      <c r="QE41" s="71"/>
      <c r="QF41" s="71"/>
      <c r="QG41" s="71"/>
      <c r="QH41" s="71"/>
      <c r="QI41" s="71"/>
      <c r="QJ41" s="71"/>
      <c r="QK41" s="71"/>
      <c r="QL41" s="71"/>
      <c r="QM41" s="71"/>
      <c r="QN41" s="71"/>
      <c r="QO41" s="71"/>
      <c r="QP41" s="71"/>
      <c r="QQ41" s="71"/>
      <c r="QR41" s="71"/>
      <c r="QS41" s="71"/>
      <c r="QT41" s="71"/>
      <c r="QU41" s="71"/>
      <c r="QV41" s="71"/>
      <c r="QW41" s="71"/>
      <c r="QX41" s="71"/>
      <c r="QY41" s="71"/>
      <c r="QZ41" s="71"/>
      <c r="RA41" s="71"/>
      <c r="RB41" s="71"/>
      <c r="RC41" s="71"/>
      <c r="RD41" s="71"/>
      <c r="RE41" s="71"/>
      <c r="RF41" s="71"/>
      <c r="RG41" s="71"/>
      <c r="RH41" s="71"/>
      <c r="RI41" s="71"/>
      <c r="RJ41" s="71"/>
      <c r="RK41" s="71"/>
      <c r="RL41" s="71"/>
      <c r="RM41" s="71"/>
      <c r="RN41" s="71"/>
      <c r="RO41" s="71"/>
      <c r="RP41" s="71"/>
      <c r="RQ41" s="71"/>
      <c r="RR41" s="71"/>
      <c r="RS41" s="71"/>
      <c r="RT41" s="71"/>
      <c r="RU41" s="71"/>
      <c r="RV41" s="71"/>
      <c r="RW41" s="71"/>
      <c r="RX41" s="71"/>
      <c r="RY41" s="71"/>
      <c r="RZ41" s="71"/>
      <c r="SA41" s="71"/>
      <c r="SB41" s="71"/>
      <c r="SC41" s="71"/>
      <c r="SD41" s="71"/>
      <c r="SE41" s="71"/>
      <c r="SF41" s="71"/>
      <c r="SG41" s="71"/>
      <c r="SH41" s="71"/>
      <c r="SI41" s="71"/>
      <c r="SJ41" s="71"/>
      <c r="SK41" s="71"/>
      <c r="SL41" s="71"/>
      <c r="SM41" s="71"/>
      <c r="SN41" s="71"/>
      <c r="SO41" s="71"/>
      <c r="SP41" s="71"/>
      <c r="SQ41" s="71"/>
      <c r="SR41" s="71"/>
      <c r="SS41" s="71"/>
      <c r="ST41" s="71"/>
      <c r="SU41" s="71"/>
      <c r="SV41" s="71"/>
      <c r="SW41" s="71"/>
      <c r="SX41" s="71"/>
      <c r="SY41" s="71"/>
      <c r="SZ41" s="71"/>
      <c r="TA41" s="71"/>
      <c r="TB41" s="71"/>
      <c r="TC41" s="71"/>
      <c r="TD41" s="71"/>
      <c r="TE41" s="71"/>
      <c r="TF41" s="71"/>
      <c r="TG41" s="71"/>
      <c r="TH41" s="71"/>
      <c r="TI41" s="71"/>
      <c r="TJ41" s="71"/>
      <c r="TK41" s="71"/>
      <c r="TL41" s="71"/>
      <c r="TM41" s="71"/>
      <c r="TN41" s="71"/>
      <c r="TO41" s="71"/>
      <c r="TP41" s="71"/>
      <c r="TQ41" s="71"/>
      <c r="TR41" s="71"/>
      <c r="TS41" s="71"/>
      <c r="TT41" s="71"/>
      <c r="TU41" s="71"/>
      <c r="TV41" s="71"/>
      <c r="TW41" s="71"/>
      <c r="TX41" s="71"/>
      <c r="TY41" s="71"/>
      <c r="TZ41" s="71"/>
      <c r="UA41" s="71"/>
      <c r="UB41" s="71"/>
      <c r="UC41" s="71"/>
      <c r="UD41" s="71"/>
      <c r="UE41" s="71"/>
      <c r="UF41" s="71"/>
      <c r="UG41" s="71"/>
      <c r="UH41" s="71"/>
      <c r="UI41" s="71"/>
      <c r="UJ41" s="71"/>
      <c r="UK41" s="71"/>
      <c r="UL41" s="71"/>
      <c r="UM41" s="71"/>
      <c r="UN41" s="71"/>
      <c r="UO41" s="71"/>
      <c r="UP41" s="71"/>
      <c r="UQ41" s="71"/>
      <c r="UR41" s="71"/>
      <c r="US41" s="71"/>
      <c r="UT41" s="71"/>
      <c r="UU41" s="71"/>
      <c r="UV41" s="71"/>
      <c r="UW41" s="71"/>
      <c r="UX41" s="71"/>
      <c r="UY41" s="71"/>
      <c r="UZ41" s="71"/>
      <c r="VA41" s="71"/>
      <c r="VB41" s="71"/>
      <c r="VC41" s="71"/>
      <c r="VD41" s="71"/>
      <c r="VE41" s="71"/>
      <c r="VF41" s="71"/>
      <c r="VG41" s="71"/>
      <c r="VH41" s="71"/>
      <c r="VI41" s="71"/>
      <c r="VJ41" s="71"/>
      <c r="VK41" s="71"/>
      <c r="VL41" s="71"/>
      <c r="VM41" s="71"/>
      <c r="VN41" s="71"/>
      <c r="VO41" s="71"/>
      <c r="VP41" s="71"/>
      <c r="VQ41" s="71"/>
      <c r="VR41" s="71"/>
      <c r="VS41" s="71"/>
      <c r="VT41" s="71"/>
      <c r="VU41" s="71"/>
      <c r="VV41" s="71"/>
      <c r="VW41" s="71"/>
      <c r="VX41" s="71"/>
      <c r="VY41" s="71"/>
      <c r="VZ41" s="71"/>
      <c r="WA41" s="71"/>
      <c r="WB41" s="71"/>
      <c r="WC41" s="71"/>
      <c r="WD41" s="71"/>
      <c r="WE41" s="71"/>
      <c r="WF41" s="71"/>
      <c r="WG41" s="71"/>
      <c r="WH41" s="71"/>
      <c r="WI41" s="71"/>
      <c r="WJ41" s="71"/>
      <c r="WK41" s="71"/>
      <c r="WL41" s="71"/>
      <c r="WM41" s="71"/>
      <c r="WN41" s="71"/>
      <c r="WO41" s="71"/>
      <c r="WP41" s="71"/>
      <c r="WQ41" s="71"/>
      <c r="WR41" s="71"/>
      <c r="WS41" s="71"/>
      <c r="WT41" s="71"/>
      <c r="WU41" s="71"/>
      <c r="WV41" s="71"/>
      <c r="WW41" s="71"/>
      <c r="WX41" s="71"/>
      <c r="WY41" s="71"/>
      <c r="WZ41" s="71"/>
      <c r="XA41" s="71"/>
      <c r="XB41" s="71"/>
      <c r="XC41" s="71"/>
      <c r="XD41" s="71"/>
      <c r="XE41" s="71"/>
      <c r="XF41" s="71"/>
      <c r="XG41" s="71"/>
      <c r="XH41" s="71"/>
      <c r="XI41" s="71"/>
      <c r="XJ41" s="71"/>
      <c r="XK41" s="71"/>
      <c r="XL41" s="71"/>
      <c r="XM41" s="71"/>
      <c r="XN41" s="71"/>
      <c r="XO41" s="71"/>
      <c r="XP41" s="71"/>
      <c r="XQ41" s="71"/>
      <c r="XR41" s="71"/>
      <c r="XS41" s="71"/>
      <c r="XT41" s="71"/>
      <c r="XU41" s="71"/>
      <c r="XV41" s="71"/>
      <c r="XW41" s="71"/>
      <c r="XX41" s="71"/>
      <c r="XY41" s="71"/>
      <c r="XZ41" s="71"/>
      <c r="YA41" s="71"/>
      <c r="YB41" s="71"/>
      <c r="YC41" s="71"/>
      <c r="YD41" s="71"/>
      <c r="YE41" s="71"/>
      <c r="YF41" s="71"/>
      <c r="YG41" s="71"/>
      <c r="YH41" s="71"/>
      <c r="YI41" s="71"/>
      <c r="YJ41" s="71"/>
      <c r="YK41" s="71"/>
      <c r="YL41" s="71"/>
      <c r="YM41" s="71"/>
      <c r="YN41" s="71"/>
      <c r="YO41" s="71"/>
      <c r="YP41" s="71"/>
      <c r="YQ41" s="71"/>
      <c r="YR41" s="71"/>
      <c r="YS41" s="71"/>
      <c r="YT41" s="71"/>
      <c r="YU41" s="71"/>
      <c r="YV41" s="71"/>
      <c r="YW41" s="71"/>
      <c r="YX41" s="71"/>
      <c r="YY41" s="71"/>
      <c r="YZ41" s="71"/>
      <c r="ZA41" s="71"/>
      <c r="ZB41" s="71"/>
      <c r="ZC41" s="71"/>
      <c r="ZD41" s="71"/>
      <c r="ZE41" s="71"/>
      <c r="ZF41" s="71"/>
      <c r="ZG41" s="71"/>
      <c r="ZH41" s="71"/>
      <c r="ZI41" s="71"/>
      <c r="ZJ41" s="71"/>
      <c r="ZK41" s="71"/>
      <c r="ZL41" s="71"/>
      <c r="ZM41" s="71"/>
      <c r="ZN41" s="71"/>
      <c r="ZO41" s="71"/>
      <c r="ZP41" s="71"/>
      <c r="ZQ41" s="71"/>
      <c r="ZR41" s="71"/>
      <c r="ZS41" s="71"/>
      <c r="ZT41" s="71"/>
      <c r="ZU41" s="71"/>
      <c r="ZV41" s="71"/>
      <c r="ZW41" s="71"/>
      <c r="ZX41" s="71"/>
      <c r="ZY41" s="71"/>
      <c r="ZZ41" s="71"/>
      <c r="AAA41" s="71"/>
      <c r="AAB41" s="71"/>
      <c r="AAC41" s="71"/>
      <c r="AAD41" s="71"/>
      <c r="AAE41" s="71"/>
      <c r="AAF41" s="71"/>
      <c r="AAG41" s="71"/>
      <c r="AAH41" s="71"/>
      <c r="AAI41" s="71"/>
      <c r="AAJ41" s="71"/>
      <c r="AAK41" s="71"/>
      <c r="AAL41" s="71"/>
      <c r="AAM41" s="71"/>
      <c r="AAN41" s="71"/>
      <c r="AAO41" s="71"/>
      <c r="AAP41" s="71"/>
      <c r="AAQ41" s="71"/>
      <c r="AAR41" s="71"/>
      <c r="AAS41" s="71"/>
      <c r="AAT41" s="71"/>
      <c r="AAU41" s="71"/>
      <c r="AAV41" s="71"/>
      <c r="AAW41" s="71"/>
      <c r="AAX41" s="71"/>
      <c r="AAY41" s="71"/>
      <c r="AAZ41" s="71"/>
      <c r="ABA41" s="71"/>
      <c r="ABB41" s="71"/>
      <c r="ABC41" s="71"/>
      <c r="ABD41" s="71"/>
      <c r="ABE41" s="71"/>
      <c r="ABF41" s="71"/>
      <c r="ABG41" s="71"/>
      <c r="ABH41" s="71"/>
      <c r="ABI41" s="71"/>
      <c r="ABJ41" s="71"/>
      <c r="ABK41" s="71"/>
      <c r="ABL41" s="71"/>
      <c r="ABM41" s="71"/>
      <c r="ABN41" s="71"/>
      <c r="ABO41" s="71"/>
      <c r="ABP41" s="71"/>
      <c r="ABQ41" s="71"/>
      <c r="ABR41" s="71"/>
      <c r="ABS41" s="71"/>
      <c r="ABT41" s="71"/>
      <c r="ABU41" s="71"/>
      <c r="ABV41" s="71"/>
      <c r="ABW41" s="71"/>
      <c r="ABX41" s="71"/>
      <c r="ABY41" s="71"/>
      <c r="ABZ41" s="71"/>
      <c r="ACA41" s="71"/>
      <c r="ACB41" s="71"/>
      <c r="ACC41" s="71"/>
      <c r="ACD41" s="71"/>
      <c r="ACE41" s="71"/>
      <c r="ACF41" s="71"/>
      <c r="ACG41" s="71"/>
      <c r="ACH41" s="71"/>
      <c r="ACI41" s="71"/>
      <c r="ACJ41" s="71"/>
      <c r="ACK41" s="71"/>
      <c r="ACL41" s="71"/>
      <c r="ACM41" s="71"/>
      <c r="ACN41" s="71"/>
      <c r="ACO41" s="71"/>
      <c r="ACP41" s="71"/>
      <c r="ACQ41" s="71"/>
      <c r="ACR41" s="71"/>
      <c r="ACS41" s="71"/>
      <c r="ACT41" s="71"/>
      <c r="ACU41" s="71"/>
      <c r="ACV41" s="71"/>
      <c r="ACW41" s="71"/>
      <c r="ACX41" s="71"/>
      <c r="ACY41" s="71"/>
      <c r="ACZ41" s="71"/>
      <c r="ADA41" s="71"/>
      <c r="ADB41" s="71"/>
      <c r="ADC41" s="71"/>
      <c r="ADD41" s="71"/>
      <c r="ADE41" s="71"/>
      <c r="ADF41" s="71"/>
      <c r="ADG41" s="71"/>
      <c r="ADH41" s="71"/>
      <c r="ADI41" s="71"/>
      <c r="ADJ41" s="71"/>
      <c r="ADK41" s="71"/>
      <c r="ADL41" s="71"/>
      <c r="ADM41" s="71"/>
      <c r="ADN41" s="71"/>
      <c r="ADO41" s="71"/>
      <c r="ADP41" s="71"/>
      <c r="ADQ41" s="71"/>
      <c r="ADR41" s="71"/>
      <c r="ADS41" s="71"/>
      <c r="ADT41" s="71"/>
      <c r="ADU41" s="71"/>
      <c r="ADV41" s="71"/>
      <c r="ADW41" s="71"/>
      <c r="ADX41" s="71"/>
      <c r="ADY41" s="71"/>
      <c r="ADZ41" s="71"/>
      <c r="AEA41" s="71"/>
      <c r="AEB41" s="71"/>
      <c r="AEC41" s="71"/>
      <c r="AED41" s="71"/>
      <c r="AEE41" s="71"/>
      <c r="AEF41" s="71"/>
      <c r="AEG41" s="71"/>
      <c r="AEH41" s="71"/>
      <c r="AEI41" s="71"/>
      <c r="AEJ41" s="71"/>
      <c r="AEK41" s="71"/>
      <c r="AEL41" s="71"/>
      <c r="AEM41" s="71"/>
      <c r="AEN41" s="71"/>
      <c r="AEO41" s="71"/>
      <c r="AEP41" s="71"/>
      <c r="AEQ41" s="71"/>
      <c r="AER41" s="71"/>
      <c r="AES41" s="71"/>
      <c r="AET41" s="71"/>
      <c r="AEU41" s="71"/>
      <c r="AEV41" s="71"/>
      <c r="AEW41" s="71"/>
      <c r="AEX41" s="71"/>
      <c r="AEY41" s="71"/>
      <c r="AEZ41" s="71"/>
      <c r="AFA41" s="71"/>
      <c r="AFB41" s="71"/>
      <c r="AFC41" s="71"/>
      <c r="AFD41" s="71"/>
      <c r="AFE41" s="71"/>
      <c r="AFF41" s="71"/>
      <c r="AFG41" s="71"/>
      <c r="AFH41" s="71"/>
      <c r="AFI41" s="71"/>
      <c r="AFJ41" s="71"/>
      <c r="AFK41" s="71"/>
      <c r="AFL41" s="71"/>
      <c r="AFM41" s="71"/>
      <c r="AFN41" s="71"/>
      <c r="AFO41" s="71"/>
      <c r="AFP41" s="71"/>
      <c r="AFQ41" s="71"/>
      <c r="AFR41" s="71"/>
      <c r="AFS41" s="71"/>
      <c r="AFT41" s="71"/>
      <c r="AFU41" s="71"/>
      <c r="AFV41" s="71"/>
      <c r="AFW41" s="71"/>
      <c r="AFX41" s="71"/>
      <c r="AFY41" s="71"/>
      <c r="AFZ41" s="71"/>
      <c r="AGA41" s="71"/>
      <c r="AGB41" s="71"/>
      <c r="AGC41" s="71"/>
      <c r="AGD41" s="71"/>
      <c r="AGE41" s="71"/>
      <c r="AGF41" s="71"/>
      <c r="AGG41" s="71"/>
      <c r="AGH41" s="71"/>
      <c r="AGI41" s="71"/>
      <c r="AGJ41" s="71"/>
      <c r="AGK41" s="71"/>
      <c r="AGL41" s="71"/>
      <c r="AGM41" s="71"/>
      <c r="AGN41" s="71"/>
      <c r="AGO41" s="71"/>
      <c r="AGP41" s="71"/>
      <c r="AGQ41" s="71"/>
      <c r="AGR41" s="71"/>
      <c r="AGS41" s="71"/>
      <c r="AGT41" s="71"/>
      <c r="AGU41" s="71"/>
      <c r="AGV41" s="71"/>
      <c r="AGW41" s="71"/>
      <c r="AGX41" s="71"/>
      <c r="AGY41" s="71"/>
      <c r="AGZ41" s="71"/>
      <c r="AHA41" s="71"/>
      <c r="AHB41" s="71"/>
      <c r="AHC41" s="71"/>
      <c r="AHD41" s="71"/>
      <c r="AHE41" s="71"/>
      <c r="AHF41" s="71"/>
      <c r="AHG41" s="71"/>
      <c r="AHH41" s="71"/>
      <c r="AHI41" s="71"/>
      <c r="AHJ41" s="71"/>
      <c r="AHK41" s="71"/>
      <c r="AHL41" s="71"/>
      <c r="AHM41" s="71"/>
      <c r="AHN41" s="71"/>
      <c r="AHO41" s="71"/>
      <c r="AHP41" s="71"/>
      <c r="AHQ41" s="71"/>
      <c r="AHR41" s="71"/>
      <c r="AHS41" s="71"/>
      <c r="AHT41" s="71"/>
      <c r="AHU41" s="71"/>
      <c r="AHV41" s="71"/>
      <c r="AHW41" s="71"/>
      <c r="AHX41" s="71"/>
      <c r="AHY41" s="71"/>
      <c r="AHZ41" s="71"/>
      <c r="AIA41" s="71"/>
      <c r="AIB41" s="71"/>
      <c r="AIC41" s="71"/>
      <c r="AID41" s="71"/>
      <c r="AIE41" s="71"/>
      <c r="AIF41" s="71"/>
      <c r="AIG41" s="71"/>
      <c r="AIH41" s="71"/>
      <c r="AII41" s="71"/>
      <c r="AIJ41" s="71"/>
      <c r="AIK41" s="71"/>
      <c r="AIL41" s="71"/>
      <c r="AIM41" s="71"/>
      <c r="AIN41" s="71"/>
      <c r="AIO41" s="71"/>
      <c r="AIP41" s="71"/>
      <c r="AIQ41" s="71"/>
      <c r="AIR41" s="71"/>
      <c r="AIS41" s="71"/>
      <c r="AIT41" s="71"/>
      <c r="AIU41" s="71"/>
      <c r="AIV41" s="71"/>
      <c r="AIW41" s="71"/>
      <c r="AIX41" s="71"/>
      <c r="AIY41" s="71"/>
      <c r="AIZ41" s="71"/>
      <c r="AJA41" s="71"/>
      <c r="AJB41" s="71"/>
      <c r="AJC41" s="71"/>
      <c r="AJD41" s="71"/>
      <c r="AJE41" s="71"/>
      <c r="AJF41" s="71"/>
      <c r="AJG41" s="71"/>
      <c r="AJH41" s="71"/>
      <c r="AJI41" s="71"/>
      <c r="AJJ41" s="71"/>
      <c r="AJK41" s="71"/>
      <c r="AJL41" s="71"/>
      <c r="AJM41" s="71"/>
      <c r="AJN41" s="71"/>
      <c r="AJO41" s="71"/>
      <c r="AJP41" s="71"/>
      <c r="AJQ41" s="71"/>
      <c r="AJR41" s="71"/>
      <c r="AJS41" s="71"/>
      <c r="AJT41" s="71"/>
      <c r="AJU41" s="71"/>
      <c r="AJV41" s="71"/>
      <c r="AJW41" s="71"/>
      <c r="AJX41" s="71"/>
      <c r="AJY41" s="71"/>
      <c r="AJZ41" s="71"/>
      <c r="AKA41" s="71"/>
      <c r="AKB41" s="71"/>
      <c r="AKC41" s="71"/>
      <c r="AKD41" s="71"/>
      <c r="AKE41" s="71"/>
      <c r="AKF41" s="71"/>
      <c r="AKG41" s="71"/>
      <c r="AKH41" s="71"/>
      <c r="AKI41" s="71"/>
      <c r="AKJ41" s="71"/>
      <c r="AKK41" s="71"/>
      <c r="AKL41" s="71"/>
      <c r="AKM41" s="71"/>
      <c r="AKN41" s="71"/>
      <c r="AKO41" s="71"/>
      <c r="AKP41" s="71"/>
      <c r="AKQ41" s="71"/>
      <c r="AKR41" s="71"/>
      <c r="AKS41" s="71"/>
      <c r="AKT41" s="71"/>
      <c r="AKU41" s="71"/>
      <c r="AKV41" s="71"/>
      <c r="AKW41" s="71"/>
      <c r="AKX41" s="71"/>
      <c r="AKY41" s="71"/>
      <c r="AKZ41" s="71"/>
      <c r="ALA41" s="71"/>
      <c r="ALB41" s="71"/>
      <c r="ALC41" s="71"/>
      <c r="ALD41" s="71"/>
      <c r="ALE41" s="71"/>
      <c r="ALF41" s="71"/>
      <c r="ALG41" s="71"/>
      <c r="ALH41" s="71"/>
      <c r="ALI41" s="71"/>
      <c r="ALJ41" s="71"/>
      <c r="ALK41" s="71"/>
      <c r="ALL41" s="71"/>
      <c r="ALM41" s="71"/>
      <c r="ALN41" s="71"/>
      <c r="ALO41" s="71"/>
      <c r="ALP41" s="71"/>
      <c r="ALQ41" s="71"/>
      <c r="ALR41" s="71"/>
      <c r="ALS41" s="71"/>
      <c r="ALT41" s="71"/>
      <c r="ALU41" s="71"/>
      <c r="ALV41" s="71"/>
      <c r="ALW41" s="71"/>
      <c r="ALX41" s="71"/>
      <c r="ALY41" s="71"/>
      <c r="ALZ41" s="71"/>
      <c r="AMA41" s="71"/>
      <c r="AMB41" s="71"/>
      <c r="AMC41" s="71"/>
      <c r="AMD41" s="71"/>
      <c r="AME41" s="71"/>
      <c r="AMF41" s="71"/>
      <c r="AMG41" s="71"/>
      <c r="AMH41" s="71"/>
      <c r="AMI41" s="71"/>
      <c r="AMJ41" s="71"/>
      <c r="AMK41" s="71"/>
      <c r="AML41" s="71"/>
      <c r="AMM41" s="71"/>
      <c r="AMN41" s="71"/>
      <c r="AMO41" s="71"/>
      <c r="AMP41" s="71"/>
      <c r="AMQ41" s="71"/>
      <c r="AMR41" s="71"/>
      <c r="AMS41" s="71"/>
      <c r="AMT41" s="71"/>
      <c r="AMU41" s="71"/>
      <c r="AMV41" s="71"/>
      <c r="AMW41" s="71"/>
      <c r="AMX41" s="71"/>
      <c r="AMY41" s="71"/>
      <c r="AMZ41" s="71"/>
      <c r="ANA41" s="71"/>
      <c r="ANB41" s="71"/>
      <c r="ANC41" s="71"/>
      <c r="AND41" s="71"/>
      <c r="ANE41" s="71"/>
      <c r="ANF41" s="71"/>
      <c r="ANG41" s="71"/>
      <c r="ANH41" s="71"/>
      <c r="ANI41" s="71"/>
      <c r="ANJ41" s="71"/>
      <c r="ANK41" s="71"/>
      <c r="ANL41" s="71"/>
      <c r="ANM41" s="71"/>
      <c r="ANN41" s="71"/>
      <c r="ANO41" s="71"/>
      <c r="ANP41" s="71"/>
      <c r="ANQ41" s="71"/>
      <c r="ANR41" s="71"/>
      <c r="ANS41" s="71"/>
      <c r="ANT41" s="71"/>
      <c r="ANU41" s="71"/>
      <c r="ANV41" s="71"/>
      <c r="ANW41" s="71"/>
      <c r="ANX41" s="71"/>
      <c r="ANY41" s="71"/>
      <c r="ANZ41" s="71"/>
      <c r="AOA41" s="71"/>
      <c r="AOB41" s="71"/>
      <c r="AOC41" s="71"/>
      <c r="AOD41" s="71"/>
      <c r="AOE41" s="71"/>
      <c r="AOF41" s="71"/>
      <c r="AOG41" s="71"/>
      <c r="AOH41" s="71"/>
      <c r="AOI41" s="71"/>
      <c r="AOJ41" s="71"/>
      <c r="AOK41" s="71"/>
      <c r="AOL41" s="71"/>
      <c r="AOM41" s="71"/>
      <c r="AON41" s="71"/>
      <c r="AOO41" s="71"/>
      <c r="AOP41" s="71"/>
      <c r="AOQ41" s="71"/>
      <c r="AOR41" s="71"/>
      <c r="AOS41" s="71"/>
      <c r="AOT41" s="71"/>
      <c r="AOU41" s="71"/>
      <c r="AOV41" s="71"/>
      <c r="AOW41" s="71"/>
      <c r="AOX41" s="71"/>
      <c r="AOY41" s="71"/>
      <c r="AOZ41" s="71"/>
      <c r="APA41" s="71"/>
      <c r="APB41" s="71"/>
      <c r="APC41" s="71"/>
      <c r="APD41" s="71"/>
      <c r="APE41" s="71"/>
      <c r="APF41" s="71"/>
      <c r="APG41" s="71"/>
      <c r="APH41" s="71"/>
      <c r="API41" s="71"/>
      <c r="APJ41" s="71"/>
      <c r="APK41" s="71"/>
      <c r="APL41" s="71"/>
      <c r="APM41" s="71"/>
      <c r="APN41" s="71"/>
      <c r="APO41" s="71"/>
      <c r="APP41" s="71"/>
      <c r="APQ41" s="71"/>
      <c r="APR41" s="71"/>
      <c r="APS41" s="71"/>
      <c r="APT41" s="71"/>
      <c r="APU41" s="71"/>
      <c r="APV41" s="71"/>
      <c r="APW41" s="71"/>
      <c r="APX41" s="71"/>
      <c r="APY41" s="71"/>
      <c r="APZ41" s="71"/>
      <c r="AQA41" s="71"/>
      <c r="AQB41" s="71"/>
      <c r="AQC41" s="71"/>
      <c r="AQD41" s="71"/>
      <c r="AQE41" s="71"/>
      <c r="AQF41" s="71"/>
      <c r="AQG41" s="71"/>
      <c r="AQH41" s="71"/>
      <c r="AQI41" s="71"/>
      <c r="AQJ41" s="71"/>
      <c r="AQK41" s="71"/>
      <c r="AQL41" s="71"/>
      <c r="AQM41" s="71"/>
      <c r="AQN41" s="71"/>
      <c r="AQO41" s="71"/>
      <c r="AQP41" s="71"/>
      <c r="AQQ41" s="71"/>
      <c r="AQR41" s="71"/>
      <c r="AQS41" s="71"/>
      <c r="AQT41" s="71"/>
      <c r="AQU41" s="71"/>
      <c r="AQV41" s="71"/>
      <c r="AQW41" s="71"/>
      <c r="AQX41" s="71"/>
      <c r="AQY41" s="71"/>
      <c r="AQZ41" s="71"/>
      <c r="ARA41" s="71"/>
      <c r="ARB41" s="71"/>
      <c r="ARC41" s="71"/>
      <c r="ARD41" s="71"/>
      <c r="ARE41" s="71"/>
      <c r="ARF41" s="71"/>
      <c r="ARG41" s="71"/>
      <c r="ARH41" s="71"/>
      <c r="ARI41" s="71"/>
      <c r="ARJ41" s="71"/>
      <c r="ARK41" s="71"/>
      <c r="ARL41" s="71"/>
      <c r="ARM41" s="71"/>
      <c r="ARN41" s="71"/>
      <c r="ARO41" s="71"/>
      <c r="ARP41" s="71"/>
      <c r="ARQ41" s="71"/>
      <c r="ARR41" s="71"/>
      <c r="ARS41" s="71"/>
      <c r="ART41" s="71"/>
      <c r="ARU41" s="71"/>
      <c r="ARV41" s="71"/>
      <c r="ARW41" s="71"/>
      <c r="ARX41" s="71"/>
      <c r="ARY41" s="71"/>
      <c r="ARZ41" s="71"/>
      <c r="ASA41" s="71"/>
      <c r="ASB41" s="71"/>
      <c r="ASC41" s="71"/>
      <c r="ASD41" s="71"/>
      <c r="ASE41" s="71"/>
      <c r="ASF41" s="71"/>
      <c r="ASG41" s="71"/>
      <c r="ASH41" s="71"/>
      <c r="ASI41" s="71"/>
      <c r="ASJ41" s="71"/>
      <c r="ASK41" s="71"/>
      <c r="ASL41" s="71"/>
      <c r="ASM41" s="71"/>
      <c r="ASN41" s="71"/>
      <c r="ASO41" s="71"/>
      <c r="ASP41" s="71"/>
      <c r="ASQ41" s="71"/>
      <c r="ASR41" s="71"/>
      <c r="ASS41" s="71"/>
      <c r="AST41" s="71"/>
      <c r="ASU41" s="71"/>
      <c r="ASV41" s="71"/>
      <c r="ASW41" s="71"/>
      <c r="ASX41" s="71"/>
      <c r="ASY41" s="71"/>
      <c r="ASZ41" s="71"/>
      <c r="ATA41" s="71"/>
      <c r="ATB41" s="71"/>
      <c r="ATC41" s="71"/>
      <c r="ATD41" s="71"/>
      <c r="ATE41" s="71"/>
      <c r="ATF41" s="71"/>
      <c r="ATG41" s="71"/>
      <c r="ATH41" s="71"/>
      <c r="ATI41" s="71"/>
      <c r="ATJ41" s="71"/>
      <c r="ATK41" s="71"/>
      <c r="ATL41" s="71"/>
      <c r="ATM41" s="71"/>
      <c r="ATN41" s="71"/>
      <c r="ATO41" s="71"/>
      <c r="ATP41" s="71"/>
      <c r="ATQ41" s="71"/>
      <c r="ATR41" s="71"/>
      <c r="ATS41" s="71"/>
      <c r="ATT41" s="71"/>
      <c r="ATU41" s="71"/>
      <c r="ATV41" s="71"/>
      <c r="ATW41" s="71"/>
      <c r="ATX41" s="71"/>
      <c r="ATY41" s="71"/>
      <c r="ATZ41" s="71"/>
      <c r="AUA41" s="71"/>
      <c r="AUB41" s="71"/>
      <c r="AUC41" s="71"/>
      <c r="AUD41" s="71"/>
      <c r="AUE41" s="71"/>
      <c r="AUF41" s="71"/>
      <c r="AUG41" s="71"/>
      <c r="AUH41" s="71"/>
      <c r="AUI41" s="71"/>
      <c r="AUJ41" s="71"/>
      <c r="AUK41" s="71"/>
      <c r="AUL41" s="71"/>
      <c r="AUM41" s="71"/>
      <c r="AUN41" s="71"/>
      <c r="AUO41" s="71"/>
      <c r="AUP41" s="71"/>
      <c r="AUQ41" s="71"/>
      <c r="AUR41" s="71"/>
      <c r="AUS41" s="71"/>
      <c r="AUT41" s="71"/>
      <c r="AUU41" s="71"/>
      <c r="AUV41" s="71"/>
      <c r="AUW41" s="71"/>
      <c r="AUX41" s="71"/>
      <c r="AUY41" s="71"/>
      <c r="AUZ41" s="71"/>
      <c r="AVA41" s="71"/>
      <c r="AVB41" s="71"/>
      <c r="AVC41" s="71"/>
      <c r="AVD41" s="71"/>
      <c r="AVE41" s="71"/>
      <c r="AVF41" s="71"/>
      <c r="AVG41" s="71"/>
      <c r="AVH41" s="71"/>
      <c r="AVI41" s="71"/>
      <c r="AVJ41" s="71"/>
      <c r="AVK41" s="71"/>
      <c r="AVL41" s="71"/>
      <c r="AVM41" s="71"/>
      <c r="AVN41" s="71"/>
      <c r="AVO41" s="71"/>
      <c r="AVP41" s="71"/>
      <c r="AVQ41" s="71"/>
      <c r="AVR41" s="71"/>
      <c r="AVS41" s="71"/>
      <c r="AVT41" s="71"/>
      <c r="AVU41" s="71"/>
      <c r="AVV41" s="71"/>
      <c r="AVW41" s="71"/>
      <c r="AVX41" s="71"/>
      <c r="AVY41" s="71"/>
      <c r="AVZ41" s="71"/>
      <c r="AWA41" s="71"/>
      <c r="AWB41" s="71"/>
      <c r="AWC41" s="71"/>
      <c r="AWD41" s="71"/>
      <c r="AWE41" s="71"/>
      <c r="AWF41" s="71"/>
      <c r="AWG41" s="71"/>
      <c r="AWH41" s="71"/>
      <c r="AWI41" s="71"/>
      <c r="AWJ41" s="71"/>
      <c r="AWK41" s="71"/>
      <c r="AWL41" s="71"/>
      <c r="AWM41" s="71"/>
      <c r="AWN41" s="71"/>
      <c r="AWO41" s="71"/>
      <c r="AWP41" s="71"/>
      <c r="AWQ41" s="71"/>
      <c r="AWR41" s="71"/>
      <c r="AWS41" s="71"/>
      <c r="AWT41" s="71"/>
      <c r="AWU41" s="71"/>
      <c r="AWV41" s="71"/>
      <c r="AWW41" s="71"/>
      <c r="AWX41" s="71"/>
      <c r="AWY41" s="71"/>
      <c r="AWZ41" s="71"/>
      <c r="AXA41" s="71"/>
      <c r="AXB41" s="71"/>
      <c r="AXC41" s="71"/>
      <c r="AXD41" s="71"/>
      <c r="AXE41" s="71"/>
      <c r="AXF41" s="71"/>
      <c r="AXG41" s="71"/>
      <c r="AXH41" s="71"/>
      <c r="AXI41" s="71"/>
      <c r="AXJ41" s="71"/>
      <c r="AXK41" s="71"/>
      <c r="AXL41" s="71"/>
      <c r="AXM41" s="71"/>
      <c r="AXN41" s="71"/>
      <c r="AXO41" s="71"/>
      <c r="AXP41" s="71"/>
      <c r="AXQ41" s="71"/>
      <c r="AXR41" s="71"/>
      <c r="AXS41" s="71"/>
      <c r="AXT41" s="71"/>
      <c r="AXU41" s="71"/>
      <c r="AXV41" s="71"/>
      <c r="AXW41" s="71"/>
      <c r="AXX41" s="71"/>
      <c r="AXY41" s="71"/>
      <c r="AXZ41" s="71"/>
      <c r="AYA41" s="71"/>
      <c r="AYB41" s="71"/>
      <c r="AYC41" s="71"/>
      <c r="AYD41" s="71"/>
      <c r="AYE41" s="71"/>
      <c r="AYF41" s="71"/>
      <c r="AYG41" s="71"/>
      <c r="AYH41" s="71"/>
      <c r="AYI41" s="71"/>
      <c r="AYJ41" s="71"/>
      <c r="AYK41" s="71"/>
      <c r="AYL41" s="71"/>
      <c r="AYM41" s="71"/>
      <c r="AYN41" s="71"/>
      <c r="AYO41" s="71"/>
      <c r="AYP41" s="71"/>
      <c r="AYQ41" s="71"/>
      <c r="AYR41" s="71"/>
      <c r="AYS41" s="71"/>
      <c r="AYT41" s="71"/>
      <c r="AYU41" s="71"/>
      <c r="AYV41" s="71"/>
      <c r="AYW41" s="71"/>
      <c r="AYX41" s="71"/>
      <c r="AYY41" s="71"/>
      <c r="AYZ41" s="71"/>
      <c r="AZA41" s="71"/>
      <c r="AZB41" s="71"/>
      <c r="AZC41" s="71"/>
      <c r="AZD41" s="71"/>
      <c r="AZE41" s="71"/>
      <c r="AZF41" s="71"/>
      <c r="AZG41" s="71"/>
      <c r="AZH41" s="71"/>
      <c r="AZI41" s="71"/>
      <c r="AZJ41" s="71"/>
      <c r="AZK41" s="71"/>
      <c r="AZL41" s="71"/>
      <c r="AZM41" s="71"/>
      <c r="AZN41" s="71"/>
      <c r="AZO41" s="71"/>
      <c r="AZP41" s="71"/>
      <c r="AZQ41" s="71"/>
      <c r="AZR41" s="71"/>
      <c r="AZS41" s="71"/>
      <c r="AZT41" s="71"/>
      <c r="AZU41" s="71"/>
      <c r="AZV41" s="71"/>
      <c r="AZW41" s="71"/>
      <c r="AZX41" s="71"/>
      <c r="AZY41" s="71"/>
      <c r="AZZ41" s="71"/>
      <c r="BAA41" s="71"/>
      <c r="BAB41" s="71"/>
      <c r="BAC41" s="71"/>
      <c r="BAD41" s="71"/>
      <c r="BAE41" s="71"/>
      <c r="BAF41" s="71"/>
      <c r="BAG41" s="71"/>
      <c r="BAH41" s="71"/>
      <c r="BAI41" s="71"/>
      <c r="BAJ41" s="71"/>
      <c r="BAK41" s="71"/>
      <c r="BAL41" s="71"/>
      <c r="BAM41" s="71"/>
      <c r="BAN41" s="71"/>
      <c r="BAO41" s="71"/>
      <c r="BAP41" s="71"/>
      <c r="BAQ41" s="71"/>
      <c r="BAR41" s="71"/>
      <c r="BAS41" s="71"/>
      <c r="BAT41" s="71"/>
      <c r="BAU41" s="71"/>
      <c r="BAV41" s="71"/>
      <c r="BAW41" s="71"/>
      <c r="BAX41" s="71"/>
      <c r="BAY41" s="71"/>
      <c r="BAZ41" s="71"/>
      <c r="BBA41" s="71"/>
      <c r="BBB41" s="71"/>
      <c r="BBC41" s="71"/>
      <c r="BBD41" s="71"/>
      <c r="BBE41" s="71"/>
      <c r="BBF41" s="71"/>
      <c r="BBG41" s="71"/>
      <c r="BBH41" s="71"/>
      <c r="BBI41" s="71"/>
      <c r="BBJ41" s="71"/>
      <c r="BBK41" s="71"/>
      <c r="BBL41" s="71"/>
      <c r="BBM41" s="71"/>
      <c r="BBN41" s="71"/>
      <c r="BBO41" s="71"/>
      <c r="BBP41" s="71"/>
      <c r="BBQ41" s="71"/>
      <c r="BBR41" s="71"/>
      <c r="BBS41" s="71"/>
      <c r="BBT41" s="71"/>
      <c r="BBU41" s="71"/>
      <c r="BBV41" s="71"/>
      <c r="BBW41" s="71"/>
      <c r="BBX41" s="71"/>
      <c r="BBY41" s="71"/>
      <c r="BBZ41" s="71"/>
      <c r="BCA41" s="71"/>
      <c r="BCB41" s="71"/>
      <c r="BCC41" s="71"/>
      <c r="BCD41" s="71"/>
      <c r="BCE41" s="71"/>
      <c r="BCF41" s="71"/>
      <c r="BCG41" s="71"/>
      <c r="BCH41" s="71"/>
      <c r="BCI41" s="71"/>
      <c r="BCJ41" s="71"/>
      <c r="BCK41" s="71"/>
      <c r="BCL41" s="71"/>
      <c r="BCM41" s="71"/>
      <c r="BCN41" s="71"/>
      <c r="BCO41" s="71"/>
      <c r="BCP41" s="71"/>
      <c r="BCQ41" s="71"/>
      <c r="BCR41" s="71"/>
      <c r="BCS41" s="71"/>
      <c r="BCT41" s="71"/>
      <c r="BCU41" s="71"/>
      <c r="BCV41" s="71"/>
      <c r="BCW41" s="71"/>
      <c r="BCX41" s="71"/>
      <c r="BCY41" s="71"/>
      <c r="BCZ41" s="71"/>
      <c r="BDA41" s="71"/>
      <c r="BDB41" s="71"/>
      <c r="BDC41" s="71"/>
      <c r="BDD41" s="71"/>
      <c r="BDE41" s="71"/>
      <c r="BDF41" s="71"/>
      <c r="BDG41" s="71"/>
      <c r="BDH41" s="71"/>
      <c r="BDI41" s="71"/>
      <c r="BDJ41" s="71"/>
      <c r="BDK41" s="71"/>
      <c r="BDL41" s="71"/>
      <c r="BDM41" s="71"/>
      <c r="BDN41" s="71"/>
      <c r="BDO41" s="71"/>
      <c r="BDP41" s="71"/>
      <c r="BDQ41" s="71"/>
      <c r="BDR41" s="71"/>
      <c r="BDS41" s="71"/>
      <c r="BDT41" s="71"/>
      <c r="BDU41" s="71"/>
      <c r="BDV41" s="71"/>
      <c r="BDW41" s="71"/>
      <c r="BDX41" s="71"/>
      <c r="BDY41" s="71"/>
      <c r="BDZ41" s="71"/>
      <c r="BEA41" s="71"/>
      <c r="BEB41" s="71"/>
      <c r="BEC41" s="71"/>
      <c r="BED41" s="71"/>
      <c r="BEE41" s="71"/>
      <c r="BEF41" s="71"/>
      <c r="BEG41" s="71"/>
      <c r="BEH41" s="71"/>
      <c r="BEI41" s="71"/>
      <c r="BEJ41" s="71"/>
      <c r="BEK41" s="71"/>
      <c r="BEL41" s="71"/>
      <c r="BEM41" s="71"/>
      <c r="BEN41" s="71"/>
      <c r="BEO41" s="71"/>
      <c r="BEP41" s="71"/>
      <c r="BEQ41" s="71"/>
      <c r="BER41" s="71"/>
      <c r="BES41" s="71"/>
      <c r="BET41" s="71"/>
      <c r="BEU41" s="71"/>
      <c r="BEV41" s="71"/>
      <c r="BEW41" s="71"/>
      <c r="BEX41" s="71"/>
      <c r="BEY41" s="71"/>
      <c r="BEZ41" s="71"/>
      <c r="BFA41" s="71"/>
      <c r="BFB41" s="71"/>
      <c r="BFC41" s="71"/>
      <c r="BFD41" s="71"/>
      <c r="BFE41" s="71"/>
      <c r="BFF41" s="71"/>
      <c r="BFG41" s="71"/>
      <c r="BFH41" s="71"/>
      <c r="BFI41" s="71"/>
      <c r="BFJ41" s="71"/>
      <c r="BFK41" s="71"/>
      <c r="BFL41" s="71"/>
      <c r="BFM41" s="71"/>
      <c r="BFN41" s="71"/>
      <c r="BFO41" s="71"/>
      <c r="BFP41" s="71"/>
      <c r="BFQ41" s="71"/>
      <c r="BFR41" s="71"/>
      <c r="BFS41" s="71"/>
      <c r="BFT41" s="71"/>
      <c r="BFU41" s="71"/>
      <c r="BFV41" s="71"/>
      <c r="BFW41" s="71"/>
      <c r="BFX41" s="71"/>
      <c r="BFY41" s="71"/>
      <c r="BFZ41" s="71"/>
      <c r="BGA41" s="71"/>
      <c r="BGB41" s="71"/>
      <c r="BGC41" s="71"/>
      <c r="BGD41" s="71"/>
      <c r="BGE41" s="71"/>
      <c r="BGF41" s="71"/>
      <c r="BGG41" s="71"/>
      <c r="BGH41" s="71"/>
      <c r="BGI41" s="71"/>
      <c r="BGJ41" s="71"/>
      <c r="BGK41" s="71"/>
      <c r="BGL41" s="71"/>
      <c r="BGM41" s="71"/>
      <c r="BGN41" s="71"/>
      <c r="BGO41" s="71"/>
      <c r="BGP41" s="71"/>
      <c r="BGQ41" s="71"/>
      <c r="BGR41" s="71"/>
      <c r="BGS41" s="71"/>
      <c r="BGT41" s="71"/>
      <c r="BGU41" s="71"/>
      <c r="BGV41" s="71"/>
      <c r="BGW41" s="71"/>
      <c r="BGX41" s="71"/>
      <c r="BGY41" s="71"/>
      <c r="BGZ41" s="71"/>
      <c r="BHA41" s="71"/>
      <c r="BHB41" s="71"/>
      <c r="BHC41" s="71"/>
      <c r="BHD41" s="71"/>
      <c r="BHE41" s="71"/>
      <c r="BHF41" s="71"/>
      <c r="BHG41" s="71"/>
      <c r="BHH41" s="71"/>
      <c r="BHI41" s="71"/>
      <c r="BHJ41" s="71"/>
      <c r="BHK41" s="71"/>
      <c r="BHL41" s="71"/>
      <c r="BHM41" s="71"/>
      <c r="BHN41" s="71"/>
      <c r="BHO41" s="71"/>
      <c r="BHP41" s="71"/>
      <c r="BHQ41" s="71"/>
      <c r="BHR41" s="71"/>
      <c r="BHS41" s="71"/>
      <c r="BHT41" s="71"/>
      <c r="BHU41" s="71"/>
      <c r="BHV41" s="71"/>
      <c r="BHW41" s="71"/>
      <c r="BHX41" s="71"/>
      <c r="BHY41" s="71"/>
      <c r="BHZ41" s="71"/>
      <c r="BIA41" s="71"/>
      <c r="BIB41" s="71"/>
      <c r="BIC41" s="71"/>
      <c r="BID41" s="71"/>
      <c r="BIE41" s="71"/>
      <c r="BIF41" s="71"/>
      <c r="BIG41" s="71"/>
      <c r="BIH41" s="71"/>
      <c r="BII41" s="71"/>
      <c r="BIJ41" s="71"/>
      <c r="BIK41" s="71"/>
      <c r="BIL41" s="71"/>
      <c r="BIM41" s="71"/>
      <c r="BIN41" s="71"/>
      <c r="BIO41" s="71"/>
      <c r="BIP41" s="71"/>
      <c r="BIQ41" s="71"/>
      <c r="BIR41" s="71"/>
      <c r="BIS41" s="71"/>
      <c r="BIT41" s="71"/>
      <c r="BIU41" s="71"/>
      <c r="BIV41" s="71"/>
      <c r="BIW41" s="71"/>
      <c r="BIX41" s="71"/>
      <c r="BIY41" s="71"/>
      <c r="BIZ41" s="71"/>
      <c r="BJA41" s="71"/>
      <c r="BJB41" s="71"/>
      <c r="BJC41" s="71"/>
      <c r="BJD41" s="71"/>
      <c r="BJE41" s="71"/>
      <c r="BJF41" s="71"/>
      <c r="BJG41" s="71"/>
      <c r="BJH41" s="71"/>
      <c r="BJI41" s="71"/>
      <c r="BJJ41" s="71"/>
      <c r="BJK41" s="71"/>
      <c r="BJL41" s="71"/>
      <c r="BJM41" s="71"/>
      <c r="BJN41" s="71"/>
      <c r="BJO41" s="71"/>
      <c r="BJP41" s="71"/>
      <c r="BJQ41" s="71"/>
      <c r="BJR41" s="71"/>
      <c r="BJS41" s="71"/>
      <c r="BJT41" s="71"/>
      <c r="BJU41" s="71"/>
      <c r="BJV41" s="71"/>
      <c r="BJW41" s="71"/>
      <c r="BJX41" s="71"/>
      <c r="BJY41" s="71"/>
      <c r="BJZ41" s="71"/>
      <c r="BKA41" s="71"/>
      <c r="BKB41" s="71"/>
      <c r="BKC41" s="71"/>
      <c r="BKD41" s="71"/>
      <c r="BKE41" s="71"/>
      <c r="BKF41" s="71"/>
      <c r="BKG41" s="71"/>
      <c r="BKH41" s="71"/>
      <c r="BKI41" s="71"/>
      <c r="BKJ41" s="71"/>
      <c r="BKK41" s="71"/>
      <c r="BKL41" s="71"/>
      <c r="BKM41" s="71"/>
      <c r="BKN41" s="71"/>
      <c r="BKO41" s="71"/>
      <c r="BKP41" s="71"/>
      <c r="BKQ41" s="71"/>
      <c r="BKR41" s="71"/>
      <c r="BKS41" s="71"/>
      <c r="BKT41" s="71"/>
      <c r="BKU41" s="71"/>
      <c r="BKV41" s="71"/>
      <c r="BKW41" s="71"/>
      <c r="BKX41" s="71"/>
      <c r="BKY41" s="71"/>
      <c r="BKZ41" s="71"/>
      <c r="BLA41" s="71"/>
      <c r="BLB41" s="71"/>
      <c r="BLC41" s="71"/>
      <c r="BLD41" s="71"/>
      <c r="BLE41" s="71"/>
      <c r="BLF41" s="71"/>
      <c r="BLG41" s="71"/>
      <c r="BLH41" s="71"/>
      <c r="BLI41" s="71"/>
      <c r="BLJ41" s="71"/>
      <c r="BLK41" s="71"/>
      <c r="BLL41" s="71"/>
      <c r="BLM41" s="71"/>
      <c r="BLN41" s="71"/>
      <c r="BLO41" s="71"/>
      <c r="BLP41" s="71"/>
      <c r="BLQ41" s="71"/>
      <c r="BLR41" s="71"/>
      <c r="BLS41" s="71"/>
      <c r="BLT41" s="71"/>
      <c r="BLU41" s="71"/>
      <c r="BLV41" s="71"/>
      <c r="BLW41" s="71"/>
      <c r="BLX41" s="71"/>
      <c r="BLY41" s="71"/>
      <c r="BLZ41" s="71"/>
      <c r="BMA41" s="71"/>
      <c r="BMB41" s="71"/>
      <c r="BMC41" s="71"/>
      <c r="BMD41" s="71"/>
      <c r="BME41" s="71"/>
      <c r="BMF41" s="71"/>
      <c r="BMG41" s="71"/>
      <c r="BMH41" s="71"/>
      <c r="BMI41" s="71"/>
      <c r="BMJ41" s="71"/>
      <c r="BMK41" s="71"/>
      <c r="BML41" s="71"/>
      <c r="BMM41" s="71"/>
      <c r="BMN41" s="71"/>
      <c r="BMO41" s="71"/>
      <c r="BMP41" s="71"/>
      <c r="BMQ41" s="71"/>
      <c r="BMR41" s="71"/>
      <c r="BMS41" s="71"/>
      <c r="BMT41" s="71"/>
      <c r="BMU41" s="71"/>
      <c r="BMV41" s="71"/>
      <c r="BMW41" s="71"/>
      <c r="BMX41" s="71"/>
      <c r="BMY41" s="71"/>
      <c r="BMZ41" s="71"/>
      <c r="BNA41" s="71"/>
      <c r="BNB41" s="71"/>
      <c r="BNC41" s="71"/>
      <c r="BND41" s="71"/>
      <c r="BNE41" s="71"/>
      <c r="BNF41" s="71"/>
      <c r="BNG41" s="71"/>
      <c r="BNH41" s="71"/>
      <c r="BNI41" s="71"/>
      <c r="BNJ41" s="71"/>
      <c r="BNK41" s="71"/>
      <c r="BNL41" s="71"/>
      <c r="BNM41" s="71"/>
      <c r="BNN41" s="71"/>
      <c r="BNO41" s="71"/>
      <c r="BNP41" s="71"/>
      <c r="BNQ41" s="71"/>
      <c r="BNR41" s="71"/>
      <c r="BNS41" s="71"/>
      <c r="BNT41" s="71"/>
      <c r="BNU41" s="71"/>
      <c r="BNV41" s="71"/>
      <c r="BNW41" s="71"/>
      <c r="BNX41" s="71"/>
      <c r="BNY41" s="71"/>
      <c r="BNZ41" s="71"/>
      <c r="BOA41" s="71"/>
      <c r="BOB41" s="71"/>
      <c r="BOC41" s="71"/>
      <c r="BOD41" s="71"/>
      <c r="BOE41" s="71"/>
      <c r="BOF41" s="71"/>
      <c r="BOG41" s="71"/>
      <c r="BOH41" s="71"/>
      <c r="BOI41" s="71"/>
      <c r="BOJ41" s="71"/>
      <c r="BOK41" s="71"/>
      <c r="BOL41" s="71"/>
      <c r="BOM41" s="71"/>
      <c r="BON41" s="71"/>
      <c r="BOO41" s="71"/>
      <c r="BOP41" s="71"/>
      <c r="BOQ41" s="71"/>
      <c r="BOR41" s="71"/>
      <c r="BOS41" s="71"/>
      <c r="BOT41" s="71"/>
      <c r="BOU41" s="71"/>
      <c r="BOV41" s="71"/>
      <c r="BOW41" s="71"/>
      <c r="BOX41" s="71"/>
      <c r="BOY41" s="71"/>
      <c r="BOZ41" s="71"/>
      <c r="BPA41" s="71"/>
      <c r="BPB41" s="71"/>
      <c r="BPC41" s="71"/>
      <c r="BPD41" s="71"/>
      <c r="BPE41" s="71"/>
      <c r="BPF41" s="71"/>
      <c r="BPG41" s="71"/>
      <c r="BPH41" s="71"/>
      <c r="BPI41" s="71"/>
      <c r="BPJ41" s="71"/>
      <c r="BPK41" s="71"/>
      <c r="BPL41" s="71"/>
      <c r="BPM41" s="71"/>
      <c r="BPN41" s="71"/>
      <c r="BPO41" s="71"/>
      <c r="BPP41" s="71"/>
      <c r="BPQ41" s="71"/>
      <c r="BPR41" s="71"/>
      <c r="BPS41" s="71"/>
      <c r="BPT41" s="71"/>
      <c r="BPU41" s="71"/>
      <c r="BPV41" s="71"/>
      <c r="BPW41" s="71"/>
      <c r="BPX41" s="71"/>
      <c r="BPY41" s="71"/>
      <c r="BPZ41" s="71"/>
      <c r="BQA41" s="71"/>
      <c r="BQB41" s="71"/>
      <c r="BQC41" s="71"/>
      <c r="BQD41" s="71"/>
      <c r="BQE41" s="71"/>
      <c r="BQF41" s="71"/>
      <c r="BQG41" s="71"/>
      <c r="BQH41" s="71"/>
      <c r="BQI41" s="71"/>
      <c r="BQJ41" s="71"/>
      <c r="BQK41" s="71"/>
      <c r="BQL41" s="71"/>
      <c r="BQM41" s="71"/>
      <c r="BQN41" s="71"/>
      <c r="BQO41" s="71"/>
      <c r="BQP41" s="71"/>
      <c r="BQQ41" s="71"/>
      <c r="BQR41" s="71"/>
      <c r="BQS41" s="71"/>
      <c r="BQT41" s="71"/>
      <c r="BQU41" s="71"/>
      <c r="BQV41" s="71"/>
      <c r="BQW41" s="71"/>
      <c r="BQX41" s="71"/>
      <c r="BQY41" s="71"/>
      <c r="BQZ41" s="71"/>
      <c r="BRA41" s="71"/>
      <c r="BRB41" s="71"/>
      <c r="BRC41" s="71"/>
      <c r="BRD41" s="71"/>
      <c r="BRE41" s="71"/>
      <c r="BRF41" s="71"/>
      <c r="BRG41" s="71"/>
      <c r="BRH41" s="71"/>
      <c r="BRI41" s="71"/>
      <c r="BRJ41" s="71"/>
      <c r="BRK41" s="71"/>
      <c r="BRL41" s="71"/>
      <c r="BRM41" s="71"/>
      <c r="BRN41" s="71"/>
      <c r="BRO41" s="71"/>
      <c r="BRP41" s="71"/>
      <c r="BRQ41" s="71"/>
      <c r="BRR41" s="71"/>
      <c r="BRS41" s="71"/>
      <c r="BRT41" s="71"/>
      <c r="BRU41" s="71"/>
      <c r="BRV41" s="71"/>
      <c r="BRW41" s="71"/>
      <c r="BRX41" s="71"/>
      <c r="BRY41" s="71"/>
      <c r="BRZ41" s="71"/>
      <c r="BSA41" s="71"/>
      <c r="BSB41" s="71"/>
      <c r="BSC41" s="71"/>
      <c r="BSD41" s="71"/>
      <c r="BSE41" s="71"/>
      <c r="BSF41" s="71"/>
      <c r="BSG41" s="71"/>
      <c r="BSH41" s="71"/>
      <c r="BSI41" s="71"/>
      <c r="BSJ41" s="71"/>
      <c r="BSK41" s="71"/>
      <c r="BSL41" s="71"/>
      <c r="BSM41" s="71"/>
      <c r="BSN41" s="71"/>
      <c r="BSO41" s="71"/>
      <c r="BSP41" s="71"/>
      <c r="BSQ41" s="71"/>
      <c r="BSR41" s="71"/>
      <c r="BSS41" s="71"/>
      <c r="BST41" s="71"/>
      <c r="BSU41" s="71"/>
      <c r="BSV41" s="71"/>
      <c r="BSW41" s="71"/>
      <c r="BSX41" s="71"/>
      <c r="BSY41" s="71"/>
      <c r="BSZ41" s="71"/>
      <c r="BTA41" s="71"/>
      <c r="BTB41" s="71"/>
      <c r="BTC41" s="71"/>
      <c r="BTD41" s="71"/>
      <c r="BTE41" s="71"/>
      <c r="BTF41" s="71"/>
      <c r="BTG41" s="71"/>
      <c r="BTH41" s="71"/>
      <c r="BTI41" s="71"/>
      <c r="BTJ41" s="71"/>
      <c r="BTK41" s="71"/>
      <c r="BTL41" s="71"/>
      <c r="BTM41" s="71"/>
      <c r="BTN41" s="71"/>
      <c r="BTO41" s="71"/>
      <c r="BTP41" s="71"/>
      <c r="BTQ41" s="71"/>
      <c r="BTR41" s="71"/>
      <c r="BTS41" s="71"/>
      <c r="BTT41" s="71"/>
      <c r="BTU41" s="71"/>
      <c r="BTV41" s="71"/>
      <c r="BTW41" s="71"/>
      <c r="BTX41" s="71"/>
      <c r="BTY41" s="71"/>
      <c r="BTZ41" s="71"/>
      <c r="BUA41" s="71"/>
      <c r="BUB41" s="71"/>
      <c r="BUC41" s="71"/>
      <c r="BUD41" s="71"/>
      <c r="BUE41" s="71"/>
      <c r="BUF41" s="71"/>
      <c r="BUG41" s="71"/>
      <c r="BUH41" s="71"/>
      <c r="BUI41" s="71"/>
      <c r="BUJ41" s="71"/>
      <c r="BUK41" s="71"/>
      <c r="BUL41" s="71"/>
      <c r="BUM41" s="71"/>
      <c r="BUN41" s="71"/>
      <c r="BUO41" s="71"/>
      <c r="BUP41" s="71"/>
      <c r="BUQ41" s="71"/>
      <c r="BUR41" s="71"/>
      <c r="BUS41" s="71"/>
      <c r="BUT41" s="71"/>
      <c r="BUU41" s="71"/>
      <c r="BUV41" s="71"/>
      <c r="BUW41" s="71"/>
      <c r="BUX41" s="71"/>
      <c r="BUY41" s="71"/>
      <c r="BUZ41" s="71"/>
      <c r="BVA41" s="71"/>
      <c r="BVB41" s="71"/>
      <c r="BVC41" s="71"/>
      <c r="BVD41" s="71"/>
      <c r="BVE41" s="71"/>
      <c r="BVF41" s="71"/>
      <c r="BVG41" s="71"/>
      <c r="BVH41" s="71"/>
      <c r="BVI41" s="71"/>
      <c r="BVJ41" s="71"/>
      <c r="BVK41" s="71"/>
      <c r="BVL41" s="71"/>
      <c r="BVM41" s="71"/>
      <c r="BVN41" s="71"/>
      <c r="BVO41" s="71"/>
      <c r="BVP41" s="71"/>
      <c r="BVQ41" s="71"/>
      <c r="BVR41" s="71"/>
      <c r="BVS41" s="71"/>
      <c r="BVT41" s="71"/>
      <c r="BVU41" s="71"/>
      <c r="BVV41" s="71"/>
      <c r="BVW41" s="71"/>
      <c r="BVX41" s="71"/>
      <c r="BVY41" s="71"/>
      <c r="BVZ41" s="71"/>
      <c r="BWA41" s="71"/>
      <c r="BWB41" s="71"/>
      <c r="BWC41" s="71"/>
      <c r="BWD41" s="71"/>
      <c r="BWE41" s="71"/>
      <c r="BWF41" s="71"/>
      <c r="BWG41" s="71"/>
      <c r="BWH41" s="71"/>
      <c r="BWI41" s="71"/>
      <c r="BWJ41" s="71"/>
      <c r="BWK41" s="71"/>
      <c r="BWL41" s="71"/>
      <c r="BWM41" s="71"/>
      <c r="BWN41" s="71"/>
      <c r="BWO41" s="71"/>
      <c r="BWP41" s="71"/>
      <c r="BWQ41" s="71"/>
      <c r="BWR41" s="71"/>
      <c r="BWS41" s="71"/>
      <c r="BWT41" s="71"/>
      <c r="BWU41" s="71"/>
      <c r="BWV41" s="71"/>
      <c r="BWW41" s="71"/>
      <c r="BWX41" s="71"/>
      <c r="BWY41" s="71"/>
      <c r="BWZ41" s="71"/>
      <c r="BXA41" s="71"/>
      <c r="BXB41" s="71"/>
      <c r="BXC41" s="71"/>
      <c r="BXD41" s="71"/>
      <c r="BXE41" s="71"/>
      <c r="BXF41" s="71"/>
      <c r="BXG41" s="71"/>
      <c r="BXH41" s="71"/>
      <c r="BXI41" s="71"/>
      <c r="BXJ41" s="71"/>
      <c r="BXK41" s="71"/>
      <c r="BXL41" s="71"/>
      <c r="BXM41" s="71"/>
      <c r="BXN41" s="71"/>
      <c r="BXO41" s="71"/>
      <c r="BXP41" s="71"/>
      <c r="BXQ41" s="71"/>
      <c r="BXR41" s="71"/>
      <c r="BXS41" s="71"/>
      <c r="BXT41" s="71"/>
      <c r="BXU41" s="71"/>
      <c r="BXV41" s="71"/>
      <c r="BXW41" s="71"/>
      <c r="BXX41" s="71"/>
      <c r="BXY41" s="71"/>
      <c r="BXZ41" s="71"/>
      <c r="BYA41" s="71"/>
      <c r="BYB41" s="71"/>
      <c r="BYC41" s="71"/>
      <c r="BYD41" s="71"/>
      <c r="BYE41" s="71"/>
      <c r="BYF41" s="71"/>
      <c r="BYG41" s="71"/>
      <c r="BYH41" s="71"/>
      <c r="BYI41" s="71"/>
      <c r="BYJ41" s="71"/>
      <c r="BYK41" s="71"/>
      <c r="BYL41" s="71"/>
      <c r="BYM41" s="71"/>
      <c r="BYN41" s="71"/>
      <c r="BYO41" s="71"/>
      <c r="BYP41" s="71"/>
      <c r="BYQ41" s="71"/>
      <c r="BYR41" s="71"/>
      <c r="BYS41" s="71"/>
      <c r="BYT41" s="71"/>
      <c r="BYU41" s="71"/>
      <c r="BYV41" s="71"/>
      <c r="BYW41" s="71"/>
      <c r="BYX41" s="71"/>
      <c r="BYY41" s="71"/>
      <c r="BYZ41" s="71"/>
      <c r="BZA41" s="71"/>
      <c r="BZB41" s="71"/>
      <c r="BZC41" s="71"/>
      <c r="BZD41" s="71"/>
      <c r="BZE41" s="71"/>
      <c r="BZF41" s="71"/>
      <c r="BZG41" s="71"/>
      <c r="BZH41" s="71"/>
      <c r="BZI41" s="71"/>
      <c r="BZJ41" s="71"/>
      <c r="BZK41" s="71"/>
      <c r="BZL41" s="71"/>
      <c r="BZM41" s="71"/>
      <c r="BZN41" s="71"/>
      <c r="BZO41" s="71"/>
      <c r="BZP41" s="71"/>
      <c r="BZQ41" s="71"/>
      <c r="BZR41" s="71"/>
      <c r="BZS41" s="71"/>
      <c r="BZT41" s="71"/>
      <c r="BZU41" s="71"/>
      <c r="BZV41" s="71"/>
      <c r="BZW41" s="71"/>
      <c r="BZX41" s="71"/>
      <c r="BZY41" s="71"/>
      <c r="BZZ41" s="71"/>
      <c r="CAA41" s="71"/>
      <c r="CAB41" s="71"/>
      <c r="CAC41" s="71"/>
      <c r="CAD41" s="71"/>
      <c r="CAE41" s="71"/>
      <c r="CAF41" s="71"/>
      <c r="CAG41" s="71"/>
      <c r="CAH41" s="71"/>
      <c r="CAI41" s="71"/>
      <c r="CAJ41" s="71"/>
      <c r="CAK41" s="71"/>
      <c r="CAL41" s="71"/>
      <c r="CAM41" s="71"/>
      <c r="CAN41" s="71"/>
      <c r="CAO41" s="71"/>
      <c r="CAP41" s="71"/>
      <c r="CAQ41" s="71"/>
      <c r="CAR41" s="71"/>
      <c r="CAS41" s="71"/>
      <c r="CAT41" s="71"/>
      <c r="CAU41" s="71"/>
      <c r="CAV41" s="71"/>
      <c r="CAW41" s="71"/>
      <c r="CAX41" s="71"/>
      <c r="CAY41" s="71"/>
      <c r="CAZ41" s="71"/>
      <c r="CBA41" s="71"/>
      <c r="CBB41" s="71"/>
      <c r="CBC41" s="71"/>
      <c r="CBD41" s="71"/>
      <c r="CBE41" s="71"/>
      <c r="CBF41" s="71"/>
      <c r="CBG41" s="71"/>
      <c r="CBH41" s="71"/>
      <c r="CBI41" s="71"/>
      <c r="CBJ41" s="71"/>
      <c r="CBK41" s="71"/>
      <c r="CBL41" s="71"/>
      <c r="CBM41" s="71"/>
      <c r="CBN41" s="71"/>
      <c r="CBO41" s="71"/>
      <c r="CBP41" s="71"/>
      <c r="CBQ41" s="71"/>
      <c r="CBR41" s="71"/>
      <c r="CBS41" s="71"/>
      <c r="CBT41" s="71"/>
      <c r="CBU41" s="71"/>
      <c r="CBV41" s="71"/>
      <c r="CBW41" s="71"/>
      <c r="CBX41" s="71"/>
      <c r="CBY41" s="71"/>
      <c r="CBZ41" s="71"/>
      <c r="CCA41" s="71"/>
      <c r="CCB41" s="71"/>
      <c r="CCC41" s="71"/>
      <c r="CCD41" s="71"/>
      <c r="CCE41" s="71"/>
      <c r="CCF41" s="71"/>
      <c r="CCG41" s="71"/>
      <c r="CCH41" s="71"/>
      <c r="CCI41" s="71"/>
      <c r="CCJ41" s="71"/>
      <c r="CCK41" s="71"/>
      <c r="CCL41" s="71"/>
      <c r="CCM41" s="71"/>
      <c r="CCN41" s="71"/>
      <c r="CCO41" s="71"/>
      <c r="CCP41" s="71"/>
      <c r="CCQ41" s="71"/>
      <c r="CCR41" s="71"/>
      <c r="CCS41" s="71"/>
      <c r="CCT41" s="71"/>
      <c r="CCU41" s="71"/>
      <c r="CCV41" s="71"/>
      <c r="CCW41" s="71"/>
      <c r="CCX41" s="71"/>
      <c r="CCY41" s="71"/>
      <c r="CCZ41" s="71"/>
      <c r="CDA41" s="71"/>
      <c r="CDB41" s="71"/>
      <c r="CDC41" s="71"/>
      <c r="CDD41" s="71"/>
      <c r="CDE41" s="71"/>
      <c r="CDF41" s="71"/>
      <c r="CDG41" s="71"/>
      <c r="CDH41" s="71"/>
      <c r="CDI41" s="71"/>
      <c r="CDJ41" s="71"/>
      <c r="CDK41" s="71"/>
      <c r="CDL41" s="71"/>
      <c r="CDM41" s="71"/>
      <c r="CDN41" s="71"/>
      <c r="CDO41" s="71"/>
      <c r="CDP41" s="71"/>
      <c r="CDQ41" s="71"/>
      <c r="CDR41" s="71"/>
      <c r="CDS41" s="71"/>
      <c r="CDT41" s="71"/>
      <c r="CDU41" s="71"/>
      <c r="CDV41" s="71"/>
      <c r="CDW41" s="71"/>
      <c r="CDX41" s="71"/>
      <c r="CDY41" s="71"/>
      <c r="CDZ41" s="71"/>
      <c r="CEA41" s="71"/>
      <c r="CEB41" s="71"/>
      <c r="CEC41" s="71"/>
      <c r="CED41" s="71"/>
      <c r="CEE41" s="71"/>
      <c r="CEF41" s="71"/>
      <c r="CEG41" s="71"/>
      <c r="CEH41" s="71"/>
      <c r="CEI41" s="71"/>
      <c r="CEJ41" s="71"/>
      <c r="CEK41" s="71"/>
      <c r="CEL41" s="71"/>
      <c r="CEM41" s="71"/>
      <c r="CEN41" s="71"/>
      <c r="CEO41" s="71"/>
      <c r="CEP41" s="71"/>
      <c r="CEQ41" s="71"/>
      <c r="CER41" s="71"/>
      <c r="CES41" s="71"/>
      <c r="CET41" s="71"/>
      <c r="CEU41" s="71"/>
      <c r="CEV41" s="71"/>
      <c r="CEW41" s="71"/>
      <c r="CEX41" s="71"/>
      <c r="CEY41" s="71"/>
      <c r="CEZ41" s="71"/>
      <c r="CFA41" s="71"/>
      <c r="CFB41" s="71"/>
      <c r="CFC41" s="71"/>
      <c r="CFD41" s="71"/>
      <c r="CFE41" s="71"/>
      <c r="CFF41" s="71"/>
      <c r="CFG41" s="71"/>
      <c r="CFH41" s="71"/>
      <c r="CFI41" s="71"/>
      <c r="CFJ41" s="71"/>
      <c r="CFK41" s="71"/>
      <c r="CFL41" s="71"/>
      <c r="CFM41" s="71"/>
      <c r="CFN41" s="71"/>
      <c r="CFO41" s="71"/>
      <c r="CFP41" s="71"/>
      <c r="CFQ41" s="71"/>
      <c r="CFR41" s="71"/>
      <c r="CFS41" s="71"/>
      <c r="CFT41" s="71"/>
      <c r="CFU41" s="71"/>
      <c r="CFV41" s="71"/>
      <c r="CFW41" s="71"/>
      <c r="CFX41" s="71"/>
      <c r="CFY41" s="71"/>
      <c r="CFZ41" s="71"/>
      <c r="CGA41" s="71"/>
      <c r="CGB41" s="71"/>
      <c r="CGC41" s="71"/>
      <c r="CGD41" s="71"/>
      <c r="CGE41" s="71"/>
      <c r="CGF41" s="71"/>
      <c r="CGG41" s="71"/>
      <c r="CGH41" s="71"/>
      <c r="CGI41" s="71"/>
      <c r="CGJ41" s="71"/>
      <c r="CGK41" s="71"/>
      <c r="CGL41" s="71"/>
      <c r="CGM41" s="71"/>
      <c r="CGN41" s="71"/>
      <c r="CGO41" s="71"/>
      <c r="CGP41" s="71"/>
      <c r="CGQ41" s="71"/>
      <c r="CGR41" s="71"/>
      <c r="CGS41" s="71"/>
      <c r="CGT41" s="71"/>
      <c r="CGU41" s="71"/>
      <c r="CGV41" s="71"/>
      <c r="CGW41" s="71"/>
      <c r="CGX41" s="71"/>
      <c r="CGY41" s="71"/>
      <c r="CGZ41" s="71"/>
      <c r="CHA41" s="71"/>
      <c r="CHB41" s="71"/>
      <c r="CHC41" s="71"/>
      <c r="CHD41" s="71"/>
      <c r="CHE41" s="71"/>
      <c r="CHF41" s="71"/>
      <c r="CHG41" s="71"/>
      <c r="CHH41" s="71"/>
      <c r="CHI41" s="71"/>
      <c r="CHJ41" s="71"/>
      <c r="CHK41" s="71"/>
      <c r="CHL41" s="71"/>
      <c r="CHM41" s="71"/>
      <c r="CHN41" s="71"/>
      <c r="CHO41" s="71"/>
      <c r="CHP41" s="71"/>
      <c r="CHQ41" s="71"/>
      <c r="CHR41" s="71"/>
      <c r="CHS41" s="71"/>
      <c r="CHT41" s="71"/>
      <c r="CHU41" s="71"/>
      <c r="CHV41" s="71"/>
      <c r="CHW41" s="71"/>
      <c r="CHX41" s="71"/>
      <c r="CHY41" s="71"/>
      <c r="CHZ41" s="71"/>
      <c r="CIA41" s="71"/>
      <c r="CIB41" s="71"/>
      <c r="CIC41" s="71"/>
      <c r="CID41" s="71"/>
      <c r="CIE41" s="71"/>
      <c r="CIF41" s="71"/>
      <c r="CIG41" s="71"/>
      <c r="CIH41" s="71"/>
      <c r="CII41" s="71"/>
      <c r="CIJ41" s="71"/>
      <c r="CIK41" s="71"/>
      <c r="CIL41" s="71"/>
      <c r="CIM41" s="71"/>
      <c r="CIN41" s="71"/>
      <c r="CIO41" s="71"/>
      <c r="CIP41" s="71"/>
      <c r="CIQ41" s="71"/>
      <c r="CIR41" s="71"/>
      <c r="CIS41" s="71"/>
      <c r="CIT41" s="71"/>
      <c r="CIU41" s="71"/>
      <c r="CIV41" s="71"/>
      <c r="CIW41" s="71"/>
      <c r="CIX41" s="71"/>
      <c r="CIY41" s="71"/>
      <c r="CIZ41" s="71"/>
      <c r="CJA41" s="71"/>
      <c r="CJB41" s="71"/>
      <c r="CJC41" s="71"/>
      <c r="CJD41" s="71"/>
      <c r="CJE41" s="71"/>
      <c r="CJF41" s="71"/>
      <c r="CJG41" s="71"/>
      <c r="CJH41" s="71"/>
      <c r="CJI41" s="71"/>
      <c r="CJJ41" s="71"/>
      <c r="CJK41" s="71"/>
      <c r="CJL41" s="71"/>
      <c r="CJM41" s="71"/>
      <c r="CJN41" s="71"/>
      <c r="CJO41" s="71"/>
      <c r="CJP41" s="71"/>
      <c r="CJQ41" s="71"/>
      <c r="CJR41" s="71"/>
      <c r="CJS41" s="71"/>
      <c r="CJT41" s="71"/>
      <c r="CJU41" s="71"/>
      <c r="CJV41" s="71"/>
      <c r="CJW41" s="71"/>
      <c r="CJX41" s="71"/>
      <c r="CJY41" s="71"/>
      <c r="CJZ41" s="71"/>
      <c r="CKA41" s="71"/>
      <c r="CKB41" s="71"/>
      <c r="CKC41" s="71"/>
      <c r="CKD41" s="71"/>
      <c r="CKE41" s="71"/>
      <c r="CKF41" s="71"/>
      <c r="CKG41" s="71"/>
      <c r="CKH41" s="71"/>
      <c r="CKI41" s="71"/>
      <c r="CKJ41" s="71"/>
      <c r="CKK41" s="71"/>
      <c r="CKL41" s="71"/>
      <c r="CKM41" s="71"/>
      <c r="CKN41" s="71"/>
      <c r="CKO41" s="71"/>
      <c r="CKP41" s="71"/>
      <c r="CKQ41" s="71"/>
      <c r="CKR41" s="71"/>
      <c r="CKS41" s="71"/>
      <c r="CKT41" s="71"/>
      <c r="CKU41" s="71"/>
      <c r="CKV41" s="71"/>
      <c r="CKW41" s="71"/>
      <c r="CKX41" s="71"/>
      <c r="CKY41" s="71"/>
      <c r="CKZ41" s="71"/>
      <c r="CLA41" s="71"/>
      <c r="CLB41" s="71"/>
      <c r="CLC41" s="71"/>
      <c r="CLD41" s="71"/>
      <c r="CLE41" s="71"/>
      <c r="CLF41" s="71"/>
      <c r="CLG41" s="71"/>
      <c r="CLH41" s="71"/>
      <c r="CLI41" s="71"/>
      <c r="CLJ41" s="71"/>
      <c r="CLK41" s="71"/>
      <c r="CLL41" s="71"/>
      <c r="CLM41" s="71"/>
      <c r="CLN41" s="71"/>
      <c r="CLO41" s="71"/>
      <c r="CLP41" s="71"/>
      <c r="CLQ41" s="71"/>
      <c r="CLR41" s="71"/>
      <c r="CLS41" s="71"/>
      <c r="CLT41" s="71"/>
      <c r="CLU41" s="71"/>
      <c r="CLV41" s="71"/>
      <c r="CLW41" s="71"/>
      <c r="CLX41" s="71"/>
      <c r="CLY41" s="71"/>
      <c r="CLZ41" s="71"/>
      <c r="CMA41" s="71"/>
      <c r="CMB41" s="71"/>
      <c r="CMC41" s="71"/>
      <c r="CMD41" s="71"/>
      <c r="CME41" s="71"/>
      <c r="CMF41" s="71"/>
      <c r="CMG41" s="71"/>
      <c r="CMH41" s="71"/>
      <c r="CMI41" s="71"/>
      <c r="CMJ41" s="71"/>
      <c r="CMK41" s="71"/>
      <c r="CML41" s="71"/>
      <c r="CMM41" s="71"/>
      <c r="CMN41" s="71"/>
      <c r="CMO41" s="71"/>
      <c r="CMP41" s="71"/>
      <c r="CMQ41" s="71"/>
      <c r="CMR41" s="71"/>
      <c r="CMS41" s="71"/>
      <c r="CMT41" s="71"/>
      <c r="CMU41" s="71"/>
      <c r="CMV41" s="71"/>
      <c r="CMW41" s="71"/>
      <c r="CMX41" s="71"/>
      <c r="CMY41" s="71"/>
      <c r="CMZ41" s="71"/>
      <c r="CNA41" s="71"/>
      <c r="CNB41" s="71"/>
      <c r="CNC41" s="71"/>
      <c r="CND41" s="71"/>
      <c r="CNE41" s="71"/>
      <c r="CNF41" s="71"/>
      <c r="CNG41" s="71"/>
      <c r="CNH41" s="71"/>
      <c r="CNI41" s="71"/>
      <c r="CNJ41" s="71"/>
      <c r="CNK41" s="71"/>
      <c r="CNL41" s="71"/>
      <c r="CNM41" s="71"/>
      <c r="CNN41" s="71"/>
      <c r="CNO41" s="71"/>
      <c r="CNP41" s="71"/>
      <c r="CNQ41" s="71"/>
      <c r="CNR41" s="71"/>
      <c r="CNS41" s="71"/>
      <c r="CNT41" s="71"/>
      <c r="CNU41" s="71"/>
      <c r="CNV41" s="71"/>
      <c r="CNW41" s="71"/>
      <c r="CNX41" s="71"/>
      <c r="CNY41" s="71"/>
      <c r="CNZ41" s="71"/>
      <c r="COA41" s="71"/>
      <c r="COB41" s="71"/>
      <c r="COC41" s="71"/>
      <c r="COD41" s="71"/>
      <c r="COE41" s="71"/>
      <c r="COF41" s="71"/>
      <c r="COG41" s="71"/>
      <c r="COH41" s="71"/>
      <c r="COI41" s="71"/>
      <c r="COJ41" s="71"/>
      <c r="COK41" s="71"/>
      <c r="COL41" s="71"/>
      <c r="COM41" s="71"/>
      <c r="CON41" s="71"/>
      <c r="COO41" s="71"/>
      <c r="COP41" s="71"/>
      <c r="COQ41" s="71"/>
      <c r="COR41" s="71"/>
      <c r="COS41" s="71"/>
      <c r="COT41" s="71"/>
      <c r="COU41" s="71"/>
      <c r="COV41" s="71"/>
      <c r="COW41" s="71"/>
      <c r="COX41" s="71"/>
      <c r="COY41" s="71"/>
      <c r="COZ41" s="71"/>
      <c r="CPA41" s="71"/>
      <c r="CPB41" s="71"/>
      <c r="CPC41" s="71"/>
      <c r="CPD41" s="71"/>
      <c r="CPE41" s="71"/>
      <c r="CPF41" s="71"/>
      <c r="CPG41" s="71"/>
      <c r="CPH41" s="71"/>
      <c r="CPI41" s="71"/>
      <c r="CPJ41" s="71"/>
      <c r="CPK41" s="71"/>
      <c r="CPL41" s="71"/>
      <c r="CPM41" s="71"/>
      <c r="CPN41" s="71"/>
      <c r="CPO41" s="71"/>
      <c r="CPP41" s="71"/>
      <c r="CPQ41" s="71"/>
      <c r="CPR41" s="71"/>
      <c r="CPS41" s="71"/>
      <c r="CPT41" s="71"/>
      <c r="CPU41" s="71"/>
      <c r="CPV41" s="71"/>
      <c r="CPW41" s="71"/>
      <c r="CPX41" s="71"/>
      <c r="CPY41" s="71"/>
      <c r="CPZ41" s="71"/>
      <c r="CQA41" s="71"/>
      <c r="CQB41" s="71"/>
      <c r="CQC41" s="71"/>
      <c r="CQD41" s="71"/>
      <c r="CQE41" s="71"/>
      <c r="CQF41" s="71"/>
      <c r="CQG41" s="71"/>
      <c r="CQH41" s="71"/>
      <c r="CQI41" s="71"/>
      <c r="CQJ41" s="71"/>
      <c r="CQK41" s="71"/>
      <c r="CQL41" s="71"/>
      <c r="CQM41" s="71"/>
      <c r="CQN41" s="71"/>
      <c r="CQO41" s="71"/>
      <c r="CQP41" s="71"/>
      <c r="CQQ41" s="71"/>
      <c r="CQR41" s="71"/>
      <c r="CQS41" s="71"/>
      <c r="CQT41" s="71"/>
      <c r="CQU41" s="71"/>
      <c r="CQV41" s="71"/>
      <c r="CQW41" s="71"/>
      <c r="CQX41" s="71"/>
      <c r="CQY41" s="71"/>
      <c r="CQZ41" s="71"/>
      <c r="CRA41" s="71"/>
      <c r="CRB41" s="71"/>
      <c r="CRC41" s="71"/>
      <c r="CRD41" s="71"/>
      <c r="CRE41" s="71"/>
      <c r="CRF41" s="71"/>
      <c r="CRG41" s="71"/>
      <c r="CRH41" s="71"/>
      <c r="CRI41" s="71"/>
      <c r="CRJ41" s="71"/>
      <c r="CRK41" s="71"/>
      <c r="CRL41" s="71"/>
      <c r="CRM41" s="71"/>
      <c r="CRN41" s="71"/>
      <c r="CRO41" s="71"/>
      <c r="CRP41" s="71"/>
      <c r="CRQ41" s="71"/>
      <c r="CRR41" s="71"/>
      <c r="CRS41" s="71"/>
      <c r="CRT41" s="71"/>
      <c r="CRU41" s="71"/>
      <c r="CRV41" s="71"/>
      <c r="CRW41" s="71"/>
      <c r="CRX41" s="71"/>
      <c r="CRY41" s="71"/>
      <c r="CRZ41" s="71"/>
      <c r="CSA41" s="71"/>
      <c r="CSB41" s="71"/>
      <c r="CSC41" s="71"/>
      <c r="CSD41" s="71"/>
      <c r="CSE41" s="71"/>
      <c r="CSF41" s="71"/>
      <c r="CSG41" s="71"/>
      <c r="CSH41" s="71"/>
      <c r="CSI41" s="71"/>
      <c r="CSJ41" s="71"/>
      <c r="CSK41" s="71"/>
      <c r="CSL41" s="71"/>
      <c r="CSM41" s="71"/>
      <c r="CSN41" s="71"/>
      <c r="CSO41" s="71"/>
      <c r="CSP41" s="71"/>
      <c r="CSQ41" s="71"/>
      <c r="CSR41" s="71"/>
      <c r="CSS41" s="71"/>
      <c r="CST41" s="71"/>
      <c r="CSU41" s="71"/>
      <c r="CSV41" s="71"/>
      <c r="CSW41" s="71"/>
      <c r="CSX41" s="71"/>
      <c r="CSY41" s="71"/>
      <c r="CSZ41" s="71"/>
      <c r="CTA41" s="71"/>
      <c r="CTB41" s="71"/>
      <c r="CTC41" s="71"/>
      <c r="CTD41" s="71"/>
      <c r="CTE41" s="71"/>
      <c r="CTF41" s="71"/>
      <c r="CTG41" s="71"/>
      <c r="CTH41" s="71"/>
      <c r="CTI41" s="71"/>
      <c r="CTJ41" s="71"/>
      <c r="CTK41" s="71"/>
      <c r="CTL41" s="71"/>
      <c r="CTM41" s="71"/>
      <c r="CTN41" s="71"/>
      <c r="CTO41" s="71"/>
      <c r="CTP41" s="71"/>
      <c r="CTQ41" s="71"/>
      <c r="CTR41" s="71"/>
      <c r="CTS41" s="71"/>
      <c r="CTT41" s="71"/>
      <c r="CTU41" s="71"/>
      <c r="CTV41" s="71"/>
      <c r="CTW41" s="71"/>
      <c r="CTX41" s="71"/>
      <c r="CTY41" s="71"/>
      <c r="CTZ41" s="71"/>
      <c r="CUA41" s="71"/>
      <c r="CUB41" s="71"/>
      <c r="CUC41" s="71"/>
      <c r="CUD41" s="71"/>
      <c r="CUE41" s="71"/>
      <c r="CUF41" s="71"/>
      <c r="CUG41" s="71"/>
      <c r="CUH41" s="71"/>
      <c r="CUI41" s="71"/>
      <c r="CUJ41" s="71"/>
      <c r="CUK41" s="71"/>
      <c r="CUL41" s="71"/>
      <c r="CUM41" s="71"/>
      <c r="CUN41" s="71"/>
      <c r="CUO41" s="71"/>
      <c r="CUP41" s="71"/>
      <c r="CUQ41" s="71"/>
      <c r="CUR41" s="71"/>
      <c r="CUS41" s="71"/>
      <c r="CUT41" s="71"/>
      <c r="CUU41" s="71"/>
      <c r="CUV41" s="71"/>
      <c r="CUW41" s="71"/>
      <c r="CUX41" s="71"/>
      <c r="CUY41" s="71"/>
      <c r="CUZ41" s="71"/>
      <c r="CVA41" s="71"/>
      <c r="CVB41" s="71"/>
      <c r="CVC41" s="71"/>
      <c r="CVD41" s="71"/>
      <c r="CVE41" s="71"/>
      <c r="CVF41" s="71"/>
      <c r="CVG41" s="71"/>
      <c r="CVH41" s="71"/>
      <c r="CVI41" s="71"/>
      <c r="CVJ41" s="71"/>
      <c r="CVK41" s="71"/>
      <c r="CVL41" s="71"/>
      <c r="CVM41" s="71"/>
      <c r="CVN41" s="71"/>
      <c r="CVO41" s="71"/>
      <c r="CVP41" s="71"/>
      <c r="CVQ41" s="71"/>
      <c r="CVR41" s="71"/>
      <c r="CVS41" s="71"/>
      <c r="CVT41" s="71"/>
      <c r="CVU41" s="71"/>
      <c r="CVV41" s="71"/>
      <c r="CVW41" s="71"/>
      <c r="CVX41" s="71"/>
      <c r="CVY41" s="71"/>
      <c r="CVZ41" s="71"/>
      <c r="CWA41" s="71"/>
      <c r="CWB41" s="71"/>
      <c r="CWC41" s="71"/>
      <c r="CWD41" s="71"/>
      <c r="CWE41" s="71"/>
      <c r="CWF41" s="71"/>
      <c r="CWG41" s="71"/>
      <c r="CWH41" s="71"/>
      <c r="CWI41" s="71"/>
      <c r="CWJ41" s="71"/>
      <c r="CWK41" s="71"/>
      <c r="CWL41" s="71"/>
      <c r="CWM41" s="71"/>
      <c r="CWN41" s="71"/>
      <c r="CWO41" s="71"/>
      <c r="CWP41" s="71"/>
      <c r="CWQ41" s="71"/>
      <c r="CWR41" s="71"/>
      <c r="CWS41" s="71"/>
      <c r="CWT41" s="71"/>
      <c r="CWU41" s="71"/>
      <c r="CWV41" s="71"/>
      <c r="CWW41" s="71"/>
      <c r="CWX41" s="71"/>
      <c r="CWY41" s="71"/>
      <c r="CWZ41" s="71"/>
      <c r="CXA41" s="71"/>
      <c r="CXB41" s="71"/>
      <c r="CXC41" s="71"/>
      <c r="CXD41" s="71"/>
      <c r="CXE41" s="71"/>
      <c r="CXF41" s="71"/>
      <c r="CXG41" s="71"/>
      <c r="CXH41" s="71"/>
      <c r="CXI41" s="71"/>
      <c r="CXJ41" s="71"/>
      <c r="CXK41" s="71"/>
      <c r="CXL41" s="71"/>
      <c r="CXM41" s="71"/>
      <c r="CXN41" s="71"/>
      <c r="CXO41" s="71"/>
      <c r="CXP41" s="71"/>
      <c r="CXQ41" s="71"/>
      <c r="CXR41" s="71"/>
      <c r="CXS41" s="71"/>
      <c r="CXT41" s="71"/>
      <c r="CXU41" s="71"/>
      <c r="CXV41" s="71"/>
      <c r="CXW41" s="71"/>
      <c r="CXX41" s="71"/>
      <c r="CXY41" s="71"/>
      <c r="CXZ41" s="71"/>
      <c r="CYA41" s="71"/>
      <c r="CYB41" s="71"/>
      <c r="CYC41" s="71"/>
      <c r="CYD41" s="71"/>
      <c r="CYE41" s="71"/>
      <c r="CYF41" s="71"/>
      <c r="CYG41" s="71"/>
      <c r="CYH41" s="71"/>
      <c r="CYI41" s="71"/>
      <c r="CYJ41" s="71"/>
      <c r="CYK41" s="71"/>
      <c r="CYL41" s="71"/>
      <c r="CYM41" s="71"/>
      <c r="CYN41" s="71"/>
      <c r="CYO41" s="71"/>
      <c r="CYP41" s="71"/>
      <c r="CYQ41" s="71"/>
      <c r="CYR41" s="71"/>
      <c r="CYS41" s="71"/>
      <c r="CYT41" s="71"/>
      <c r="CYU41" s="71"/>
      <c r="CYV41" s="71"/>
      <c r="CYW41" s="71"/>
      <c r="CYX41" s="71"/>
      <c r="CYY41" s="71"/>
      <c r="CYZ41" s="71"/>
      <c r="CZA41" s="71"/>
      <c r="CZB41" s="71"/>
      <c r="CZC41" s="71"/>
      <c r="CZD41" s="71"/>
      <c r="CZE41" s="71"/>
      <c r="CZF41" s="71"/>
      <c r="CZG41" s="71"/>
      <c r="CZH41" s="71"/>
      <c r="CZI41" s="71"/>
      <c r="CZJ41" s="71"/>
      <c r="CZK41" s="71"/>
      <c r="CZL41" s="71"/>
      <c r="CZM41" s="71"/>
      <c r="CZN41" s="71"/>
      <c r="CZO41" s="71"/>
      <c r="CZP41" s="71"/>
      <c r="CZQ41" s="71"/>
      <c r="CZR41" s="71"/>
      <c r="CZS41" s="71"/>
      <c r="CZT41" s="71"/>
      <c r="CZU41" s="71"/>
      <c r="CZV41" s="71"/>
      <c r="CZW41" s="71"/>
      <c r="CZX41" s="71"/>
      <c r="CZY41" s="71"/>
      <c r="CZZ41" s="71"/>
      <c r="DAA41" s="71"/>
      <c r="DAB41" s="71"/>
      <c r="DAC41" s="71"/>
      <c r="DAD41" s="71"/>
      <c r="DAE41" s="71"/>
      <c r="DAF41" s="71"/>
      <c r="DAG41" s="71"/>
      <c r="DAH41" s="71"/>
      <c r="DAI41" s="71"/>
      <c r="DAJ41" s="71"/>
      <c r="DAK41" s="71"/>
      <c r="DAL41" s="71"/>
      <c r="DAM41" s="71"/>
      <c r="DAN41" s="71"/>
      <c r="DAO41" s="71"/>
      <c r="DAP41" s="71"/>
      <c r="DAQ41" s="71"/>
      <c r="DAR41" s="71"/>
      <c r="DAS41" s="71"/>
      <c r="DAT41" s="71"/>
      <c r="DAU41" s="71"/>
      <c r="DAV41" s="71"/>
      <c r="DAW41" s="71"/>
      <c r="DAX41" s="71"/>
      <c r="DAY41" s="71"/>
      <c r="DAZ41" s="71"/>
      <c r="DBA41" s="71"/>
      <c r="DBB41" s="71"/>
      <c r="DBC41" s="71"/>
      <c r="DBD41" s="71"/>
      <c r="DBE41" s="71"/>
      <c r="DBF41" s="71"/>
      <c r="DBG41" s="71"/>
      <c r="DBH41" s="71"/>
      <c r="DBI41" s="71"/>
      <c r="DBJ41" s="71"/>
      <c r="DBK41" s="71"/>
      <c r="DBL41" s="71"/>
      <c r="DBM41" s="71"/>
      <c r="DBN41" s="71"/>
      <c r="DBO41" s="71"/>
      <c r="DBP41" s="71"/>
      <c r="DBQ41" s="71"/>
      <c r="DBR41" s="71"/>
      <c r="DBS41" s="71"/>
      <c r="DBT41" s="71"/>
      <c r="DBU41" s="71"/>
      <c r="DBV41" s="71"/>
      <c r="DBW41" s="71"/>
      <c r="DBX41" s="71"/>
      <c r="DBY41" s="71"/>
      <c r="DBZ41" s="71"/>
      <c r="DCA41" s="71"/>
      <c r="DCB41" s="71"/>
      <c r="DCC41" s="71"/>
      <c r="DCD41" s="71"/>
      <c r="DCE41" s="71"/>
      <c r="DCF41" s="71"/>
      <c r="DCG41" s="71"/>
      <c r="DCH41" s="71"/>
      <c r="DCI41" s="71"/>
      <c r="DCJ41" s="71"/>
      <c r="DCK41" s="71"/>
      <c r="DCL41" s="71"/>
      <c r="DCM41" s="71"/>
      <c r="DCN41" s="71"/>
      <c r="DCO41" s="71"/>
      <c r="DCP41" s="71"/>
      <c r="DCQ41" s="71"/>
      <c r="DCR41" s="71"/>
      <c r="DCS41" s="71"/>
      <c r="DCT41" s="71"/>
      <c r="DCU41" s="71"/>
      <c r="DCV41" s="71"/>
      <c r="DCW41" s="71"/>
      <c r="DCX41" s="71"/>
      <c r="DCY41" s="71"/>
      <c r="DCZ41" s="71"/>
      <c r="DDA41" s="71"/>
      <c r="DDB41" s="71"/>
      <c r="DDC41" s="71"/>
      <c r="DDD41" s="71"/>
      <c r="DDE41" s="71"/>
      <c r="DDF41" s="71"/>
      <c r="DDG41" s="71"/>
      <c r="DDH41" s="71"/>
      <c r="DDI41" s="71"/>
      <c r="DDJ41" s="71"/>
      <c r="DDK41" s="71"/>
      <c r="DDL41" s="71"/>
      <c r="DDM41" s="71"/>
      <c r="DDN41" s="71"/>
      <c r="DDO41" s="71"/>
      <c r="DDP41" s="71"/>
      <c r="DDQ41" s="71"/>
      <c r="DDR41" s="71"/>
      <c r="DDS41" s="71"/>
      <c r="DDT41" s="71"/>
      <c r="DDU41" s="71"/>
      <c r="DDV41" s="71"/>
      <c r="DDW41" s="71"/>
      <c r="DDX41" s="71"/>
      <c r="DDY41" s="71"/>
      <c r="DDZ41" s="71"/>
      <c r="DEA41" s="71"/>
      <c r="DEB41" s="71"/>
      <c r="DEC41" s="71"/>
      <c r="DED41" s="71"/>
      <c r="DEE41" s="71"/>
      <c r="DEF41" s="71"/>
      <c r="DEG41" s="71"/>
      <c r="DEH41" s="71"/>
      <c r="DEI41" s="71"/>
      <c r="DEJ41" s="71"/>
      <c r="DEK41" s="71"/>
      <c r="DEL41" s="71"/>
      <c r="DEM41" s="71"/>
      <c r="DEN41" s="71"/>
      <c r="DEO41" s="71"/>
      <c r="DEP41" s="71"/>
      <c r="DEQ41" s="71"/>
      <c r="DER41" s="71"/>
      <c r="DES41" s="71"/>
      <c r="DET41" s="71"/>
      <c r="DEU41" s="71"/>
      <c r="DEV41" s="71"/>
      <c r="DEW41" s="71"/>
      <c r="DEX41" s="71"/>
      <c r="DEY41" s="71"/>
      <c r="DEZ41" s="71"/>
      <c r="DFA41" s="71"/>
      <c r="DFB41" s="71"/>
      <c r="DFC41" s="71"/>
      <c r="DFD41" s="71"/>
      <c r="DFE41" s="71"/>
      <c r="DFF41" s="71"/>
      <c r="DFG41" s="71"/>
      <c r="DFH41" s="71"/>
      <c r="DFI41" s="71"/>
      <c r="DFJ41" s="71"/>
      <c r="DFK41" s="71"/>
      <c r="DFL41" s="71"/>
      <c r="DFM41" s="71"/>
      <c r="DFN41" s="71"/>
      <c r="DFO41" s="71"/>
      <c r="DFP41" s="71"/>
      <c r="DFQ41" s="71"/>
      <c r="DFR41" s="71"/>
      <c r="DFS41" s="71"/>
      <c r="DFT41" s="71"/>
      <c r="DFU41" s="71"/>
      <c r="DFV41" s="71"/>
      <c r="DFW41" s="71"/>
      <c r="DFX41" s="71"/>
      <c r="DFY41" s="71"/>
      <c r="DFZ41" s="71"/>
      <c r="DGA41" s="71"/>
      <c r="DGB41" s="71"/>
      <c r="DGC41" s="71"/>
      <c r="DGD41" s="71"/>
      <c r="DGE41" s="71"/>
      <c r="DGF41" s="71"/>
      <c r="DGG41" s="71"/>
      <c r="DGH41" s="71"/>
      <c r="DGI41" s="71"/>
      <c r="DGJ41" s="71"/>
      <c r="DGK41" s="71"/>
      <c r="DGL41" s="71"/>
      <c r="DGM41" s="71"/>
      <c r="DGN41" s="71"/>
      <c r="DGO41" s="71"/>
      <c r="DGP41" s="71"/>
      <c r="DGQ41" s="71"/>
      <c r="DGR41" s="71"/>
      <c r="DGS41" s="71"/>
      <c r="DGT41" s="71"/>
      <c r="DGU41" s="71"/>
      <c r="DGV41" s="71"/>
      <c r="DGW41" s="71"/>
      <c r="DGX41" s="71"/>
      <c r="DGY41" s="71"/>
      <c r="DGZ41" s="71"/>
      <c r="DHA41" s="71"/>
      <c r="DHB41" s="71"/>
      <c r="DHC41" s="71"/>
      <c r="DHD41" s="71"/>
      <c r="DHE41" s="71"/>
      <c r="DHF41" s="71"/>
      <c r="DHG41" s="71"/>
      <c r="DHH41" s="71"/>
      <c r="DHI41" s="71"/>
      <c r="DHJ41" s="71"/>
      <c r="DHK41" s="71"/>
      <c r="DHL41" s="71"/>
      <c r="DHM41" s="71"/>
      <c r="DHN41" s="71"/>
      <c r="DHO41" s="71"/>
      <c r="DHP41" s="71"/>
      <c r="DHQ41" s="71"/>
      <c r="DHR41" s="71"/>
      <c r="DHS41" s="71"/>
      <c r="DHT41" s="71"/>
      <c r="DHU41" s="71"/>
      <c r="DHV41" s="71"/>
      <c r="DHW41" s="71"/>
      <c r="DHX41" s="71"/>
      <c r="DHY41" s="71"/>
      <c r="DHZ41" s="71"/>
      <c r="DIA41" s="71"/>
      <c r="DIB41" s="71"/>
      <c r="DIC41" s="71"/>
      <c r="DID41" s="71"/>
      <c r="DIE41" s="71"/>
      <c r="DIF41" s="71"/>
      <c r="DIG41" s="71"/>
      <c r="DIH41" s="71"/>
      <c r="DII41" s="71"/>
      <c r="DIJ41" s="71"/>
      <c r="DIK41" s="71"/>
      <c r="DIL41" s="71"/>
      <c r="DIM41" s="71"/>
      <c r="DIN41" s="71"/>
      <c r="DIO41" s="71"/>
      <c r="DIP41" s="71"/>
      <c r="DIQ41" s="71"/>
      <c r="DIR41" s="71"/>
      <c r="DIS41" s="71"/>
      <c r="DIT41" s="71"/>
      <c r="DIU41" s="71"/>
      <c r="DIV41" s="71"/>
      <c r="DIW41" s="71"/>
      <c r="DIX41" s="71"/>
      <c r="DIY41" s="71"/>
      <c r="DIZ41" s="71"/>
      <c r="DJA41" s="71"/>
      <c r="DJB41" s="71"/>
      <c r="DJC41" s="71"/>
      <c r="DJD41" s="71"/>
      <c r="DJE41" s="71"/>
      <c r="DJF41" s="71"/>
      <c r="DJG41" s="71"/>
      <c r="DJH41" s="71"/>
      <c r="DJI41" s="71"/>
      <c r="DJJ41" s="71"/>
      <c r="DJK41" s="71"/>
      <c r="DJL41" s="71"/>
      <c r="DJM41" s="71"/>
      <c r="DJN41" s="71"/>
      <c r="DJO41" s="71"/>
      <c r="DJP41" s="71"/>
      <c r="DJQ41" s="71"/>
      <c r="DJR41" s="71"/>
      <c r="DJS41" s="71"/>
      <c r="DJT41" s="71"/>
      <c r="DJU41" s="71"/>
      <c r="DJV41" s="71"/>
      <c r="DJW41" s="71"/>
      <c r="DJX41" s="71"/>
      <c r="DJY41" s="71"/>
      <c r="DJZ41" s="71"/>
      <c r="DKA41" s="71"/>
      <c r="DKB41" s="71"/>
      <c r="DKC41" s="71"/>
      <c r="DKD41" s="71"/>
      <c r="DKE41" s="71"/>
      <c r="DKF41" s="71"/>
      <c r="DKG41" s="71"/>
      <c r="DKH41" s="71"/>
      <c r="DKI41" s="71"/>
      <c r="DKJ41" s="71"/>
      <c r="DKK41" s="71"/>
      <c r="DKL41" s="71"/>
      <c r="DKM41" s="71"/>
      <c r="DKN41" s="71"/>
      <c r="DKO41" s="71"/>
      <c r="DKP41" s="71"/>
      <c r="DKQ41" s="71"/>
      <c r="DKR41" s="71"/>
      <c r="DKS41" s="71"/>
      <c r="DKT41" s="71"/>
      <c r="DKU41" s="71"/>
      <c r="DKV41" s="71"/>
      <c r="DKW41" s="71"/>
      <c r="DKX41" s="71"/>
      <c r="DKY41" s="71"/>
      <c r="DKZ41" s="71"/>
      <c r="DLA41" s="71"/>
      <c r="DLB41" s="71"/>
      <c r="DLC41" s="71"/>
      <c r="DLD41" s="71"/>
      <c r="DLE41" s="71"/>
      <c r="DLF41" s="71"/>
      <c r="DLG41" s="71"/>
      <c r="DLH41" s="71"/>
      <c r="DLI41" s="71"/>
      <c r="DLJ41" s="71"/>
      <c r="DLK41" s="71"/>
      <c r="DLL41" s="71"/>
      <c r="DLM41" s="71"/>
      <c r="DLN41" s="71"/>
      <c r="DLO41" s="71"/>
      <c r="DLP41" s="71"/>
      <c r="DLQ41" s="71"/>
      <c r="DLR41" s="71"/>
      <c r="DLS41" s="71"/>
      <c r="DLT41" s="71"/>
      <c r="DLU41" s="71"/>
      <c r="DLV41" s="71"/>
      <c r="DLW41" s="71"/>
      <c r="DLX41" s="71"/>
      <c r="DLY41" s="71"/>
      <c r="DLZ41" s="71"/>
      <c r="DMA41" s="71"/>
      <c r="DMB41" s="71"/>
      <c r="DMC41" s="71"/>
      <c r="DMD41" s="71"/>
      <c r="DME41" s="71"/>
      <c r="DMF41" s="71"/>
      <c r="DMG41" s="71"/>
      <c r="DMH41" s="71"/>
      <c r="DMI41" s="71"/>
      <c r="DMJ41" s="71"/>
      <c r="DMK41" s="71"/>
      <c r="DML41" s="71"/>
      <c r="DMM41" s="71"/>
      <c r="DMN41" s="71"/>
      <c r="DMO41" s="71"/>
      <c r="DMP41" s="71"/>
      <c r="DMQ41" s="71"/>
      <c r="DMR41" s="71"/>
      <c r="DMS41" s="71"/>
      <c r="DMT41" s="71"/>
      <c r="DMU41" s="71"/>
      <c r="DMV41" s="71"/>
      <c r="DMW41" s="71"/>
      <c r="DMX41" s="71"/>
      <c r="DMY41" s="71"/>
      <c r="DMZ41" s="71"/>
      <c r="DNA41" s="71"/>
      <c r="DNB41" s="71"/>
      <c r="DNC41" s="71"/>
      <c r="DND41" s="71"/>
      <c r="DNE41" s="71"/>
      <c r="DNF41" s="71"/>
      <c r="DNG41" s="71"/>
      <c r="DNH41" s="71"/>
      <c r="DNI41" s="71"/>
      <c r="DNJ41" s="71"/>
      <c r="DNK41" s="71"/>
      <c r="DNL41" s="71"/>
      <c r="DNM41" s="71"/>
      <c r="DNN41" s="71"/>
      <c r="DNO41" s="71"/>
      <c r="DNP41" s="71"/>
      <c r="DNQ41" s="71"/>
      <c r="DNR41" s="71"/>
      <c r="DNS41" s="71"/>
      <c r="DNT41" s="71"/>
      <c r="DNU41" s="71"/>
      <c r="DNV41" s="71"/>
      <c r="DNW41" s="71"/>
      <c r="DNX41" s="71"/>
      <c r="DNY41" s="71"/>
      <c r="DNZ41" s="71"/>
      <c r="DOA41" s="71"/>
      <c r="DOB41" s="71"/>
      <c r="DOC41" s="71"/>
      <c r="DOD41" s="71"/>
      <c r="DOE41" s="71"/>
      <c r="DOF41" s="71"/>
      <c r="DOG41" s="71"/>
      <c r="DOH41" s="71"/>
      <c r="DOI41" s="71"/>
      <c r="DOJ41" s="71"/>
      <c r="DOK41" s="71"/>
      <c r="DOL41" s="71"/>
      <c r="DOM41" s="71"/>
      <c r="DON41" s="71"/>
      <c r="DOO41" s="71"/>
      <c r="DOP41" s="71"/>
      <c r="DOQ41" s="71"/>
      <c r="DOR41" s="71"/>
      <c r="DOS41" s="71"/>
      <c r="DOT41" s="71"/>
      <c r="DOU41" s="71"/>
      <c r="DOV41" s="71"/>
      <c r="DOW41" s="71"/>
      <c r="DOX41" s="71"/>
      <c r="DOY41" s="71"/>
      <c r="DOZ41" s="71"/>
      <c r="DPA41" s="71"/>
      <c r="DPB41" s="71"/>
      <c r="DPC41" s="71"/>
      <c r="DPD41" s="71"/>
      <c r="DPE41" s="71"/>
      <c r="DPF41" s="71"/>
      <c r="DPG41" s="71"/>
      <c r="DPH41" s="71"/>
      <c r="DPI41" s="71"/>
      <c r="DPJ41" s="71"/>
      <c r="DPK41" s="71"/>
      <c r="DPL41" s="71"/>
      <c r="DPM41" s="71"/>
      <c r="DPN41" s="71"/>
      <c r="DPO41" s="71"/>
      <c r="DPP41" s="71"/>
      <c r="DPQ41" s="71"/>
      <c r="DPR41" s="71"/>
      <c r="DPS41" s="71"/>
      <c r="DPT41" s="71"/>
      <c r="DPU41" s="71"/>
      <c r="DPV41" s="71"/>
      <c r="DPW41" s="71"/>
      <c r="DPX41" s="71"/>
      <c r="DPY41" s="71"/>
      <c r="DPZ41" s="71"/>
      <c r="DQA41" s="71"/>
      <c r="DQB41" s="71"/>
      <c r="DQC41" s="71"/>
      <c r="DQD41" s="71"/>
      <c r="DQE41" s="71"/>
      <c r="DQF41" s="71"/>
      <c r="DQG41" s="71"/>
      <c r="DQH41" s="71"/>
      <c r="DQI41" s="71"/>
      <c r="DQJ41" s="71"/>
      <c r="DQK41" s="71"/>
      <c r="DQL41" s="71"/>
      <c r="DQM41" s="71"/>
      <c r="DQN41" s="71"/>
      <c r="DQO41" s="71"/>
      <c r="DQP41" s="71"/>
      <c r="DQQ41" s="71"/>
      <c r="DQR41" s="71"/>
      <c r="DQS41" s="71"/>
      <c r="DQT41" s="71"/>
      <c r="DQU41" s="71"/>
      <c r="DQV41" s="71"/>
      <c r="DQW41" s="71"/>
      <c r="DQX41" s="71"/>
      <c r="DQY41" s="71"/>
      <c r="DQZ41" s="71"/>
      <c r="DRA41" s="71"/>
      <c r="DRB41" s="71"/>
      <c r="DRC41" s="71"/>
      <c r="DRD41" s="71"/>
      <c r="DRE41" s="71"/>
      <c r="DRF41" s="71"/>
      <c r="DRG41" s="71"/>
      <c r="DRH41" s="71"/>
      <c r="DRI41" s="71"/>
      <c r="DRJ41" s="71"/>
      <c r="DRK41" s="71"/>
      <c r="DRL41" s="71"/>
      <c r="DRM41" s="71"/>
      <c r="DRN41" s="71"/>
      <c r="DRO41" s="71"/>
      <c r="DRP41" s="71"/>
      <c r="DRQ41" s="71"/>
      <c r="DRR41" s="71"/>
      <c r="DRS41" s="71"/>
      <c r="DRT41" s="71"/>
      <c r="DRU41" s="71"/>
      <c r="DRV41" s="71"/>
      <c r="DRW41" s="71"/>
      <c r="DRX41" s="71"/>
      <c r="DRY41" s="71"/>
      <c r="DRZ41" s="71"/>
      <c r="DSA41" s="71"/>
      <c r="DSB41" s="71"/>
      <c r="DSC41" s="71"/>
      <c r="DSD41" s="71"/>
      <c r="DSE41" s="71"/>
      <c r="DSF41" s="71"/>
      <c r="DSG41" s="71"/>
      <c r="DSH41" s="71"/>
      <c r="DSI41" s="71"/>
      <c r="DSJ41" s="71"/>
      <c r="DSK41" s="71"/>
      <c r="DSL41" s="71"/>
      <c r="DSM41" s="71"/>
      <c r="DSN41" s="71"/>
      <c r="DSO41" s="71"/>
      <c r="DSP41" s="71"/>
      <c r="DSQ41" s="71"/>
      <c r="DSR41" s="71"/>
      <c r="DSS41" s="71"/>
      <c r="DST41" s="71"/>
      <c r="DSU41" s="71"/>
      <c r="DSV41" s="71"/>
      <c r="DSW41" s="71"/>
      <c r="DSX41" s="71"/>
      <c r="DSY41" s="71"/>
      <c r="DSZ41" s="71"/>
      <c r="DTA41" s="71"/>
      <c r="DTB41" s="71"/>
      <c r="DTC41" s="71"/>
      <c r="DTD41" s="71"/>
      <c r="DTE41" s="71"/>
      <c r="DTF41" s="71"/>
      <c r="DTG41" s="71"/>
      <c r="DTH41" s="71"/>
      <c r="DTI41" s="71"/>
      <c r="DTJ41" s="71"/>
      <c r="DTK41" s="71"/>
      <c r="DTL41" s="71"/>
      <c r="DTM41" s="71"/>
      <c r="DTN41" s="71"/>
      <c r="DTO41" s="71"/>
      <c r="DTP41" s="71"/>
      <c r="DTQ41" s="71"/>
      <c r="DTR41" s="71"/>
      <c r="DTS41" s="71"/>
      <c r="DTT41" s="71"/>
      <c r="DTU41" s="71"/>
      <c r="DTV41" s="71"/>
      <c r="DTW41" s="71"/>
      <c r="DTX41" s="71"/>
      <c r="DTY41" s="71"/>
      <c r="DTZ41" s="71"/>
      <c r="DUA41" s="71"/>
      <c r="DUB41" s="71"/>
      <c r="DUC41" s="71"/>
      <c r="DUD41" s="71"/>
      <c r="DUE41" s="71"/>
      <c r="DUF41" s="71"/>
      <c r="DUG41" s="71"/>
      <c r="DUH41" s="71"/>
      <c r="DUI41" s="71"/>
      <c r="DUJ41" s="71"/>
      <c r="DUK41" s="71"/>
      <c r="DUL41" s="71"/>
      <c r="DUM41" s="71"/>
      <c r="DUN41" s="71"/>
      <c r="DUO41" s="71"/>
      <c r="DUP41" s="71"/>
      <c r="DUQ41" s="71"/>
      <c r="DUR41" s="71"/>
      <c r="DUS41" s="71"/>
      <c r="DUT41" s="71"/>
      <c r="DUU41" s="71"/>
      <c r="DUV41" s="71"/>
      <c r="DUW41" s="71"/>
      <c r="DUX41" s="71"/>
      <c r="DUY41" s="71"/>
      <c r="DUZ41" s="71"/>
      <c r="DVA41" s="71"/>
      <c r="DVB41" s="71"/>
      <c r="DVC41" s="71"/>
      <c r="DVD41" s="71"/>
      <c r="DVE41" s="71"/>
      <c r="DVF41" s="71"/>
      <c r="DVG41" s="71"/>
      <c r="DVH41" s="71"/>
      <c r="DVI41" s="71"/>
      <c r="DVJ41" s="71"/>
      <c r="DVK41" s="71"/>
      <c r="DVL41" s="71"/>
      <c r="DVM41" s="71"/>
      <c r="DVN41" s="71"/>
      <c r="DVO41" s="71"/>
      <c r="DVP41" s="71"/>
      <c r="DVQ41" s="71"/>
      <c r="DVR41" s="71"/>
      <c r="DVS41" s="71"/>
      <c r="DVT41" s="71"/>
      <c r="DVU41" s="71"/>
      <c r="DVV41" s="71"/>
      <c r="DVW41" s="71"/>
      <c r="DVX41" s="71"/>
      <c r="DVY41" s="71"/>
      <c r="DVZ41" s="71"/>
      <c r="DWA41" s="71"/>
      <c r="DWB41" s="71"/>
      <c r="DWC41" s="71"/>
      <c r="DWD41" s="71"/>
      <c r="DWE41" s="71"/>
      <c r="DWF41" s="71"/>
      <c r="DWG41" s="71"/>
      <c r="DWH41" s="71"/>
      <c r="DWI41" s="71"/>
      <c r="DWJ41" s="71"/>
      <c r="DWK41" s="71"/>
      <c r="DWL41" s="71"/>
      <c r="DWM41" s="71"/>
      <c r="DWN41" s="71"/>
      <c r="DWO41" s="71"/>
      <c r="DWP41" s="71"/>
      <c r="DWQ41" s="71"/>
      <c r="DWR41" s="71"/>
      <c r="DWS41" s="71"/>
      <c r="DWT41" s="71"/>
      <c r="DWU41" s="71"/>
      <c r="DWV41" s="71"/>
      <c r="DWW41" s="71"/>
      <c r="DWX41" s="71"/>
      <c r="DWY41" s="71"/>
      <c r="DWZ41" s="71"/>
      <c r="DXA41" s="71"/>
      <c r="DXB41" s="71"/>
      <c r="DXC41" s="71"/>
      <c r="DXD41" s="71"/>
      <c r="DXE41" s="71"/>
      <c r="DXF41" s="71"/>
      <c r="DXG41" s="71"/>
      <c r="DXH41" s="71"/>
      <c r="DXI41" s="71"/>
      <c r="DXJ41" s="71"/>
      <c r="DXK41" s="71"/>
      <c r="DXL41" s="71"/>
      <c r="DXM41" s="71"/>
      <c r="DXN41" s="71"/>
      <c r="DXO41" s="71"/>
      <c r="DXP41" s="71"/>
      <c r="DXQ41" s="71"/>
      <c r="DXR41" s="71"/>
      <c r="DXS41" s="71"/>
      <c r="DXT41" s="71"/>
      <c r="DXU41" s="71"/>
      <c r="DXV41" s="71"/>
      <c r="DXW41" s="71"/>
      <c r="DXX41" s="71"/>
      <c r="DXY41" s="71"/>
      <c r="DXZ41" s="71"/>
      <c r="DYA41" s="71"/>
      <c r="DYB41" s="71"/>
      <c r="DYC41" s="71"/>
      <c r="DYD41" s="71"/>
      <c r="DYE41" s="71"/>
      <c r="DYF41" s="71"/>
      <c r="DYG41" s="71"/>
      <c r="DYH41" s="71"/>
      <c r="DYI41" s="71"/>
      <c r="DYJ41" s="71"/>
      <c r="DYK41" s="71"/>
      <c r="DYL41" s="71"/>
      <c r="DYM41" s="71"/>
      <c r="DYN41" s="71"/>
      <c r="DYO41" s="71"/>
      <c r="DYP41" s="71"/>
      <c r="DYQ41" s="71"/>
      <c r="DYR41" s="71"/>
      <c r="DYS41" s="71"/>
      <c r="DYT41" s="71"/>
      <c r="DYU41" s="71"/>
      <c r="DYV41" s="71"/>
      <c r="DYW41" s="71"/>
      <c r="DYX41" s="71"/>
      <c r="DYY41" s="71"/>
      <c r="DYZ41" s="71"/>
      <c r="DZA41" s="71"/>
      <c r="DZB41" s="71"/>
      <c r="DZC41" s="71"/>
      <c r="DZD41" s="71"/>
      <c r="DZE41" s="71"/>
      <c r="DZF41" s="71"/>
      <c r="DZG41" s="71"/>
      <c r="DZH41" s="71"/>
      <c r="DZI41" s="71"/>
      <c r="DZJ41" s="71"/>
      <c r="DZK41" s="71"/>
      <c r="DZL41" s="71"/>
      <c r="DZM41" s="71"/>
      <c r="DZN41" s="71"/>
      <c r="DZO41" s="71"/>
      <c r="DZP41" s="71"/>
      <c r="DZQ41" s="71"/>
      <c r="DZR41" s="71"/>
      <c r="DZS41" s="71"/>
      <c r="DZT41" s="71"/>
      <c r="DZU41" s="71"/>
      <c r="DZV41" s="71"/>
      <c r="DZW41" s="71"/>
      <c r="DZX41" s="71"/>
      <c r="DZY41" s="71"/>
      <c r="DZZ41" s="71"/>
      <c r="EAA41" s="71"/>
      <c r="EAB41" s="71"/>
      <c r="EAC41" s="71"/>
      <c r="EAD41" s="71"/>
      <c r="EAE41" s="71"/>
      <c r="EAF41" s="71"/>
      <c r="EAG41" s="71"/>
      <c r="EAH41" s="71"/>
      <c r="EAI41" s="71"/>
      <c r="EAJ41" s="71"/>
      <c r="EAK41" s="71"/>
      <c r="EAL41" s="71"/>
      <c r="EAM41" s="71"/>
      <c r="EAN41" s="71"/>
      <c r="EAO41" s="71"/>
      <c r="EAP41" s="71"/>
      <c r="EAQ41" s="71"/>
      <c r="EAR41" s="71"/>
      <c r="EAS41" s="71"/>
      <c r="EAT41" s="71"/>
      <c r="EAU41" s="71"/>
      <c r="EAV41" s="71"/>
      <c r="EAW41" s="71"/>
      <c r="EAX41" s="71"/>
      <c r="EAY41" s="71"/>
      <c r="EAZ41" s="71"/>
      <c r="EBA41" s="71"/>
      <c r="EBB41" s="71"/>
      <c r="EBC41" s="71"/>
      <c r="EBD41" s="71"/>
      <c r="EBE41" s="71"/>
      <c r="EBF41" s="71"/>
      <c r="EBG41" s="71"/>
      <c r="EBH41" s="71"/>
      <c r="EBI41" s="71"/>
      <c r="EBJ41" s="71"/>
      <c r="EBK41" s="71"/>
      <c r="EBL41" s="71"/>
      <c r="EBM41" s="71"/>
      <c r="EBN41" s="71"/>
      <c r="EBO41" s="71"/>
      <c r="EBP41" s="71"/>
      <c r="EBQ41" s="71"/>
      <c r="EBR41" s="71"/>
      <c r="EBS41" s="71"/>
      <c r="EBT41" s="71"/>
      <c r="EBU41" s="71"/>
      <c r="EBV41" s="71"/>
      <c r="EBW41" s="71"/>
      <c r="EBX41" s="71"/>
      <c r="EBY41" s="71"/>
      <c r="EBZ41" s="71"/>
      <c r="ECA41" s="71"/>
      <c r="ECB41" s="71"/>
      <c r="ECC41" s="71"/>
      <c r="ECD41" s="71"/>
      <c r="ECE41" s="71"/>
      <c r="ECF41" s="71"/>
      <c r="ECG41" s="71"/>
      <c r="ECH41" s="71"/>
      <c r="ECI41" s="71"/>
      <c r="ECJ41" s="71"/>
      <c r="ECK41" s="71"/>
      <c r="ECL41" s="71"/>
      <c r="ECM41" s="71"/>
      <c r="ECN41" s="71"/>
      <c r="ECO41" s="71"/>
      <c r="ECP41" s="71"/>
      <c r="ECQ41" s="71"/>
      <c r="ECR41" s="71"/>
      <c r="ECS41" s="71"/>
      <c r="ECT41" s="71"/>
      <c r="ECU41" s="71"/>
      <c r="ECV41" s="71"/>
      <c r="ECW41" s="71"/>
      <c r="ECX41" s="71"/>
      <c r="ECY41" s="71"/>
      <c r="ECZ41" s="71"/>
      <c r="EDA41" s="71"/>
      <c r="EDB41" s="71"/>
      <c r="EDC41" s="71"/>
      <c r="EDD41" s="71"/>
      <c r="EDE41" s="71"/>
      <c r="EDF41" s="71"/>
      <c r="EDG41" s="71"/>
      <c r="EDH41" s="71"/>
      <c r="EDI41" s="71"/>
      <c r="EDJ41" s="71"/>
      <c r="EDK41" s="71"/>
      <c r="EDL41" s="71"/>
      <c r="EDM41" s="71"/>
      <c r="EDN41" s="71"/>
      <c r="EDO41" s="71"/>
      <c r="EDP41" s="71"/>
      <c r="EDQ41" s="71"/>
      <c r="EDR41" s="71"/>
      <c r="EDS41" s="71"/>
      <c r="EDT41" s="71"/>
      <c r="EDU41" s="71"/>
      <c r="EDV41" s="71"/>
      <c r="EDW41" s="71"/>
      <c r="EDX41" s="71"/>
      <c r="EDY41" s="71"/>
      <c r="EDZ41" s="71"/>
      <c r="EEA41" s="71"/>
      <c r="EEB41" s="71"/>
      <c r="EEC41" s="71"/>
      <c r="EED41" s="71"/>
      <c r="EEE41" s="71"/>
      <c r="EEF41" s="71"/>
      <c r="EEG41" s="71"/>
      <c r="EEH41" s="71"/>
      <c r="EEI41" s="71"/>
      <c r="EEJ41" s="71"/>
      <c r="EEK41" s="71"/>
      <c r="EEL41" s="71"/>
      <c r="EEM41" s="71"/>
      <c r="EEN41" s="71"/>
      <c r="EEO41" s="71"/>
      <c r="EEP41" s="71"/>
      <c r="EEQ41" s="71"/>
      <c r="EER41" s="71"/>
      <c r="EES41" s="71"/>
      <c r="EET41" s="71"/>
      <c r="EEU41" s="71"/>
      <c r="EEV41" s="71"/>
      <c r="EEW41" s="71"/>
      <c r="EEX41" s="71"/>
      <c r="EEY41" s="71"/>
      <c r="EEZ41" s="71"/>
      <c r="EFA41" s="71"/>
      <c r="EFB41" s="71"/>
      <c r="EFC41" s="71"/>
      <c r="EFD41" s="71"/>
      <c r="EFE41" s="71"/>
      <c r="EFF41" s="71"/>
      <c r="EFG41" s="71"/>
      <c r="EFH41" s="71"/>
      <c r="EFI41" s="71"/>
      <c r="EFJ41" s="71"/>
      <c r="EFK41" s="71"/>
      <c r="EFL41" s="71"/>
      <c r="EFM41" s="71"/>
      <c r="EFN41" s="71"/>
      <c r="EFO41" s="71"/>
      <c r="EFP41" s="71"/>
      <c r="EFQ41" s="71"/>
      <c r="EFR41" s="71"/>
      <c r="EFS41" s="71"/>
      <c r="EFT41" s="71"/>
      <c r="EFU41" s="71"/>
      <c r="EFV41" s="71"/>
      <c r="EFW41" s="71"/>
      <c r="EFX41" s="71"/>
      <c r="EFY41" s="71"/>
      <c r="EFZ41" s="71"/>
      <c r="EGA41" s="71"/>
      <c r="EGB41" s="71"/>
      <c r="EGC41" s="71"/>
      <c r="EGD41" s="71"/>
      <c r="EGE41" s="71"/>
      <c r="EGF41" s="71"/>
      <c r="EGG41" s="71"/>
      <c r="EGH41" s="71"/>
      <c r="EGI41" s="71"/>
      <c r="EGJ41" s="71"/>
      <c r="EGK41" s="71"/>
      <c r="EGL41" s="71"/>
      <c r="EGM41" s="71"/>
      <c r="EGN41" s="71"/>
      <c r="EGO41" s="71"/>
      <c r="EGP41" s="71"/>
      <c r="EGQ41" s="71"/>
      <c r="EGR41" s="71"/>
      <c r="EGS41" s="71"/>
      <c r="EGT41" s="71"/>
      <c r="EGU41" s="71"/>
      <c r="EGV41" s="71"/>
      <c r="EGW41" s="71"/>
      <c r="EGX41" s="71"/>
      <c r="EGY41" s="71"/>
      <c r="EGZ41" s="71"/>
      <c r="EHA41" s="71"/>
      <c r="EHB41" s="71"/>
      <c r="EHC41" s="71"/>
      <c r="EHD41" s="71"/>
      <c r="EHE41" s="71"/>
      <c r="EHF41" s="71"/>
      <c r="EHG41" s="71"/>
      <c r="EHH41" s="71"/>
      <c r="EHI41" s="71"/>
      <c r="EHJ41" s="71"/>
      <c r="EHK41" s="71"/>
      <c r="EHL41" s="71"/>
      <c r="EHM41" s="71"/>
      <c r="EHN41" s="71"/>
      <c r="EHO41" s="71"/>
      <c r="EHP41" s="71"/>
      <c r="EHQ41" s="71"/>
      <c r="EHR41" s="71"/>
      <c r="EHS41" s="71"/>
      <c r="EHT41" s="71"/>
      <c r="EHU41" s="71"/>
      <c r="EHV41" s="71"/>
      <c r="EHW41" s="71"/>
      <c r="EHX41" s="71"/>
      <c r="EHY41" s="71"/>
      <c r="EHZ41" s="71"/>
      <c r="EIA41" s="71"/>
      <c r="EIB41" s="71"/>
      <c r="EIC41" s="71"/>
      <c r="EID41" s="71"/>
      <c r="EIE41" s="71"/>
      <c r="EIF41" s="71"/>
      <c r="EIG41" s="71"/>
      <c r="EIH41" s="71"/>
      <c r="EII41" s="71"/>
      <c r="EIJ41" s="71"/>
      <c r="EIK41" s="71"/>
      <c r="EIL41" s="71"/>
      <c r="EIM41" s="71"/>
      <c r="EIN41" s="71"/>
      <c r="EIO41" s="71"/>
      <c r="EIP41" s="71"/>
      <c r="EIQ41" s="71"/>
      <c r="EIR41" s="71"/>
      <c r="EIS41" s="71"/>
      <c r="EIT41" s="71"/>
      <c r="EIU41" s="71"/>
      <c r="EIV41" s="71"/>
      <c r="EIW41" s="71"/>
      <c r="EIX41" s="71"/>
      <c r="EIY41" s="71"/>
      <c r="EIZ41" s="71"/>
      <c r="EJA41" s="71"/>
      <c r="EJB41" s="71"/>
      <c r="EJC41" s="71"/>
      <c r="EJD41" s="71"/>
      <c r="EJE41" s="71"/>
      <c r="EJF41" s="71"/>
      <c r="EJG41" s="71"/>
      <c r="EJH41" s="71"/>
      <c r="EJI41" s="71"/>
      <c r="EJJ41" s="71"/>
      <c r="EJK41" s="71"/>
      <c r="EJL41" s="71"/>
      <c r="EJM41" s="71"/>
      <c r="EJN41" s="71"/>
      <c r="EJO41" s="71"/>
      <c r="EJP41" s="71"/>
      <c r="EJQ41" s="71"/>
      <c r="EJR41" s="71"/>
      <c r="EJS41" s="71"/>
      <c r="EJT41" s="71"/>
      <c r="EJU41" s="71"/>
      <c r="EJV41" s="71"/>
      <c r="EJW41" s="71"/>
      <c r="EJX41" s="71"/>
      <c r="EJY41" s="71"/>
      <c r="EJZ41" s="71"/>
      <c r="EKA41" s="71"/>
      <c r="EKB41" s="71"/>
      <c r="EKC41" s="71"/>
      <c r="EKD41" s="71"/>
      <c r="EKE41" s="71"/>
      <c r="EKF41" s="71"/>
      <c r="EKG41" s="71"/>
      <c r="EKH41" s="71"/>
      <c r="EKI41" s="71"/>
      <c r="EKJ41" s="71"/>
      <c r="EKK41" s="71"/>
      <c r="EKL41" s="71"/>
      <c r="EKM41" s="71"/>
      <c r="EKN41" s="71"/>
      <c r="EKO41" s="71"/>
      <c r="EKP41" s="71"/>
      <c r="EKQ41" s="71"/>
      <c r="EKR41" s="71"/>
      <c r="EKS41" s="71"/>
      <c r="EKT41" s="71"/>
      <c r="EKU41" s="71"/>
      <c r="EKV41" s="71"/>
      <c r="EKW41" s="71"/>
      <c r="EKX41" s="71"/>
      <c r="EKY41" s="71"/>
      <c r="EKZ41" s="71"/>
      <c r="ELA41" s="71"/>
      <c r="ELB41" s="71"/>
      <c r="ELC41" s="71"/>
      <c r="ELD41" s="71"/>
      <c r="ELE41" s="71"/>
      <c r="ELF41" s="71"/>
      <c r="ELG41" s="71"/>
      <c r="ELH41" s="71"/>
      <c r="ELI41" s="71"/>
      <c r="ELJ41" s="71"/>
      <c r="ELK41" s="71"/>
      <c r="ELL41" s="71"/>
      <c r="ELM41" s="71"/>
      <c r="ELN41" s="71"/>
      <c r="ELO41" s="71"/>
      <c r="ELP41" s="71"/>
      <c r="ELQ41" s="71"/>
      <c r="ELR41" s="71"/>
      <c r="ELS41" s="71"/>
      <c r="ELT41" s="71"/>
      <c r="ELU41" s="71"/>
      <c r="ELV41" s="71"/>
      <c r="ELW41" s="71"/>
      <c r="ELX41" s="71"/>
      <c r="ELY41" s="71"/>
      <c r="ELZ41" s="71"/>
      <c r="EMA41" s="71"/>
      <c r="EMB41" s="71"/>
      <c r="EMC41" s="71"/>
      <c r="EMD41" s="71"/>
      <c r="EME41" s="71"/>
      <c r="EMF41" s="71"/>
      <c r="EMG41" s="71"/>
      <c r="EMH41" s="71"/>
      <c r="EMI41" s="71"/>
      <c r="EMJ41" s="71"/>
      <c r="EMK41" s="71"/>
      <c r="EML41" s="71"/>
      <c r="EMM41" s="71"/>
      <c r="EMN41" s="71"/>
      <c r="EMO41" s="71"/>
      <c r="EMP41" s="71"/>
      <c r="EMQ41" s="71"/>
      <c r="EMR41" s="71"/>
      <c r="EMS41" s="71"/>
      <c r="EMT41" s="71"/>
      <c r="EMU41" s="71"/>
      <c r="EMV41" s="71"/>
      <c r="EMW41" s="71"/>
      <c r="EMX41" s="71"/>
      <c r="EMY41" s="71"/>
      <c r="EMZ41" s="71"/>
      <c r="ENA41" s="71"/>
      <c r="ENB41" s="71"/>
      <c r="ENC41" s="71"/>
      <c r="END41" s="71"/>
      <c r="ENE41" s="71"/>
      <c r="ENF41" s="71"/>
      <c r="ENG41" s="71"/>
      <c r="ENH41" s="71"/>
      <c r="ENI41" s="71"/>
      <c r="ENJ41" s="71"/>
      <c r="ENK41" s="71"/>
      <c r="ENL41" s="71"/>
      <c r="ENM41" s="71"/>
      <c r="ENN41" s="71"/>
      <c r="ENO41" s="71"/>
      <c r="ENP41" s="71"/>
      <c r="ENQ41" s="71"/>
      <c r="ENR41" s="71"/>
      <c r="ENS41" s="71"/>
      <c r="ENT41" s="71"/>
      <c r="ENU41" s="71"/>
      <c r="ENV41" s="71"/>
      <c r="ENW41" s="71"/>
      <c r="ENX41" s="71"/>
      <c r="ENY41" s="71"/>
      <c r="ENZ41" s="71"/>
      <c r="EOA41" s="71"/>
      <c r="EOB41" s="71"/>
      <c r="EOC41" s="71"/>
      <c r="EOD41" s="71"/>
      <c r="EOE41" s="71"/>
      <c r="EOF41" s="71"/>
      <c r="EOG41" s="71"/>
      <c r="EOH41" s="71"/>
      <c r="EOI41" s="71"/>
      <c r="EOJ41" s="71"/>
      <c r="EOK41" s="71"/>
      <c r="EOL41" s="71"/>
      <c r="EOM41" s="71"/>
      <c r="EON41" s="71"/>
      <c r="EOO41" s="71"/>
      <c r="EOP41" s="71"/>
      <c r="EOQ41" s="71"/>
      <c r="EOR41" s="71"/>
      <c r="EOS41" s="71"/>
      <c r="EOT41" s="71"/>
      <c r="EOU41" s="71"/>
      <c r="EOV41" s="71"/>
      <c r="EOW41" s="71"/>
      <c r="EOX41" s="71"/>
      <c r="EOY41" s="71"/>
      <c r="EOZ41" s="71"/>
      <c r="EPA41" s="71"/>
      <c r="EPB41" s="71"/>
      <c r="EPC41" s="71"/>
      <c r="EPD41" s="71"/>
      <c r="EPE41" s="71"/>
      <c r="EPF41" s="71"/>
      <c r="EPG41" s="71"/>
      <c r="EPH41" s="71"/>
      <c r="EPI41" s="71"/>
      <c r="EPJ41" s="71"/>
      <c r="EPK41" s="71"/>
      <c r="EPL41" s="71"/>
      <c r="EPM41" s="71"/>
      <c r="EPN41" s="71"/>
      <c r="EPO41" s="71"/>
      <c r="EPP41" s="71"/>
      <c r="EPQ41" s="71"/>
      <c r="EPR41" s="71"/>
      <c r="EPS41" s="71"/>
      <c r="EPT41" s="71"/>
      <c r="EPU41" s="71"/>
      <c r="EPV41" s="71"/>
      <c r="EPW41" s="71"/>
      <c r="EPX41" s="71"/>
      <c r="EPY41" s="71"/>
      <c r="EPZ41" s="71"/>
      <c r="EQA41" s="71"/>
      <c r="EQB41" s="71"/>
      <c r="EQC41" s="71"/>
      <c r="EQD41" s="71"/>
      <c r="EQE41" s="71"/>
      <c r="EQF41" s="71"/>
      <c r="EQG41" s="71"/>
      <c r="EQH41" s="71"/>
      <c r="EQI41" s="71"/>
      <c r="EQJ41" s="71"/>
      <c r="EQK41" s="71"/>
      <c r="EQL41" s="71"/>
      <c r="EQM41" s="71"/>
      <c r="EQN41" s="71"/>
      <c r="EQO41" s="71"/>
      <c r="EQP41" s="71"/>
      <c r="EQQ41" s="71"/>
      <c r="EQR41" s="71"/>
      <c r="EQS41" s="71"/>
      <c r="EQT41" s="71"/>
      <c r="EQU41" s="71"/>
      <c r="EQV41" s="71"/>
      <c r="EQW41" s="71"/>
      <c r="EQX41" s="71"/>
      <c r="EQY41" s="71"/>
      <c r="EQZ41" s="71"/>
      <c r="ERA41" s="71"/>
      <c r="ERB41" s="71"/>
      <c r="ERC41" s="71"/>
      <c r="ERD41" s="71"/>
      <c r="ERE41" s="71"/>
      <c r="ERF41" s="71"/>
      <c r="ERG41" s="71"/>
      <c r="ERH41" s="71"/>
      <c r="ERI41" s="71"/>
      <c r="ERJ41" s="71"/>
      <c r="ERK41" s="71"/>
      <c r="ERL41" s="71"/>
      <c r="ERM41" s="71"/>
      <c r="ERN41" s="71"/>
      <c r="ERO41" s="71"/>
      <c r="ERP41" s="71"/>
      <c r="ERQ41" s="71"/>
      <c r="ERR41" s="71"/>
      <c r="ERS41" s="71"/>
      <c r="ERT41" s="71"/>
      <c r="ERU41" s="71"/>
      <c r="ERV41" s="71"/>
      <c r="ERW41" s="71"/>
      <c r="ERX41" s="71"/>
      <c r="ERY41" s="71"/>
      <c r="ERZ41" s="71"/>
      <c r="ESA41" s="71"/>
      <c r="ESB41" s="71"/>
      <c r="ESC41" s="71"/>
      <c r="ESD41" s="71"/>
      <c r="ESE41" s="71"/>
      <c r="ESF41" s="71"/>
      <c r="ESG41" s="71"/>
      <c r="ESH41" s="71"/>
      <c r="ESI41" s="71"/>
      <c r="ESJ41" s="71"/>
      <c r="ESK41" s="71"/>
      <c r="ESL41" s="71"/>
      <c r="ESM41" s="71"/>
      <c r="ESN41" s="71"/>
      <c r="ESO41" s="71"/>
      <c r="ESP41" s="71"/>
      <c r="ESQ41" s="71"/>
      <c r="ESR41" s="71"/>
      <c r="ESS41" s="71"/>
      <c r="EST41" s="71"/>
      <c r="ESU41" s="71"/>
      <c r="ESV41" s="71"/>
      <c r="ESW41" s="71"/>
      <c r="ESX41" s="71"/>
      <c r="ESY41" s="71"/>
      <c r="ESZ41" s="71"/>
      <c r="ETA41" s="71"/>
      <c r="ETB41" s="71"/>
      <c r="ETC41" s="71"/>
      <c r="ETD41" s="71"/>
      <c r="ETE41" s="71"/>
      <c r="ETF41" s="71"/>
      <c r="ETG41" s="71"/>
      <c r="ETH41" s="71"/>
      <c r="ETI41" s="71"/>
      <c r="ETJ41" s="71"/>
      <c r="ETK41" s="71"/>
      <c r="ETL41" s="71"/>
      <c r="ETM41" s="71"/>
      <c r="ETN41" s="71"/>
      <c r="ETO41" s="71"/>
      <c r="ETP41" s="71"/>
      <c r="ETQ41" s="71"/>
      <c r="ETR41" s="71"/>
      <c r="ETS41" s="71"/>
      <c r="ETT41" s="71"/>
      <c r="ETU41" s="71"/>
      <c r="ETV41" s="71"/>
      <c r="ETW41" s="71"/>
      <c r="ETX41" s="71"/>
      <c r="ETY41" s="71"/>
      <c r="ETZ41" s="71"/>
      <c r="EUA41" s="71"/>
      <c r="EUB41" s="71"/>
      <c r="EUC41" s="71"/>
      <c r="EUD41" s="71"/>
      <c r="EUE41" s="71"/>
      <c r="EUF41" s="71"/>
      <c r="EUG41" s="71"/>
      <c r="EUH41" s="71"/>
      <c r="EUI41" s="71"/>
      <c r="EUJ41" s="71"/>
      <c r="EUK41" s="71"/>
      <c r="EUL41" s="71"/>
      <c r="EUM41" s="71"/>
      <c r="EUN41" s="71"/>
      <c r="EUO41" s="71"/>
      <c r="EUP41" s="71"/>
      <c r="EUQ41" s="71"/>
      <c r="EUR41" s="71"/>
      <c r="EUS41" s="71"/>
      <c r="EUT41" s="71"/>
      <c r="EUU41" s="71"/>
      <c r="EUV41" s="71"/>
      <c r="EUW41" s="71"/>
      <c r="EUX41" s="71"/>
      <c r="EUY41" s="71"/>
      <c r="EUZ41" s="71"/>
      <c r="EVA41" s="71"/>
      <c r="EVB41" s="71"/>
      <c r="EVC41" s="71"/>
      <c r="EVD41" s="71"/>
      <c r="EVE41" s="71"/>
      <c r="EVF41" s="71"/>
      <c r="EVG41" s="71"/>
      <c r="EVH41" s="71"/>
      <c r="EVI41" s="71"/>
      <c r="EVJ41" s="71"/>
      <c r="EVK41" s="71"/>
      <c r="EVL41" s="71"/>
      <c r="EVM41" s="71"/>
      <c r="EVN41" s="71"/>
      <c r="EVO41" s="71"/>
      <c r="EVP41" s="71"/>
      <c r="EVQ41" s="71"/>
      <c r="EVR41" s="71"/>
      <c r="EVS41" s="71"/>
      <c r="EVT41" s="71"/>
      <c r="EVU41" s="71"/>
      <c r="EVV41" s="71"/>
      <c r="EVW41" s="71"/>
      <c r="EVX41" s="71"/>
      <c r="EVY41" s="71"/>
      <c r="EVZ41" s="71"/>
      <c r="EWA41" s="71"/>
      <c r="EWB41" s="71"/>
      <c r="EWC41" s="71"/>
      <c r="EWD41" s="71"/>
      <c r="EWE41" s="71"/>
      <c r="EWF41" s="71"/>
      <c r="EWG41" s="71"/>
      <c r="EWH41" s="71"/>
      <c r="EWI41" s="71"/>
      <c r="EWJ41" s="71"/>
      <c r="EWK41" s="71"/>
      <c r="EWL41" s="71"/>
      <c r="EWM41" s="71"/>
      <c r="EWN41" s="71"/>
      <c r="EWO41" s="71"/>
      <c r="EWP41" s="71"/>
      <c r="EWQ41" s="71"/>
      <c r="EWR41" s="71"/>
      <c r="EWS41" s="71"/>
      <c r="EWT41" s="71"/>
      <c r="EWU41" s="71"/>
      <c r="EWV41" s="71"/>
      <c r="EWW41" s="71"/>
      <c r="EWX41" s="71"/>
      <c r="EWY41" s="71"/>
      <c r="EWZ41" s="71"/>
      <c r="EXA41" s="71"/>
      <c r="EXB41" s="71"/>
      <c r="EXC41" s="71"/>
      <c r="EXD41" s="71"/>
      <c r="EXE41" s="71"/>
      <c r="EXF41" s="71"/>
      <c r="EXG41" s="71"/>
      <c r="EXH41" s="71"/>
      <c r="EXI41" s="71"/>
      <c r="EXJ41" s="71"/>
      <c r="EXK41" s="71"/>
      <c r="EXL41" s="71"/>
      <c r="EXM41" s="71"/>
      <c r="EXN41" s="71"/>
      <c r="EXO41" s="71"/>
      <c r="EXP41" s="71"/>
      <c r="EXQ41" s="71"/>
      <c r="EXR41" s="71"/>
      <c r="EXS41" s="71"/>
      <c r="EXT41" s="71"/>
      <c r="EXU41" s="71"/>
      <c r="EXV41" s="71"/>
      <c r="EXW41" s="71"/>
      <c r="EXX41" s="71"/>
      <c r="EXY41" s="71"/>
      <c r="EXZ41" s="71"/>
      <c r="EYA41" s="71"/>
      <c r="EYB41" s="71"/>
      <c r="EYC41" s="71"/>
      <c r="EYD41" s="71"/>
      <c r="EYE41" s="71"/>
      <c r="EYF41" s="71"/>
      <c r="EYG41" s="71"/>
      <c r="EYH41" s="71"/>
      <c r="EYI41" s="71"/>
      <c r="EYJ41" s="71"/>
      <c r="EYK41" s="71"/>
      <c r="EYL41" s="71"/>
      <c r="EYM41" s="71"/>
      <c r="EYN41" s="71"/>
      <c r="EYO41" s="71"/>
      <c r="EYP41" s="71"/>
      <c r="EYQ41" s="71"/>
      <c r="EYR41" s="71"/>
      <c r="EYS41" s="71"/>
      <c r="EYT41" s="71"/>
      <c r="EYU41" s="71"/>
      <c r="EYV41" s="71"/>
      <c r="EYW41" s="71"/>
      <c r="EYX41" s="71"/>
      <c r="EYY41" s="71"/>
      <c r="EYZ41" s="71"/>
      <c r="EZA41" s="71"/>
      <c r="EZB41" s="71"/>
      <c r="EZC41" s="71"/>
      <c r="EZD41" s="71"/>
      <c r="EZE41" s="71"/>
      <c r="EZF41" s="71"/>
      <c r="EZG41" s="71"/>
      <c r="EZH41" s="71"/>
      <c r="EZI41" s="71"/>
      <c r="EZJ41" s="71"/>
      <c r="EZK41" s="71"/>
      <c r="EZL41" s="71"/>
      <c r="EZM41" s="71"/>
      <c r="EZN41" s="71"/>
      <c r="EZO41" s="71"/>
      <c r="EZP41" s="71"/>
      <c r="EZQ41" s="71"/>
      <c r="EZR41" s="71"/>
      <c r="EZS41" s="71"/>
      <c r="EZT41" s="71"/>
      <c r="EZU41" s="71"/>
      <c r="EZV41" s="71"/>
      <c r="EZW41" s="71"/>
      <c r="EZX41" s="71"/>
      <c r="EZY41" s="71"/>
      <c r="EZZ41" s="71"/>
      <c r="FAA41" s="71"/>
      <c r="FAB41" s="71"/>
      <c r="FAC41" s="71"/>
      <c r="FAD41" s="71"/>
      <c r="FAE41" s="71"/>
      <c r="FAF41" s="71"/>
      <c r="FAG41" s="71"/>
      <c r="FAH41" s="71"/>
      <c r="FAI41" s="71"/>
      <c r="FAJ41" s="71"/>
      <c r="FAK41" s="71"/>
      <c r="FAL41" s="71"/>
      <c r="FAM41" s="71"/>
      <c r="FAN41" s="71"/>
      <c r="FAO41" s="71"/>
      <c r="FAP41" s="71"/>
      <c r="FAQ41" s="71"/>
      <c r="FAR41" s="71"/>
      <c r="FAS41" s="71"/>
      <c r="FAT41" s="71"/>
      <c r="FAU41" s="71"/>
      <c r="FAV41" s="71"/>
      <c r="FAW41" s="71"/>
      <c r="FAX41" s="71"/>
      <c r="FAY41" s="71"/>
      <c r="FAZ41" s="71"/>
      <c r="FBA41" s="71"/>
      <c r="FBB41" s="71"/>
      <c r="FBC41" s="71"/>
      <c r="FBD41" s="71"/>
      <c r="FBE41" s="71"/>
      <c r="FBF41" s="71"/>
      <c r="FBG41" s="71"/>
      <c r="FBH41" s="71"/>
      <c r="FBI41" s="71"/>
      <c r="FBJ41" s="71"/>
      <c r="FBK41" s="71"/>
      <c r="FBL41" s="71"/>
      <c r="FBM41" s="71"/>
      <c r="FBN41" s="71"/>
      <c r="FBO41" s="71"/>
      <c r="FBP41" s="71"/>
      <c r="FBQ41" s="71"/>
      <c r="FBR41" s="71"/>
      <c r="FBS41" s="71"/>
      <c r="FBT41" s="71"/>
      <c r="FBU41" s="71"/>
      <c r="FBV41" s="71"/>
      <c r="FBW41" s="71"/>
      <c r="FBX41" s="71"/>
      <c r="FBY41" s="71"/>
      <c r="FBZ41" s="71"/>
      <c r="FCA41" s="71"/>
      <c r="FCB41" s="71"/>
      <c r="FCC41" s="71"/>
      <c r="FCD41" s="71"/>
      <c r="FCE41" s="71"/>
      <c r="FCF41" s="71"/>
      <c r="FCG41" s="71"/>
      <c r="FCH41" s="71"/>
      <c r="FCI41" s="71"/>
      <c r="FCJ41" s="71"/>
      <c r="FCK41" s="71"/>
      <c r="FCL41" s="71"/>
      <c r="FCM41" s="71"/>
      <c r="FCN41" s="71"/>
      <c r="FCO41" s="71"/>
      <c r="FCP41" s="71"/>
      <c r="FCQ41" s="71"/>
      <c r="FCR41" s="71"/>
      <c r="FCS41" s="71"/>
      <c r="FCT41" s="71"/>
      <c r="FCU41" s="71"/>
      <c r="FCV41" s="71"/>
      <c r="FCW41" s="71"/>
      <c r="FCX41" s="71"/>
      <c r="FCY41" s="71"/>
      <c r="FCZ41" s="71"/>
      <c r="FDA41" s="71"/>
      <c r="FDB41" s="71"/>
      <c r="FDC41" s="71"/>
      <c r="FDD41" s="71"/>
      <c r="FDE41" s="71"/>
      <c r="FDF41" s="71"/>
      <c r="FDG41" s="71"/>
      <c r="FDH41" s="71"/>
      <c r="FDI41" s="71"/>
      <c r="FDJ41" s="71"/>
      <c r="FDK41" s="71"/>
      <c r="FDL41" s="71"/>
      <c r="FDM41" s="71"/>
      <c r="FDN41" s="71"/>
      <c r="FDO41" s="71"/>
      <c r="FDP41" s="71"/>
      <c r="FDQ41" s="71"/>
      <c r="FDR41" s="71"/>
      <c r="FDS41" s="71"/>
      <c r="FDT41" s="71"/>
      <c r="FDU41" s="71"/>
      <c r="FDV41" s="71"/>
      <c r="FDW41" s="71"/>
      <c r="FDX41" s="71"/>
      <c r="FDY41" s="71"/>
      <c r="FDZ41" s="71"/>
      <c r="FEA41" s="71"/>
      <c r="FEB41" s="71"/>
      <c r="FEC41" s="71"/>
      <c r="FED41" s="71"/>
      <c r="FEE41" s="71"/>
      <c r="FEF41" s="71"/>
      <c r="FEG41" s="71"/>
      <c r="FEH41" s="71"/>
      <c r="FEI41" s="71"/>
      <c r="FEJ41" s="71"/>
      <c r="FEK41" s="71"/>
      <c r="FEL41" s="71"/>
      <c r="FEM41" s="71"/>
      <c r="FEN41" s="71"/>
      <c r="FEO41" s="71"/>
      <c r="FEP41" s="71"/>
      <c r="FEQ41" s="71"/>
      <c r="FER41" s="71"/>
      <c r="FES41" s="71"/>
      <c r="FET41" s="71"/>
      <c r="FEU41" s="71"/>
      <c r="FEV41" s="71"/>
      <c r="FEW41" s="71"/>
      <c r="FEX41" s="71"/>
      <c r="FEY41" s="71"/>
      <c r="FEZ41" s="71"/>
      <c r="FFA41" s="71"/>
      <c r="FFB41" s="71"/>
      <c r="FFC41" s="71"/>
      <c r="FFD41" s="71"/>
      <c r="FFE41" s="71"/>
      <c r="FFF41" s="71"/>
      <c r="FFG41" s="71"/>
      <c r="FFH41" s="71"/>
      <c r="FFI41" s="71"/>
      <c r="FFJ41" s="71"/>
      <c r="FFK41" s="71"/>
      <c r="FFL41" s="71"/>
      <c r="FFM41" s="71"/>
      <c r="FFN41" s="71"/>
      <c r="FFO41" s="71"/>
      <c r="FFP41" s="71"/>
      <c r="FFQ41" s="71"/>
      <c r="FFR41" s="71"/>
      <c r="FFS41" s="71"/>
      <c r="FFT41" s="71"/>
      <c r="FFU41" s="71"/>
      <c r="FFV41" s="71"/>
      <c r="FFW41" s="71"/>
      <c r="FFX41" s="71"/>
      <c r="FFY41" s="71"/>
      <c r="FFZ41" s="71"/>
      <c r="FGA41" s="71"/>
      <c r="FGB41" s="71"/>
      <c r="FGC41" s="71"/>
      <c r="FGD41" s="71"/>
      <c r="FGE41" s="71"/>
      <c r="FGF41" s="71"/>
      <c r="FGG41" s="71"/>
      <c r="FGH41" s="71"/>
      <c r="FGI41" s="71"/>
      <c r="FGJ41" s="71"/>
      <c r="FGK41" s="71"/>
      <c r="FGL41" s="71"/>
      <c r="FGM41" s="71"/>
      <c r="FGN41" s="71"/>
      <c r="FGO41" s="71"/>
      <c r="FGP41" s="71"/>
      <c r="FGQ41" s="71"/>
      <c r="FGR41" s="71"/>
      <c r="FGS41" s="71"/>
      <c r="FGT41" s="71"/>
      <c r="FGU41" s="71"/>
      <c r="FGV41" s="71"/>
      <c r="FGW41" s="71"/>
      <c r="FGX41" s="71"/>
      <c r="FGY41" s="71"/>
      <c r="FGZ41" s="71"/>
      <c r="FHA41" s="71"/>
      <c r="FHB41" s="71"/>
      <c r="FHC41" s="71"/>
      <c r="FHD41" s="71"/>
      <c r="FHE41" s="71"/>
      <c r="FHF41" s="71"/>
      <c r="FHG41" s="71"/>
      <c r="FHH41" s="71"/>
      <c r="FHI41" s="71"/>
      <c r="FHJ41" s="71"/>
      <c r="FHK41" s="71"/>
      <c r="FHL41" s="71"/>
      <c r="FHM41" s="71"/>
      <c r="FHN41" s="71"/>
      <c r="FHO41" s="71"/>
      <c r="FHP41" s="71"/>
      <c r="FHQ41" s="71"/>
      <c r="FHR41" s="71"/>
      <c r="FHS41" s="71"/>
      <c r="FHT41" s="71"/>
      <c r="FHU41" s="71"/>
      <c r="FHV41" s="71"/>
      <c r="FHW41" s="71"/>
      <c r="FHX41" s="71"/>
      <c r="FHY41" s="71"/>
      <c r="FHZ41" s="71"/>
      <c r="FIA41" s="71"/>
      <c r="FIB41" s="71"/>
      <c r="FIC41" s="71"/>
      <c r="FID41" s="71"/>
      <c r="FIE41" s="71"/>
      <c r="FIF41" s="71"/>
      <c r="FIG41" s="71"/>
      <c r="FIH41" s="71"/>
      <c r="FII41" s="71"/>
      <c r="FIJ41" s="71"/>
      <c r="FIK41" s="71"/>
      <c r="FIL41" s="71"/>
      <c r="FIM41" s="71"/>
      <c r="FIN41" s="71"/>
      <c r="FIO41" s="71"/>
      <c r="FIP41" s="71"/>
      <c r="FIQ41" s="71"/>
      <c r="FIR41" s="71"/>
      <c r="FIS41" s="71"/>
      <c r="FIT41" s="71"/>
      <c r="FIU41" s="71"/>
      <c r="FIV41" s="71"/>
      <c r="FIW41" s="71"/>
      <c r="FIX41" s="71"/>
      <c r="FIY41" s="71"/>
      <c r="FIZ41" s="71"/>
      <c r="FJA41" s="71"/>
      <c r="FJB41" s="71"/>
      <c r="FJC41" s="71"/>
      <c r="FJD41" s="71"/>
      <c r="FJE41" s="71"/>
      <c r="FJF41" s="71"/>
      <c r="FJG41" s="71"/>
      <c r="FJH41" s="71"/>
      <c r="FJI41" s="71"/>
      <c r="FJJ41" s="71"/>
      <c r="FJK41" s="71"/>
      <c r="FJL41" s="71"/>
      <c r="FJM41" s="71"/>
      <c r="FJN41" s="71"/>
      <c r="FJO41" s="71"/>
      <c r="FJP41" s="71"/>
      <c r="FJQ41" s="71"/>
      <c r="FJR41" s="71"/>
      <c r="FJS41" s="71"/>
      <c r="FJT41" s="71"/>
      <c r="FJU41" s="71"/>
      <c r="FJV41" s="71"/>
      <c r="FJW41" s="71"/>
      <c r="FJX41" s="71"/>
      <c r="FJY41" s="71"/>
      <c r="FJZ41" s="71"/>
      <c r="FKA41" s="71"/>
      <c r="FKB41" s="71"/>
      <c r="FKC41" s="71"/>
      <c r="FKD41" s="71"/>
      <c r="FKE41" s="71"/>
      <c r="FKF41" s="71"/>
      <c r="FKG41" s="71"/>
      <c r="FKH41" s="71"/>
      <c r="FKI41" s="71"/>
      <c r="FKJ41" s="71"/>
      <c r="FKK41" s="71"/>
      <c r="FKL41" s="71"/>
      <c r="FKM41" s="71"/>
      <c r="FKN41" s="71"/>
      <c r="FKO41" s="71"/>
      <c r="FKP41" s="71"/>
      <c r="FKQ41" s="71"/>
      <c r="FKR41" s="71"/>
      <c r="FKS41" s="71"/>
      <c r="FKT41" s="71"/>
      <c r="FKU41" s="71"/>
      <c r="FKV41" s="71"/>
      <c r="FKW41" s="71"/>
      <c r="FKX41" s="71"/>
      <c r="FKY41" s="71"/>
      <c r="FKZ41" s="71"/>
      <c r="FLA41" s="71"/>
      <c r="FLB41" s="71"/>
      <c r="FLC41" s="71"/>
      <c r="FLD41" s="71"/>
      <c r="FLE41" s="71"/>
      <c r="FLF41" s="71"/>
      <c r="FLG41" s="71"/>
      <c r="FLH41" s="71"/>
      <c r="FLI41" s="71"/>
      <c r="FLJ41" s="71"/>
      <c r="FLK41" s="71"/>
      <c r="FLL41" s="71"/>
      <c r="FLM41" s="71"/>
      <c r="FLN41" s="71"/>
      <c r="FLO41" s="71"/>
      <c r="FLP41" s="71"/>
      <c r="FLQ41" s="71"/>
      <c r="FLR41" s="71"/>
      <c r="FLS41" s="71"/>
      <c r="FLT41" s="71"/>
      <c r="FLU41" s="71"/>
      <c r="FLV41" s="71"/>
      <c r="FLW41" s="71"/>
      <c r="FLX41" s="71"/>
      <c r="FLY41" s="71"/>
      <c r="FLZ41" s="71"/>
      <c r="FMA41" s="71"/>
      <c r="FMB41" s="71"/>
      <c r="FMC41" s="71"/>
      <c r="FMD41" s="71"/>
      <c r="FME41" s="71"/>
      <c r="FMF41" s="71"/>
      <c r="FMG41" s="71"/>
      <c r="FMH41" s="71"/>
      <c r="FMI41" s="71"/>
      <c r="FMJ41" s="71"/>
      <c r="FMK41" s="71"/>
      <c r="FML41" s="71"/>
      <c r="FMM41" s="71"/>
      <c r="FMN41" s="71"/>
      <c r="FMO41" s="71"/>
      <c r="FMP41" s="71"/>
      <c r="FMQ41" s="71"/>
      <c r="FMR41" s="71"/>
      <c r="FMS41" s="71"/>
      <c r="FMT41" s="71"/>
      <c r="FMU41" s="71"/>
      <c r="FMV41" s="71"/>
      <c r="FMW41" s="71"/>
      <c r="FMX41" s="71"/>
      <c r="FMY41" s="71"/>
      <c r="FMZ41" s="71"/>
      <c r="FNA41" s="71"/>
      <c r="FNB41" s="71"/>
      <c r="FNC41" s="71"/>
      <c r="FND41" s="71"/>
      <c r="FNE41" s="71"/>
      <c r="FNF41" s="71"/>
      <c r="FNG41" s="71"/>
      <c r="FNH41" s="71"/>
      <c r="FNI41" s="71"/>
      <c r="FNJ41" s="71"/>
      <c r="FNK41" s="71"/>
      <c r="FNL41" s="71"/>
      <c r="FNM41" s="71"/>
      <c r="FNN41" s="71"/>
      <c r="FNO41" s="71"/>
      <c r="FNP41" s="71"/>
      <c r="FNQ41" s="71"/>
      <c r="FNR41" s="71"/>
      <c r="FNS41" s="71"/>
      <c r="FNT41" s="71"/>
      <c r="FNU41" s="71"/>
      <c r="FNV41" s="71"/>
      <c r="FNW41" s="71"/>
      <c r="FNX41" s="71"/>
      <c r="FNY41" s="71"/>
      <c r="FNZ41" s="71"/>
      <c r="FOA41" s="71"/>
      <c r="FOB41" s="71"/>
      <c r="FOC41" s="71"/>
      <c r="FOD41" s="71"/>
      <c r="FOE41" s="71"/>
      <c r="FOF41" s="71"/>
      <c r="FOG41" s="71"/>
      <c r="FOH41" s="71"/>
      <c r="FOI41" s="71"/>
      <c r="FOJ41" s="71"/>
      <c r="FOK41" s="71"/>
      <c r="FOL41" s="71"/>
      <c r="FOM41" s="71"/>
      <c r="FON41" s="71"/>
      <c r="FOO41" s="71"/>
      <c r="FOP41" s="71"/>
      <c r="FOQ41" s="71"/>
      <c r="FOR41" s="71"/>
      <c r="FOS41" s="71"/>
      <c r="FOT41" s="71"/>
      <c r="FOU41" s="71"/>
      <c r="FOV41" s="71"/>
      <c r="FOW41" s="71"/>
      <c r="FOX41" s="71"/>
      <c r="FOY41" s="71"/>
      <c r="FOZ41" s="71"/>
      <c r="FPA41" s="71"/>
      <c r="FPB41" s="71"/>
      <c r="FPC41" s="71"/>
      <c r="FPD41" s="71"/>
      <c r="FPE41" s="71"/>
      <c r="FPF41" s="71"/>
      <c r="FPG41" s="71"/>
      <c r="FPH41" s="71"/>
      <c r="FPI41" s="71"/>
      <c r="FPJ41" s="71"/>
      <c r="FPK41" s="71"/>
      <c r="FPL41" s="71"/>
      <c r="FPM41" s="71"/>
      <c r="FPN41" s="71"/>
      <c r="FPO41" s="71"/>
      <c r="FPP41" s="71"/>
      <c r="FPQ41" s="71"/>
      <c r="FPR41" s="71"/>
      <c r="FPS41" s="71"/>
      <c r="FPT41" s="71"/>
      <c r="FPU41" s="71"/>
      <c r="FPV41" s="71"/>
      <c r="FPW41" s="71"/>
      <c r="FPX41" s="71"/>
      <c r="FPY41" s="71"/>
      <c r="FPZ41" s="71"/>
      <c r="FQA41" s="71"/>
      <c r="FQB41" s="71"/>
      <c r="FQC41" s="71"/>
      <c r="FQD41" s="71"/>
      <c r="FQE41" s="71"/>
      <c r="FQF41" s="71"/>
      <c r="FQG41" s="71"/>
      <c r="FQH41" s="71"/>
      <c r="FQI41" s="71"/>
      <c r="FQJ41" s="71"/>
      <c r="FQK41" s="71"/>
      <c r="FQL41" s="71"/>
      <c r="FQM41" s="71"/>
      <c r="FQN41" s="71"/>
      <c r="FQO41" s="71"/>
      <c r="FQP41" s="71"/>
      <c r="FQQ41" s="71"/>
      <c r="FQR41" s="71"/>
      <c r="FQS41" s="71"/>
      <c r="FQT41" s="71"/>
      <c r="FQU41" s="71"/>
      <c r="FQV41" s="71"/>
      <c r="FQW41" s="71"/>
      <c r="FQX41" s="71"/>
      <c r="FQY41" s="71"/>
      <c r="FQZ41" s="71"/>
      <c r="FRA41" s="71"/>
      <c r="FRB41" s="71"/>
      <c r="FRC41" s="71"/>
      <c r="FRD41" s="71"/>
      <c r="FRE41" s="71"/>
      <c r="FRF41" s="71"/>
      <c r="FRG41" s="71"/>
      <c r="FRH41" s="71"/>
      <c r="FRI41" s="71"/>
      <c r="FRJ41" s="71"/>
      <c r="FRK41" s="71"/>
      <c r="FRL41" s="71"/>
      <c r="FRM41" s="71"/>
      <c r="FRN41" s="71"/>
      <c r="FRO41" s="71"/>
      <c r="FRP41" s="71"/>
      <c r="FRQ41" s="71"/>
      <c r="FRR41" s="71"/>
      <c r="FRS41" s="71"/>
      <c r="FRT41" s="71"/>
      <c r="FRU41" s="71"/>
      <c r="FRV41" s="71"/>
      <c r="FRW41" s="71"/>
      <c r="FRX41" s="71"/>
      <c r="FRY41" s="71"/>
      <c r="FRZ41" s="71"/>
      <c r="FSA41" s="71"/>
      <c r="FSB41" s="71"/>
      <c r="FSC41" s="71"/>
      <c r="FSD41" s="71"/>
      <c r="FSE41" s="71"/>
      <c r="FSF41" s="71"/>
      <c r="FSG41" s="71"/>
      <c r="FSH41" s="71"/>
      <c r="FSI41" s="71"/>
      <c r="FSJ41" s="71"/>
      <c r="FSK41" s="71"/>
      <c r="FSL41" s="71"/>
      <c r="FSM41" s="71"/>
      <c r="FSN41" s="71"/>
      <c r="FSO41" s="71"/>
      <c r="FSP41" s="71"/>
      <c r="FSQ41" s="71"/>
      <c r="FSR41" s="71"/>
      <c r="FSS41" s="71"/>
      <c r="FST41" s="71"/>
      <c r="FSU41" s="71"/>
      <c r="FSV41" s="71"/>
      <c r="FSW41" s="71"/>
      <c r="FSX41" s="71"/>
      <c r="FSY41" s="71"/>
      <c r="FSZ41" s="71"/>
      <c r="FTA41" s="71"/>
      <c r="FTB41" s="71"/>
      <c r="FTC41" s="71"/>
      <c r="FTD41" s="71"/>
      <c r="FTE41" s="71"/>
      <c r="FTF41" s="71"/>
      <c r="FTG41" s="71"/>
      <c r="FTH41" s="71"/>
      <c r="FTI41" s="71"/>
      <c r="FTJ41" s="71"/>
      <c r="FTK41" s="71"/>
      <c r="FTL41" s="71"/>
      <c r="FTM41" s="71"/>
      <c r="FTN41" s="71"/>
      <c r="FTO41" s="71"/>
      <c r="FTP41" s="71"/>
      <c r="FTQ41" s="71"/>
      <c r="FTR41" s="71"/>
      <c r="FTS41" s="71"/>
      <c r="FTT41" s="71"/>
      <c r="FTU41" s="71"/>
      <c r="FTV41" s="71"/>
      <c r="FTW41" s="71"/>
      <c r="FTX41" s="71"/>
      <c r="FTY41" s="71"/>
      <c r="FTZ41" s="71"/>
      <c r="FUA41" s="71"/>
      <c r="FUB41" s="71"/>
      <c r="FUC41" s="71"/>
      <c r="FUD41" s="71"/>
      <c r="FUE41" s="71"/>
      <c r="FUF41" s="71"/>
      <c r="FUG41" s="71"/>
      <c r="FUH41" s="71"/>
      <c r="FUI41" s="71"/>
      <c r="FUJ41" s="71"/>
      <c r="FUK41" s="71"/>
      <c r="FUL41" s="71"/>
      <c r="FUM41" s="71"/>
      <c r="FUN41" s="71"/>
      <c r="FUO41" s="71"/>
      <c r="FUP41" s="71"/>
      <c r="FUQ41" s="71"/>
      <c r="FUR41" s="71"/>
      <c r="FUS41" s="71"/>
      <c r="FUT41" s="71"/>
      <c r="FUU41" s="71"/>
      <c r="FUV41" s="71"/>
      <c r="FUW41" s="71"/>
      <c r="FUX41" s="71"/>
      <c r="FUY41" s="71"/>
      <c r="FUZ41" s="71"/>
      <c r="FVA41" s="71"/>
      <c r="FVB41" s="71"/>
      <c r="FVC41" s="71"/>
      <c r="FVD41" s="71"/>
      <c r="FVE41" s="71"/>
      <c r="FVF41" s="71"/>
      <c r="FVG41" s="71"/>
      <c r="FVH41" s="71"/>
      <c r="FVI41" s="71"/>
      <c r="FVJ41" s="71"/>
      <c r="FVK41" s="71"/>
      <c r="FVL41" s="71"/>
      <c r="FVM41" s="71"/>
      <c r="FVN41" s="71"/>
      <c r="FVO41" s="71"/>
      <c r="FVP41" s="71"/>
      <c r="FVQ41" s="71"/>
      <c r="FVR41" s="71"/>
      <c r="FVS41" s="71"/>
      <c r="FVT41" s="71"/>
      <c r="FVU41" s="71"/>
      <c r="FVV41" s="71"/>
      <c r="FVW41" s="71"/>
      <c r="FVX41" s="71"/>
      <c r="FVY41" s="71"/>
      <c r="FVZ41" s="71"/>
      <c r="FWA41" s="71"/>
      <c r="FWB41" s="71"/>
      <c r="FWC41" s="71"/>
      <c r="FWD41" s="71"/>
      <c r="FWE41" s="71"/>
      <c r="FWF41" s="71"/>
      <c r="FWG41" s="71"/>
      <c r="FWH41" s="71"/>
      <c r="FWI41" s="71"/>
      <c r="FWJ41" s="71"/>
      <c r="FWK41" s="71"/>
      <c r="FWL41" s="71"/>
      <c r="FWM41" s="71"/>
      <c r="FWN41" s="71"/>
      <c r="FWO41" s="71"/>
      <c r="FWP41" s="71"/>
      <c r="FWQ41" s="71"/>
      <c r="FWR41" s="71"/>
      <c r="FWS41" s="71"/>
      <c r="FWT41" s="71"/>
      <c r="FWU41" s="71"/>
      <c r="FWV41" s="71"/>
      <c r="FWW41" s="71"/>
      <c r="FWX41" s="71"/>
      <c r="FWY41" s="71"/>
      <c r="FWZ41" s="71"/>
      <c r="FXA41" s="71"/>
      <c r="FXB41" s="71"/>
      <c r="FXC41" s="71"/>
      <c r="FXD41" s="71"/>
      <c r="FXE41" s="71"/>
      <c r="FXF41" s="71"/>
      <c r="FXG41" s="71"/>
      <c r="FXH41" s="71"/>
      <c r="FXI41" s="71"/>
      <c r="FXJ41" s="71"/>
      <c r="FXK41" s="71"/>
      <c r="FXL41" s="71"/>
      <c r="FXM41" s="71"/>
      <c r="FXN41" s="71"/>
      <c r="FXO41" s="71"/>
      <c r="FXP41" s="71"/>
      <c r="FXQ41" s="71"/>
      <c r="FXR41" s="71"/>
      <c r="FXS41" s="71"/>
      <c r="FXT41" s="71"/>
      <c r="FXU41" s="71"/>
      <c r="FXV41" s="71"/>
      <c r="FXW41" s="71"/>
      <c r="FXX41" s="71"/>
      <c r="FXY41" s="71"/>
      <c r="FXZ41" s="71"/>
      <c r="FYA41" s="71"/>
      <c r="FYB41" s="71"/>
      <c r="FYC41" s="71"/>
      <c r="FYD41" s="71"/>
      <c r="FYE41" s="71"/>
      <c r="FYF41" s="71"/>
      <c r="FYG41" s="71"/>
      <c r="FYH41" s="71"/>
      <c r="FYI41" s="71"/>
      <c r="FYJ41" s="71"/>
      <c r="FYK41" s="71"/>
      <c r="FYL41" s="71"/>
      <c r="FYM41" s="71"/>
      <c r="FYN41" s="71"/>
      <c r="FYO41" s="71"/>
      <c r="FYP41" s="71"/>
      <c r="FYQ41" s="71"/>
      <c r="FYR41" s="71"/>
      <c r="FYS41" s="71"/>
      <c r="FYT41" s="71"/>
      <c r="FYU41" s="71"/>
      <c r="FYV41" s="71"/>
      <c r="FYW41" s="71"/>
      <c r="FYX41" s="71"/>
      <c r="FYY41" s="71"/>
      <c r="FYZ41" s="71"/>
      <c r="FZA41" s="71"/>
      <c r="FZB41" s="71"/>
      <c r="FZC41" s="71"/>
      <c r="FZD41" s="71"/>
      <c r="FZE41" s="71"/>
      <c r="FZF41" s="71"/>
      <c r="FZG41" s="71"/>
      <c r="FZH41" s="71"/>
      <c r="FZI41" s="71"/>
      <c r="FZJ41" s="71"/>
      <c r="FZK41" s="71"/>
      <c r="FZL41" s="71"/>
      <c r="FZM41" s="71"/>
      <c r="FZN41" s="71"/>
      <c r="FZO41" s="71"/>
      <c r="FZP41" s="71"/>
      <c r="FZQ41" s="71"/>
      <c r="FZR41" s="71"/>
      <c r="FZS41" s="71"/>
      <c r="FZT41" s="71"/>
      <c r="FZU41" s="71"/>
      <c r="FZV41" s="71"/>
      <c r="FZW41" s="71"/>
      <c r="FZX41" s="71"/>
      <c r="FZY41" s="71"/>
      <c r="FZZ41" s="71"/>
      <c r="GAA41" s="71"/>
      <c r="GAB41" s="71"/>
      <c r="GAC41" s="71"/>
      <c r="GAD41" s="71"/>
      <c r="GAE41" s="71"/>
      <c r="GAF41" s="71"/>
      <c r="GAG41" s="71"/>
      <c r="GAH41" s="71"/>
      <c r="GAI41" s="71"/>
      <c r="GAJ41" s="71"/>
      <c r="GAK41" s="71"/>
      <c r="GAL41" s="71"/>
      <c r="GAM41" s="71"/>
      <c r="GAN41" s="71"/>
      <c r="GAO41" s="71"/>
      <c r="GAP41" s="71"/>
      <c r="GAQ41" s="71"/>
      <c r="GAR41" s="71"/>
      <c r="GAS41" s="71"/>
      <c r="GAT41" s="71"/>
      <c r="GAU41" s="71"/>
      <c r="GAV41" s="71"/>
      <c r="GAW41" s="71"/>
      <c r="GAX41" s="71"/>
      <c r="GAY41" s="71"/>
      <c r="GAZ41" s="71"/>
      <c r="GBA41" s="71"/>
      <c r="GBB41" s="71"/>
      <c r="GBC41" s="71"/>
      <c r="GBD41" s="71"/>
      <c r="GBE41" s="71"/>
      <c r="GBF41" s="71"/>
      <c r="GBG41" s="71"/>
      <c r="GBH41" s="71"/>
      <c r="GBI41" s="71"/>
      <c r="GBJ41" s="71"/>
      <c r="GBK41" s="71"/>
      <c r="GBL41" s="71"/>
      <c r="GBM41" s="71"/>
      <c r="GBN41" s="71"/>
      <c r="GBO41" s="71"/>
      <c r="GBP41" s="71"/>
      <c r="GBQ41" s="71"/>
      <c r="GBR41" s="71"/>
      <c r="GBS41" s="71"/>
      <c r="GBT41" s="71"/>
      <c r="GBU41" s="71"/>
      <c r="GBV41" s="71"/>
      <c r="GBW41" s="71"/>
      <c r="GBX41" s="71"/>
      <c r="GBY41" s="71"/>
      <c r="GBZ41" s="71"/>
      <c r="GCA41" s="71"/>
      <c r="GCB41" s="71"/>
      <c r="GCC41" s="71"/>
      <c r="GCD41" s="71"/>
      <c r="GCE41" s="71"/>
      <c r="GCF41" s="71"/>
      <c r="GCG41" s="71"/>
      <c r="GCH41" s="71"/>
      <c r="GCI41" s="71"/>
      <c r="GCJ41" s="71"/>
      <c r="GCK41" s="71"/>
      <c r="GCL41" s="71"/>
      <c r="GCM41" s="71"/>
      <c r="GCN41" s="71"/>
      <c r="GCO41" s="71"/>
      <c r="GCP41" s="71"/>
      <c r="GCQ41" s="71"/>
      <c r="GCR41" s="71"/>
      <c r="GCS41" s="71"/>
      <c r="GCT41" s="71"/>
      <c r="GCU41" s="71"/>
      <c r="GCV41" s="71"/>
      <c r="GCW41" s="71"/>
      <c r="GCX41" s="71"/>
      <c r="GCY41" s="71"/>
      <c r="GCZ41" s="71"/>
      <c r="GDA41" s="71"/>
      <c r="GDB41" s="71"/>
      <c r="GDC41" s="71"/>
      <c r="GDD41" s="71"/>
      <c r="GDE41" s="71"/>
      <c r="GDF41" s="71"/>
      <c r="GDG41" s="71"/>
      <c r="GDH41" s="71"/>
      <c r="GDI41" s="71"/>
      <c r="GDJ41" s="71"/>
      <c r="GDK41" s="71"/>
      <c r="GDL41" s="71"/>
      <c r="GDM41" s="71"/>
      <c r="GDN41" s="71"/>
      <c r="GDO41" s="71"/>
      <c r="GDP41" s="71"/>
      <c r="GDQ41" s="71"/>
      <c r="GDR41" s="71"/>
      <c r="GDS41" s="71"/>
      <c r="GDT41" s="71"/>
      <c r="GDU41" s="71"/>
      <c r="GDV41" s="71"/>
      <c r="GDW41" s="71"/>
      <c r="GDX41" s="71"/>
      <c r="GDY41" s="71"/>
      <c r="GDZ41" s="71"/>
      <c r="GEA41" s="71"/>
      <c r="GEB41" s="71"/>
      <c r="GEC41" s="71"/>
      <c r="GED41" s="71"/>
      <c r="GEE41" s="71"/>
      <c r="GEF41" s="71"/>
      <c r="GEG41" s="71"/>
      <c r="GEH41" s="71"/>
      <c r="GEI41" s="71"/>
      <c r="GEJ41" s="71"/>
      <c r="GEK41" s="71"/>
      <c r="GEL41" s="71"/>
      <c r="GEM41" s="71"/>
      <c r="GEN41" s="71"/>
      <c r="GEO41" s="71"/>
      <c r="GEP41" s="71"/>
      <c r="GEQ41" s="71"/>
      <c r="GER41" s="71"/>
      <c r="GES41" s="71"/>
      <c r="GET41" s="71"/>
      <c r="GEU41" s="71"/>
      <c r="GEV41" s="71"/>
      <c r="GEW41" s="71"/>
      <c r="GEX41" s="71"/>
      <c r="GEY41" s="71"/>
      <c r="GEZ41" s="71"/>
      <c r="GFA41" s="71"/>
      <c r="GFB41" s="71"/>
      <c r="GFC41" s="71"/>
      <c r="GFD41" s="71"/>
      <c r="GFE41" s="71"/>
      <c r="GFF41" s="71"/>
      <c r="GFG41" s="71"/>
      <c r="GFH41" s="71"/>
      <c r="GFI41" s="71"/>
      <c r="GFJ41" s="71"/>
      <c r="GFK41" s="71"/>
      <c r="GFL41" s="71"/>
      <c r="GFM41" s="71"/>
      <c r="GFN41" s="71"/>
      <c r="GFO41" s="71"/>
      <c r="GFP41" s="71"/>
      <c r="GFQ41" s="71"/>
      <c r="GFR41" s="71"/>
      <c r="GFS41" s="71"/>
      <c r="GFT41" s="71"/>
      <c r="GFU41" s="71"/>
      <c r="GFV41" s="71"/>
      <c r="GFW41" s="71"/>
      <c r="GFX41" s="71"/>
      <c r="GFY41" s="71"/>
      <c r="GFZ41" s="71"/>
      <c r="GGA41" s="71"/>
      <c r="GGB41" s="71"/>
      <c r="GGC41" s="71"/>
      <c r="GGD41" s="71"/>
      <c r="GGE41" s="71"/>
      <c r="GGF41" s="71"/>
      <c r="GGG41" s="71"/>
      <c r="GGH41" s="71"/>
      <c r="GGI41" s="71"/>
      <c r="GGJ41" s="71"/>
      <c r="GGK41" s="71"/>
      <c r="GGL41" s="71"/>
      <c r="GGM41" s="71"/>
      <c r="GGN41" s="71"/>
      <c r="GGO41" s="71"/>
      <c r="GGP41" s="71"/>
      <c r="GGQ41" s="71"/>
      <c r="GGR41" s="71"/>
      <c r="GGS41" s="71"/>
      <c r="GGT41" s="71"/>
      <c r="GGU41" s="71"/>
      <c r="GGV41" s="71"/>
      <c r="GGW41" s="71"/>
      <c r="GGX41" s="71"/>
      <c r="GGY41" s="71"/>
      <c r="GGZ41" s="71"/>
      <c r="GHA41" s="71"/>
      <c r="GHB41" s="71"/>
      <c r="GHC41" s="71"/>
      <c r="GHD41" s="71"/>
      <c r="GHE41" s="71"/>
      <c r="GHF41" s="71"/>
      <c r="GHG41" s="71"/>
      <c r="GHH41" s="71"/>
      <c r="GHI41" s="71"/>
      <c r="GHJ41" s="71"/>
      <c r="GHK41" s="71"/>
      <c r="GHL41" s="71"/>
      <c r="GHM41" s="71"/>
      <c r="GHN41" s="71"/>
      <c r="GHO41" s="71"/>
      <c r="GHP41" s="71"/>
      <c r="GHQ41" s="71"/>
      <c r="GHR41" s="71"/>
      <c r="GHS41" s="71"/>
      <c r="GHT41" s="71"/>
      <c r="GHU41" s="71"/>
      <c r="GHV41" s="71"/>
      <c r="GHW41" s="71"/>
      <c r="GHX41" s="71"/>
      <c r="GHY41" s="71"/>
      <c r="GHZ41" s="71"/>
      <c r="GIA41" s="71"/>
      <c r="GIB41" s="71"/>
      <c r="GIC41" s="71"/>
      <c r="GID41" s="71"/>
      <c r="GIE41" s="71"/>
      <c r="GIF41" s="71"/>
      <c r="GIG41" s="71"/>
      <c r="GIH41" s="71"/>
      <c r="GII41" s="71"/>
      <c r="GIJ41" s="71"/>
      <c r="GIK41" s="71"/>
      <c r="GIL41" s="71"/>
      <c r="GIM41" s="71"/>
      <c r="GIN41" s="71"/>
      <c r="GIO41" s="71"/>
      <c r="GIP41" s="71"/>
      <c r="GIQ41" s="71"/>
      <c r="GIR41" s="71"/>
      <c r="GIS41" s="71"/>
      <c r="GIT41" s="71"/>
      <c r="GIU41" s="71"/>
      <c r="GIV41" s="71"/>
      <c r="GIW41" s="71"/>
      <c r="GIX41" s="71"/>
      <c r="GIY41" s="71"/>
      <c r="GIZ41" s="71"/>
      <c r="GJA41" s="71"/>
      <c r="GJB41" s="71"/>
      <c r="GJC41" s="71"/>
      <c r="GJD41" s="71"/>
      <c r="GJE41" s="71"/>
      <c r="GJF41" s="71"/>
      <c r="GJG41" s="71"/>
      <c r="GJH41" s="71"/>
      <c r="GJI41" s="71"/>
      <c r="GJJ41" s="71"/>
      <c r="GJK41" s="71"/>
      <c r="GJL41" s="71"/>
      <c r="GJM41" s="71"/>
      <c r="GJN41" s="71"/>
      <c r="GJO41" s="71"/>
      <c r="GJP41" s="71"/>
      <c r="GJQ41" s="71"/>
      <c r="GJR41" s="71"/>
      <c r="GJS41" s="71"/>
      <c r="GJT41" s="71"/>
      <c r="GJU41" s="71"/>
      <c r="GJV41" s="71"/>
      <c r="GJW41" s="71"/>
      <c r="GJX41" s="71"/>
      <c r="GJY41" s="71"/>
      <c r="GJZ41" s="71"/>
      <c r="GKA41" s="71"/>
      <c r="GKB41" s="71"/>
      <c r="GKC41" s="71"/>
      <c r="GKD41" s="71"/>
      <c r="GKE41" s="71"/>
      <c r="GKF41" s="71"/>
      <c r="GKG41" s="71"/>
      <c r="GKH41" s="71"/>
      <c r="GKI41" s="71"/>
      <c r="GKJ41" s="71"/>
      <c r="GKK41" s="71"/>
      <c r="GKL41" s="71"/>
      <c r="GKM41" s="71"/>
      <c r="GKN41" s="71"/>
      <c r="GKO41" s="71"/>
      <c r="GKP41" s="71"/>
      <c r="GKQ41" s="71"/>
      <c r="GKR41" s="71"/>
      <c r="GKS41" s="71"/>
      <c r="GKT41" s="71"/>
      <c r="GKU41" s="71"/>
      <c r="GKV41" s="71"/>
      <c r="GKW41" s="71"/>
      <c r="GKX41" s="71"/>
      <c r="GKY41" s="71"/>
      <c r="GKZ41" s="71"/>
      <c r="GLA41" s="71"/>
      <c r="GLB41" s="71"/>
      <c r="GLC41" s="71"/>
      <c r="GLD41" s="71"/>
      <c r="GLE41" s="71"/>
      <c r="GLF41" s="71"/>
      <c r="GLG41" s="71"/>
      <c r="GLH41" s="71"/>
      <c r="GLI41" s="71"/>
      <c r="GLJ41" s="71"/>
      <c r="GLK41" s="71"/>
      <c r="GLL41" s="71"/>
      <c r="GLM41" s="71"/>
      <c r="GLN41" s="71"/>
      <c r="GLO41" s="71"/>
      <c r="GLP41" s="71"/>
      <c r="GLQ41" s="71"/>
      <c r="GLR41" s="71"/>
      <c r="GLS41" s="71"/>
      <c r="GLT41" s="71"/>
      <c r="GLU41" s="71"/>
      <c r="GLV41" s="71"/>
      <c r="GLW41" s="71"/>
      <c r="GLX41" s="71"/>
      <c r="GLY41" s="71"/>
      <c r="GLZ41" s="71"/>
      <c r="GMA41" s="71"/>
      <c r="GMB41" s="71"/>
      <c r="GMC41" s="71"/>
      <c r="GMD41" s="71"/>
      <c r="GME41" s="71"/>
      <c r="GMF41" s="71"/>
      <c r="GMG41" s="71"/>
      <c r="GMH41" s="71"/>
      <c r="GMI41" s="71"/>
      <c r="GMJ41" s="71"/>
      <c r="GMK41" s="71"/>
      <c r="GML41" s="71"/>
      <c r="GMM41" s="71"/>
      <c r="GMN41" s="71"/>
      <c r="GMO41" s="71"/>
      <c r="GMP41" s="71"/>
      <c r="GMQ41" s="71"/>
      <c r="GMR41" s="71"/>
      <c r="GMS41" s="71"/>
      <c r="GMT41" s="71"/>
      <c r="GMU41" s="71"/>
      <c r="GMV41" s="71"/>
      <c r="GMW41" s="71"/>
      <c r="GMX41" s="71"/>
      <c r="GMY41" s="71"/>
      <c r="GMZ41" s="71"/>
      <c r="GNA41" s="71"/>
      <c r="GNB41" s="71"/>
      <c r="GNC41" s="71"/>
      <c r="GND41" s="71"/>
      <c r="GNE41" s="71"/>
      <c r="GNF41" s="71"/>
      <c r="GNG41" s="71"/>
      <c r="GNH41" s="71"/>
      <c r="GNI41" s="71"/>
      <c r="GNJ41" s="71"/>
      <c r="GNK41" s="71"/>
      <c r="GNL41" s="71"/>
      <c r="GNM41" s="71"/>
      <c r="GNN41" s="71"/>
      <c r="GNO41" s="71"/>
      <c r="GNP41" s="71"/>
      <c r="GNQ41" s="71"/>
      <c r="GNR41" s="71"/>
      <c r="GNS41" s="71"/>
      <c r="GNT41" s="71"/>
      <c r="GNU41" s="71"/>
      <c r="GNV41" s="71"/>
      <c r="GNW41" s="71"/>
      <c r="GNX41" s="71"/>
      <c r="GNY41" s="71"/>
      <c r="GNZ41" s="71"/>
      <c r="GOA41" s="71"/>
      <c r="GOB41" s="71"/>
      <c r="GOC41" s="71"/>
      <c r="GOD41" s="71"/>
      <c r="GOE41" s="71"/>
      <c r="GOF41" s="71"/>
      <c r="GOG41" s="71"/>
      <c r="GOH41" s="71"/>
      <c r="GOI41" s="71"/>
      <c r="GOJ41" s="71"/>
      <c r="GOK41" s="71"/>
      <c r="GOL41" s="71"/>
      <c r="GOM41" s="71"/>
      <c r="GON41" s="71"/>
      <c r="GOO41" s="71"/>
      <c r="GOP41" s="71"/>
      <c r="GOQ41" s="71"/>
      <c r="GOR41" s="71"/>
      <c r="GOS41" s="71"/>
      <c r="GOT41" s="71"/>
      <c r="GOU41" s="71"/>
      <c r="GOV41" s="71"/>
      <c r="GOW41" s="71"/>
      <c r="GOX41" s="71"/>
      <c r="GOY41" s="71"/>
      <c r="GOZ41" s="71"/>
      <c r="GPA41" s="71"/>
      <c r="GPB41" s="71"/>
      <c r="GPC41" s="71"/>
      <c r="GPD41" s="71"/>
      <c r="GPE41" s="71"/>
      <c r="GPF41" s="71"/>
      <c r="GPG41" s="71"/>
      <c r="GPH41" s="71"/>
      <c r="GPI41" s="71"/>
      <c r="GPJ41" s="71"/>
      <c r="GPK41" s="71"/>
      <c r="GPL41" s="71"/>
      <c r="GPM41" s="71"/>
      <c r="GPN41" s="71"/>
      <c r="GPO41" s="71"/>
      <c r="GPP41" s="71"/>
      <c r="GPQ41" s="71"/>
      <c r="GPR41" s="71"/>
      <c r="GPS41" s="71"/>
      <c r="GPT41" s="71"/>
      <c r="GPU41" s="71"/>
      <c r="GPV41" s="71"/>
      <c r="GPW41" s="71"/>
      <c r="GPX41" s="71"/>
      <c r="GPY41" s="71"/>
      <c r="GPZ41" s="71"/>
      <c r="GQA41" s="71"/>
      <c r="GQB41" s="71"/>
      <c r="GQC41" s="71"/>
      <c r="GQD41" s="71"/>
      <c r="GQE41" s="71"/>
      <c r="GQF41" s="71"/>
      <c r="GQG41" s="71"/>
      <c r="GQH41" s="71"/>
      <c r="GQI41" s="71"/>
      <c r="GQJ41" s="71"/>
      <c r="GQK41" s="71"/>
      <c r="GQL41" s="71"/>
      <c r="GQM41" s="71"/>
      <c r="GQN41" s="71"/>
      <c r="GQO41" s="71"/>
      <c r="GQP41" s="71"/>
      <c r="GQQ41" s="71"/>
      <c r="GQR41" s="71"/>
      <c r="GQS41" s="71"/>
      <c r="GQT41" s="71"/>
      <c r="GQU41" s="71"/>
      <c r="GQV41" s="71"/>
      <c r="GQW41" s="71"/>
      <c r="GQX41" s="71"/>
      <c r="GQY41" s="71"/>
      <c r="GQZ41" s="71"/>
      <c r="GRA41" s="71"/>
      <c r="GRB41" s="71"/>
      <c r="GRC41" s="71"/>
      <c r="GRD41" s="71"/>
      <c r="GRE41" s="71"/>
      <c r="GRF41" s="71"/>
      <c r="GRG41" s="71"/>
      <c r="GRH41" s="71"/>
      <c r="GRI41" s="71"/>
      <c r="GRJ41" s="71"/>
      <c r="GRK41" s="71"/>
      <c r="GRL41" s="71"/>
      <c r="GRM41" s="71"/>
      <c r="GRN41" s="71"/>
      <c r="GRO41" s="71"/>
      <c r="GRP41" s="71"/>
      <c r="GRQ41" s="71"/>
      <c r="GRR41" s="71"/>
      <c r="GRS41" s="71"/>
      <c r="GRT41" s="71"/>
      <c r="GRU41" s="71"/>
      <c r="GRV41" s="71"/>
      <c r="GRW41" s="71"/>
      <c r="GRX41" s="71"/>
      <c r="GRY41" s="71"/>
      <c r="GRZ41" s="71"/>
      <c r="GSA41" s="71"/>
      <c r="GSB41" s="71"/>
      <c r="GSC41" s="71"/>
      <c r="GSD41" s="71"/>
      <c r="GSE41" s="71"/>
      <c r="GSF41" s="71"/>
      <c r="GSG41" s="71"/>
      <c r="GSH41" s="71"/>
      <c r="GSI41" s="71"/>
      <c r="GSJ41" s="71"/>
      <c r="GSK41" s="71"/>
      <c r="GSL41" s="71"/>
      <c r="GSM41" s="71"/>
      <c r="GSN41" s="71"/>
      <c r="GSO41" s="71"/>
      <c r="GSP41" s="71"/>
      <c r="GSQ41" s="71"/>
      <c r="GSR41" s="71"/>
      <c r="GSS41" s="71"/>
      <c r="GST41" s="71"/>
      <c r="GSU41" s="71"/>
      <c r="GSV41" s="71"/>
      <c r="GSW41" s="71"/>
      <c r="GSX41" s="71"/>
      <c r="GSY41" s="71"/>
      <c r="GSZ41" s="71"/>
      <c r="GTA41" s="71"/>
      <c r="GTB41" s="71"/>
      <c r="GTC41" s="71"/>
      <c r="GTD41" s="71"/>
      <c r="GTE41" s="71"/>
      <c r="GTF41" s="71"/>
      <c r="GTG41" s="71"/>
      <c r="GTH41" s="71"/>
      <c r="GTI41" s="71"/>
      <c r="GTJ41" s="71"/>
      <c r="GTK41" s="71"/>
      <c r="GTL41" s="71"/>
      <c r="GTM41" s="71"/>
      <c r="GTN41" s="71"/>
      <c r="GTO41" s="71"/>
      <c r="GTP41" s="71"/>
      <c r="GTQ41" s="71"/>
      <c r="GTR41" s="71"/>
      <c r="GTS41" s="71"/>
      <c r="GTT41" s="71"/>
      <c r="GTU41" s="71"/>
      <c r="GTV41" s="71"/>
      <c r="GTW41" s="71"/>
      <c r="GTX41" s="71"/>
      <c r="GTY41" s="71"/>
      <c r="GTZ41" s="71"/>
      <c r="GUA41" s="71"/>
      <c r="GUB41" s="71"/>
      <c r="GUC41" s="71"/>
      <c r="GUD41" s="71"/>
      <c r="GUE41" s="71"/>
      <c r="GUF41" s="71"/>
      <c r="GUG41" s="71"/>
      <c r="GUH41" s="71"/>
      <c r="GUI41" s="71"/>
      <c r="GUJ41" s="71"/>
      <c r="GUK41" s="71"/>
      <c r="GUL41" s="71"/>
      <c r="GUM41" s="71"/>
      <c r="GUN41" s="71"/>
      <c r="GUO41" s="71"/>
      <c r="GUP41" s="71"/>
      <c r="GUQ41" s="71"/>
      <c r="GUR41" s="71"/>
      <c r="GUS41" s="71"/>
      <c r="GUT41" s="71"/>
      <c r="GUU41" s="71"/>
      <c r="GUV41" s="71"/>
      <c r="GUW41" s="71"/>
      <c r="GUX41" s="71"/>
      <c r="GUY41" s="71"/>
      <c r="GUZ41" s="71"/>
      <c r="GVA41" s="71"/>
      <c r="GVB41" s="71"/>
      <c r="GVC41" s="71"/>
      <c r="GVD41" s="71"/>
      <c r="GVE41" s="71"/>
      <c r="GVF41" s="71"/>
      <c r="GVG41" s="71"/>
      <c r="GVH41" s="71"/>
      <c r="GVI41" s="71"/>
      <c r="GVJ41" s="71"/>
      <c r="GVK41" s="71"/>
      <c r="GVL41" s="71"/>
      <c r="GVM41" s="71"/>
      <c r="GVN41" s="71"/>
      <c r="GVO41" s="71"/>
      <c r="GVP41" s="71"/>
      <c r="GVQ41" s="71"/>
      <c r="GVR41" s="71"/>
      <c r="GVS41" s="71"/>
      <c r="GVT41" s="71"/>
      <c r="GVU41" s="71"/>
      <c r="GVV41" s="71"/>
      <c r="GVW41" s="71"/>
      <c r="GVX41" s="71"/>
      <c r="GVY41" s="71"/>
      <c r="GVZ41" s="71"/>
      <c r="GWA41" s="71"/>
      <c r="GWB41" s="71"/>
      <c r="GWC41" s="71"/>
      <c r="GWD41" s="71"/>
      <c r="GWE41" s="71"/>
      <c r="GWF41" s="71"/>
      <c r="GWG41" s="71"/>
      <c r="GWH41" s="71"/>
      <c r="GWI41" s="71"/>
      <c r="GWJ41" s="71"/>
      <c r="GWK41" s="71"/>
      <c r="GWL41" s="71"/>
      <c r="GWM41" s="71"/>
      <c r="GWN41" s="71"/>
      <c r="GWO41" s="71"/>
      <c r="GWP41" s="71"/>
      <c r="GWQ41" s="71"/>
      <c r="GWR41" s="71"/>
      <c r="GWS41" s="71"/>
      <c r="GWT41" s="71"/>
      <c r="GWU41" s="71"/>
      <c r="GWV41" s="71"/>
      <c r="GWW41" s="71"/>
      <c r="GWX41" s="71"/>
      <c r="GWY41" s="71"/>
      <c r="GWZ41" s="71"/>
      <c r="GXA41" s="71"/>
      <c r="GXB41" s="71"/>
      <c r="GXC41" s="71"/>
      <c r="GXD41" s="71"/>
      <c r="GXE41" s="71"/>
      <c r="GXF41" s="71"/>
      <c r="GXG41" s="71"/>
      <c r="GXH41" s="71"/>
      <c r="GXI41" s="71"/>
      <c r="GXJ41" s="71"/>
      <c r="GXK41" s="71"/>
      <c r="GXL41" s="71"/>
      <c r="GXM41" s="71"/>
      <c r="GXN41" s="71"/>
      <c r="GXO41" s="71"/>
      <c r="GXP41" s="71"/>
      <c r="GXQ41" s="71"/>
      <c r="GXR41" s="71"/>
      <c r="GXS41" s="71"/>
      <c r="GXT41" s="71"/>
      <c r="GXU41" s="71"/>
      <c r="GXV41" s="71"/>
      <c r="GXW41" s="71"/>
      <c r="GXX41" s="71"/>
      <c r="GXY41" s="71"/>
      <c r="GXZ41" s="71"/>
      <c r="GYA41" s="71"/>
      <c r="GYB41" s="71"/>
      <c r="GYC41" s="71"/>
      <c r="GYD41" s="71"/>
      <c r="GYE41" s="71"/>
      <c r="GYF41" s="71"/>
      <c r="GYG41" s="71"/>
      <c r="GYH41" s="71"/>
      <c r="GYI41" s="71"/>
      <c r="GYJ41" s="71"/>
      <c r="GYK41" s="71"/>
      <c r="GYL41" s="71"/>
      <c r="GYM41" s="71"/>
      <c r="GYN41" s="71"/>
      <c r="GYO41" s="71"/>
      <c r="GYP41" s="71"/>
      <c r="GYQ41" s="71"/>
      <c r="GYR41" s="71"/>
      <c r="GYS41" s="71"/>
      <c r="GYT41" s="71"/>
      <c r="GYU41" s="71"/>
      <c r="GYV41" s="71"/>
      <c r="GYW41" s="71"/>
      <c r="GYX41" s="71"/>
      <c r="GYY41" s="71"/>
      <c r="GYZ41" s="71"/>
      <c r="GZA41" s="71"/>
      <c r="GZB41" s="71"/>
      <c r="GZC41" s="71"/>
      <c r="GZD41" s="71"/>
      <c r="GZE41" s="71"/>
      <c r="GZF41" s="71"/>
      <c r="GZG41" s="71"/>
      <c r="GZH41" s="71"/>
      <c r="GZI41" s="71"/>
      <c r="GZJ41" s="71"/>
      <c r="GZK41" s="71"/>
      <c r="GZL41" s="71"/>
      <c r="GZM41" s="71"/>
      <c r="GZN41" s="71"/>
      <c r="GZO41" s="71"/>
      <c r="GZP41" s="71"/>
      <c r="GZQ41" s="71"/>
      <c r="GZR41" s="71"/>
      <c r="GZS41" s="71"/>
      <c r="GZT41" s="71"/>
      <c r="GZU41" s="71"/>
      <c r="GZV41" s="71"/>
      <c r="GZW41" s="71"/>
      <c r="GZX41" s="71"/>
      <c r="GZY41" s="71"/>
      <c r="GZZ41" s="71"/>
      <c r="HAA41" s="71"/>
      <c r="HAB41" s="71"/>
      <c r="HAC41" s="71"/>
      <c r="HAD41" s="71"/>
      <c r="HAE41" s="71"/>
      <c r="HAF41" s="71"/>
      <c r="HAG41" s="71"/>
      <c r="HAH41" s="71"/>
      <c r="HAI41" s="71"/>
      <c r="HAJ41" s="71"/>
      <c r="HAK41" s="71"/>
      <c r="HAL41" s="71"/>
      <c r="HAM41" s="71"/>
      <c r="HAN41" s="71"/>
      <c r="HAO41" s="71"/>
      <c r="HAP41" s="71"/>
      <c r="HAQ41" s="71"/>
      <c r="HAR41" s="71"/>
      <c r="HAS41" s="71"/>
      <c r="HAT41" s="71"/>
      <c r="HAU41" s="71"/>
      <c r="HAV41" s="71"/>
      <c r="HAW41" s="71"/>
      <c r="HAX41" s="71"/>
      <c r="HAY41" s="71"/>
      <c r="HAZ41" s="71"/>
      <c r="HBA41" s="71"/>
      <c r="HBB41" s="71"/>
      <c r="HBC41" s="71"/>
      <c r="HBD41" s="71"/>
      <c r="HBE41" s="71"/>
      <c r="HBF41" s="71"/>
      <c r="HBG41" s="71"/>
      <c r="HBH41" s="71"/>
      <c r="HBI41" s="71"/>
      <c r="HBJ41" s="71"/>
      <c r="HBK41" s="71"/>
      <c r="HBL41" s="71"/>
      <c r="HBM41" s="71"/>
      <c r="HBN41" s="71"/>
      <c r="HBO41" s="71"/>
      <c r="HBP41" s="71"/>
      <c r="HBQ41" s="71"/>
      <c r="HBR41" s="71"/>
      <c r="HBS41" s="71"/>
      <c r="HBT41" s="71"/>
      <c r="HBU41" s="71"/>
      <c r="HBV41" s="71"/>
      <c r="HBW41" s="71"/>
      <c r="HBX41" s="71"/>
      <c r="HBY41" s="71"/>
      <c r="HBZ41" s="71"/>
      <c r="HCA41" s="71"/>
      <c r="HCB41" s="71"/>
      <c r="HCC41" s="71"/>
      <c r="HCD41" s="71"/>
      <c r="HCE41" s="71"/>
      <c r="HCF41" s="71"/>
      <c r="HCG41" s="71"/>
      <c r="HCH41" s="71"/>
      <c r="HCI41" s="71"/>
      <c r="HCJ41" s="71"/>
      <c r="HCK41" s="71"/>
      <c r="HCL41" s="71"/>
      <c r="HCM41" s="71"/>
      <c r="HCN41" s="71"/>
      <c r="HCO41" s="71"/>
      <c r="HCP41" s="71"/>
      <c r="HCQ41" s="71"/>
      <c r="HCR41" s="71"/>
      <c r="HCS41" s="71"/>
      <c r="HCT41" s="71"/>
      <c r="HCU41" s="71"/>
      <c r="HCV41" s="71"/>
      <c r="HCW41" s="71"/>
      <c r="HCX41" s="71"/>
      <c r="HCY41" s="71"/>
      <c r="HCZ41" s="71"/>
      <c r="HDA41" s="71"/>
      <c r="HDB41" s="71"/>
      <c r="HDC41" s="71"/>
      <c r="HDD41" s="71"/>
      <c r="HDE41" s="71"/>
      <c r="HDF41" s="71"/>
      <c r="HDG41" s="71"/>
      <c r="HDH41" s="71"/>
      <c r="HDI41" s="71"/>
      <c r="HDJ41" s="71"/>
      <c r="HDK41" s="71"/>
      <c r="HDL41" s="71"/>
      <c r="HDM41" s="71"/>
      <c r="HDN41" s="71"/>
      <c r="HDO41" s="71"/>
      <c r="HDP41" s="71"/>
      <c r="HDQ41" s="71"/>
      <c r="HDR41" s="71"/>
      <c r="HDS41" s="71"/>
      <c r="HDT41" s="71"/>
      <c r="HDU41" s="71"/>
      <c r="HDV41" s="71"/>
      <c r="HDW41" s="71"/>
      <c r="HDX41" s="71"/>
      <c r="HDY41" s="71"/>
      <c r="HDZ41" s="71"/>
      <c r="HEA41" s="71"/>
      <c r="HEB41" s="71"/>
      <c r="HEC41" s="71"/>
      <c r="HED41" s="71"/>
      <c r="HEE41" s="71"/>
      <c r="HEF41" s="71"/>
      <c r="HEG41" s="71"/>
      <c r="HEH41" s="71"/>
      <c r="HEI41" s="71"/>
      <c r="HEJ41" s="71"/>
      <c r="HEK41" s="71"/>
      <c r="HEL41" s="71"/>
      <c r="HEM41" s="71"/>
      <c r="HEN41" s="71"/>
      <c r="HEO41" s="71"/>
      <c r="HEP41" s="71"/>
      <c r="HEQ41" s="71"/>
      <c r="HER41" s="71"/>
      <c r="HES41" s="71"/>
      <c r="HET41" s="71"/>
      <c r="HEU41" s="71"/>
      <c r="HEV41" s="71"/>
      <c r="HEW41" s="71"/>
      <c r="HEX41" s="71"/>
      <c r="HEY41" s="71"/>
      <c r="HEZ41" s="71"/>
      <c r="HFA41" s="71"/>
      <c r="HFB41" s="71"/>
      <c r="HFC41" s="71"/>
      <c r="HFD41" s="71"/>
      <c r="HFE41" s="71"/>
      <c r="HFF41" s="71"/>
      <c r="HFG41" s="71"/>
      <c r="HFH41" s="71"/>
      <c r="HFI41" s="71"/>
      <c r="HFJ41" s="71"/>
      <c r="HFK41" s="71"/>
      <c r="HFL41" s="71"/>
      <c r="HFM41" s="71"/>
      <c r="HFN41" s="71"/>
      <c r="HFO41" s="71"/>
      <c r="HFP41" s="71"/>
      <c r="HFQ41" s="71"/>
      <c r="HFR41" s="71"/>
      <c r="HFS41" s="71"/>
      <c r="HFT41" s="71"/>
      <c r="HFU41" s="71"/>
      <c r="HFV41" s="71"/>
      <c r="HFW41" s="71"/>
      <c r="HFX41" s="71"/>
      <c r="HFY41" s="71"/>
      <c r="HFZ41" s="71"/>
      <c r="HGA41" s="71"/>
      <c r="HGB41" s="71"/>
      <c r="HGC41" s="71"/>
      <c r="HGD41" s="71"/>
      <c r="HGE41" s="71"/>
      <c r="HGF41" s="71"/>
      <c r="HGG41" s="71"/>
      <c r="HGH41" s="71"/>
      <c r="HGI41" s="71"/>
      <c r="HGJ41" s="71"/>
      <c r="HGK41" s="71"/>
      <c r="HGL41" s="71"/>
      <c r="HGM41" s="71"/>
      <c r="HGN41" s="71"/>
      <c r="HGO41" s="71"/>
      <c r="HGP41" s="71"/>
      <c r="HGQ41" s="71"/>
      <c r="HGR41" s="71"/>
      <c r="HGS41" s="71"/>
      <c r="HGT41" s="71"/>
      <c r="HGU41" s="71"/>
      <c r="HGV41" s="71"/>
      <c r="HGW41" s="71"/>
      <c r="HGX41" s="71"/>
      <c r="HGY41" s="71"/>
      <c r="HGZ41" s="71"/>
      <c r="HHA41" s="71"/>
      <c r="HHB41" s="71"/>
      <c r="HHC41" s="71"/>
      <c r="HHD41" s="71"/>
      <c r="HHE41" s="71"/>
      <c r="HHF41" s="71"/>
      <c r="HHG41" s="71"/>
      <c r="HHH41" s="71"/>
      <c r="HHI41" s="71"/>
      <c r="HHJ41" s="71"/>
      <c r="HHK41" s="71"/>
      <c r="HHL41" s="71"/>
      <c r="HHM41" s="71"/>
      <c r="HHN41" s="71"/>
      <c r="HHO41" s="71"/>
      <c r="HHP41" s="71"/>
      <c r="HHQ41" s="71"/>
      <c r="HHR41" s="71"/>
      <c r="HHS41" s="71"/>
      <c r="HHT41" s="71"/>
      <c r="HHU41" s="71"/>
      <c r="HHV41" s="71"/>
      <c r="HHW41" s="71"/>
      <c r="HHX41" s="71"/>
      <c r="HHY41" s="71"/>
      <c r="HHZ41" s="71"/>
      <c r="HIA41" s="71"/>
      <c r="HIB41" s="71"/>
      <c r="HIC41" s="71"/>
      <c r="HID41" s="71"/>
      <c r="HIE41" s="71"/>
      <c r="HIF41" s="71"/>
      <c r="HIG41" s="71"/>
      <c r="HIH41" s="71"/>
      <c r="HII41" s="71"/>
      <c r="HIJ41" s="71"/>
      <c r="HIK41" s="71"/>
      <c r="HIL41" s="71"/>
      <c r="HIM41" s="71"/>
      <c r="HIN41" s="71"/>
      <c r="HIO41" s="71"/>
      <c r="HIP41" s="71"/>
      <c r="HIQ41" s="71"/>
      <c r="HIR41" s="71"/>
      <c r="HIS41" s="71"/>
      <c r="HIT41" s="71"/>
      <c r="HIU41" s="71"/>
      <c r="HIV41" s="71"/>
      <c r="HIW41" s="71"/>
      <c r="HIX41" s="71"/>
      <c r="HIY41" s="71"/>
      <c r="HIZ41" s="71"/>
      <c r="HJA41" s="71"/>
      <c r="HJB41" s="71"/>
      <c r="HJC41" s="71"/>
      <c r="HJD41" s="71"/>
      <c r="HJE41" s="71"/>
      <c r="HJF41" s="71"/>
      <c r="HJG41" s="71"/>
      <c r="HJH41" s="71"/>
      <c r="HJI41" s="71"/>
      <c r="HJJ41" s="71"/>
      <c r="HJK41" s="71"/>
      <c r="HJL41" s="71"/>
      <c r="HJM41" s="71"/>
      <c r="HJN41" s="71"/>
      <c r="HJO41" s="71"/>
      <c r="HJP41" s="71"/>
      <c r="HJQ41" s="71"/>
      <c r="HJR41" s="71"/>
      <c r="HJS41" s="71"/>
      <c r="HJT41" s="71"/>
      <c r="HJU41" s="71"/>
      <c r="HJV41" s="71"/>
      <c r="HJW41" s="71"/>
      <c r="HJX41" s="71"/>
      <c r="HJY41" s="71"/>
      <c r="HJZ41" s="71"/>
      <c r="HKA41" s="71"/>
      <c r="HKB41" s="71"/>
      <c r="HKC41" s="71"/>
      <c r="HKD41" s="71"/>
      <c r="HKE41" s="71"/>
      <c r="HKF41" s="71"/>
      <c r="HKG41" s="71"/>
      <c r="HKH41" s="71"/>
      <c r="HKI41" s="71"/>
      <c r="HKJ41" s="71"/>
      <c r="HKK41" s="71"/>
      <c r="HKL41" s="71"/>
      <c r="HKM41" s="71"/>
      <c r="HKN41" s="71"/>
      <c r="HKO41" s="71"/>
      <c r="HKP41" s="71"/>
      <c r="HKQ41" s="71"/>
      <c r="HKR41" s="71"/>
      <c r="HKS41" s="71"/>
      <c r="HKT41" s="71"/>
      <c r="HKU41" s="71"/>
      <c r="HKV41" s="71"/>
      <c r="HKW41" s="71"/>
      <c r="HKX41" s="71"/>
      <c r="HKY41" s="71"/>
      <c r="HKZ41" s="71"/>
      <c r="HLA41" s="71"/>
      <c r="HLB41" s="71"/>
      <c r="HLC41" s="71"/>
      <c r="HLD41" s="71"/>
      <c r="HLE41" s="71"/>
      <c r="HLF41" s="71"/>
      <c r="HLG41" s="71"/>
      <c r="HLH41" s="71"/>
      <c r="HLI41" s="71"/>
      <c r="HLJ41" s="71"/>
      <c r="HLK41" s="71"/>
      <c r="HLL41" s="71"/>
      <c r="HLM41" s="71"/>
      <c r="HLN41" s="71"/>
      <c r="HLO41" s="71"/>
      <c r="HLP41" s="71"/>
      <c r="HLQ41" s="71"/>
      <c r="HLR41" s="71"/>
      <c r="HLS41" s="71"/>
      <c r="HLT41" s="71"/>
      <c r="HLU41" s="71"/>
      <c r="HLV41" s="71"/>
      <c r="HLW41" s="71"/>
      <c r="HLX41" s="71"/>
      <c r="HLY41" s="71"/>
      <c r="HLZ41" s="71"/>
      <c r="HMA41" s="71"/>
      <c r="HMB41" s="71"/>
      <c r="HMC41" s="71"/>
      <c r="HMD41" s="71"/>
      <c r="HME41" s="71"/>
      <c r="HMF41" s="71"/>
      <c r="HMG41" s="71"/>
      <c r="HMH41" s="71"/>
      <c r="HMI41" s="71"/>
      <c r="HMJ41" s="71"/>
      <c r="HMK41" s="71"/>
      <c r="HML41" s="71"/>
      <c r="HMM41" s="71"/>
      <c r="HMN41" s="71"/>
      <c r="HMO41" s="71"/>
      <c r="HMP41" s="71"/>
      <c r="HMQ41" s="71"/>
      <c r="HMR41" s="71"/>
      <c r="HMS41" s="71"/>
      <c r="HMT41" s="71"/>
      <c r="HMU41" s="71"/>
      <c r="HMV41" s="71"/>
      <c r="HMW41" s="71"/>
      <c r="HMX41" s="71"/>
      <c r="HMY41" s="71"/>
      <c r="HMZ41" s="71"/>
      <c r="HNA41" s="71"/>
      <c r="HNB41" s="71"/>
      <c r="HNC41" s="71"/>
      <c r="HND41" s="71"/>
      <c r="HNE41" s="71"/>
      <c r="HNF41" s="71"/>
      <c r="HNG41" s="71"/>
      <c r="HNH41" s="71"/>
      <c r="HNI41" s="71"/>
      <c r="HNJ41" s="71"/>
      <c r="HNK41" s="71"/>
      <c r="HNL41" s="71"/>
      <c r="HNM41" s="71"/>
      <c r="HNN41" s="71"/>
      <c r="HNO41" s="71"/>
      <c r="HNP41" s="71"/>
      <c r="HNQ41" s="71"/>
      <c r="HNR41" s="71"/>
      <c r="HNS41" s="71"/>
      <c r="HNT41" s="71"/>
      <c r="HNU41" s="71"/>
      <c r="HNV41" s="71"/>
      <c r="HNW41" s="71"/>
      <c r="HNX41" s="71"/>
      <c r="HNY41" s="71"/>
      <c r="HNZ41" s="71"/>
      <c r="HOA41" s="71"/>
      <c r="HOB41" s="71"/>
      <c r="HOC41" s="71"/>
      <c r="HOD41" s="71"/>
      <c r="HOE41" s="71"/>
      <c r="HOF41" s="71"/>
      <c r="HOG41" s="71"/>
      <c r="HOH41" s="71"/>
      <c r="HOI41" s="71"/>
      <c r="HOJ41" s="71"/>
      <c r="HOK41" s="71"/>
      <c r="HOL41" s="71"/>
      <c r="HOM41" s="71"/>
      <c r="HON41" s="71"/>
      <c r="HOO41" s="71"/>
      <c r="HOP41" s="71"/>
      <c r="HOQ41" s="71"/>
      <c r="HOR41" s="71"/>
      <c r="HOS41" s="71"/>
      <c r="HOT41" s="71"/>
      <c r="HOU41" s="71"/>
      <c r="HOV41" s="71"/>
      <c r="HOW41" s="71"/>
      <c r="HOX41" s="71"/>
      <c r="HOY41" s="71"/>
      <c r="HOZ41" s="71"/>
      <c r="HPA41" s="71"/>
      <c r="HPB41" s="71"/>
      <c r="HPC41" s="71"/>
      <c r="HPD41" s="71"/>
      <c r="HPE41" s="71"/>
      <c r="HPF41" s="71"/>
      <c r="HPG41" s="71"/>
      <c r="HPH41" s="71"/>
      <c r="HPI41" s="71"/>
      <c r="HPJ41" s="71"/>
      <c r="HPK41" s="71"/>
      <c r="HPL41" s="71"/>
      <c r="HPM41" s="71"/>
      <c r="HPN41" s="71"/>
      <c r="HPO41" s="71"/>
      <c r="HPP41" s="71"/>
      <c r="HPQ41" s="71"/>
      <c r="HPR41" s="71"/>
      <c r="HPS41" s="71"/>
      <c r="HPT41" s="71"/>
      <c r="HPU41" s="71"/>
      <c r="HPV41" s="71"/>
      <c r="HPW41" s="71"/>
      <c r="HPX41" s="71"/>
      <c r="HPY41" s="71"/>
      <c r="HPZ41" s="71"/>
      <c r="HQA41" s="71"/>
      <c r="HQB41" s="71"/>
      <c r="HQC41" s="71"/>
      <c r="HQD41" s="71"/>
      <c r="HQE41" s="71"/>
      <c r="HQF41" s="71"/>
      <c r="HQG41" s="71"/>
      <c r="HQH41" s="71"/>
      <c r="HQI41" s="71"/>
      <c r="HQJ41" s="71"/>
      <c r="HQK41" s="71"/>
      <c r="HQL41" s="71"/>
      <c r="HQM41" s="71"/>
      <c r="HQN41" s="71"/>
      <c r="HQO41" s="71"/>
      <c r="HQP41" s="71"/>
      <c r="HQQ41" s="71"/>
      <c r="HQR41" s="71"/>
      <c r="HQS41" s="71"/>
      <c r="HQT41" s="71"/>
      <c r="HQU41" s="71"/>
      <c r="HQV41" s="71"/>
      <c r="HQW41" s="71"/>
      <c r="HQX41" s="71"/>
      <c r="HQY41" s="71"/>
      <c r="HQZ41" s="71"/>
      <c r="HRA41" s="71"/>
      <c r="HRB41" s="71"/>
      <c r="HRC41" s="71"/>
      <c r="HRD41" s="71"/>
      <c r="HRE41" s="71"/>
      <c r="HRF41" s="71"/>
      <c r="HRG41" s="71"/>
      <c r="HRH41" s="71"/>
      <c r="HRI41" s="71"/>
      <c r="HRJ41" s="71"/>
      <c r="HRK41" s="71"/>
      <c r="HRL41" s="71"/>
      <c r="HRM41" s="71"/>
      <c r="HRN41" s="71"/>
      <c r="HRO41" s="71"/>
      <c r="HRP41" s="71"/>
      <c r="HRQ41" s="71"/>
      <c r="HRR41" s="71"/>
      <c r="HRS41" s="71"/>
      <c r="HRT41" s="71"/>
      <c r="HRU41" s="71"/>
      <c r="HRV41" s="71"/>
      <c r="HRW41" s="71"/>
      <c r="HRX41" s="71"/>
      <c r="HRY41" s="71"/>
      <c r="HRZ41" s="71"/>
      <c r="HSA41" s="71"/>
      <c r="HSB41" s="71"/>
      <c r="HSC41" s="71"/>
      <c r="HSD41" s="71"/>
      <c r="HSE41" s="71"/>
      <c r="HSF41" s="71"/>
      <c r="HSG41" s="71"/>
      <c r="HSH41" s="71"/>
      <c r="HSI41" s="71"/>
      <c r="HSJ41" s="71"/>
      <c r="HSK41" s="71"/>
      <c r="HSL41" s="71"/>
      <c r="HSM41" s="71"/>
      <c r="HSN41" s="71"/>
      <c r="HSO41" s="71"/>
      <c r="HSP41" s="71"/>
      <c r="HSQ41" s="71"/>
      <c r="HSR41" s="71"/>
      <c r="HSS41" s="71"/>
      <c r="HST41" s="71"/>
      <c r="HSU41" s="71"/>
      <c r="HSV41" s="71"/>
      <c r="HSW41" s="71"/>
      <c r="HSX41" s="71"/>
      <c r="HSY41" s="71"/>
      <c r="HSZ41" s="71"/>
      <c r="HTA41" s="71"/>
      <c r="HTB41" s="71"/>
      <c r="HTC41" s="71"/>
      <c r="HTD41" s="71"/>
      <c r="HTE41" s="71"/>
      <c r="HTF41" s="71"/>
      <c r="HTG41" s="71"/>
      <c r="HTH41" s="71"/>
      <c r="HTI41" s="71"/>
      <c r="HTJ41" s="71"/>
      <c r="HTK41" s="71"/>
      <c r="HTL41" s="71"/>
      <c r="HTM41" s="71"/>
      <c r="HTN41" s="71"/>
      <c r="HTO41" s="71"/>
      <c r="HTP41" s="71"/>
      <c r="HTQ41" s="71"/>
      <c r="HTR41" s="71"/>
      <c r="HTS41" s="71"/>
      <c r="HTT41" s="71"/>
      <c r="HTU41" s="71"/>
      <c r="HTV41" s="71"/>
      <c r="HTW41" s="71"/>
      <c r="HTX41" s="71"/>
      <c r="HTY41" s="71"/>
      <c r="HTZ41" s="71"/>
      <c r="HUA41" s="71"/>
      <c r="HUB41" s="71"/>
      <c r="HUC41" s="71"/>
      <c r="HUD41" s="71"/>
      <c r="HUE41" s="71"/>
      <c r="HUF41" s="71"/>
      <c r="HUG41" s="71"/>
      <c r="HUH41" s="71"/>
      <c r="HUI41" s="71"/>
      <c r="HUJ41" s="71"/>
      <c r="HUK41" s="71"/>
      <c r="HUL41" s="71"/>
      <c r="HUM41" s="71"/>
      <c r="HUN41" s="71"/>
      <c r="HUO41" s="71"/>
      <c r="HUP41" s="71"/>
      <c r="HUQ41" s="71"/>
      <c r="HUR41" s="71"/>
      <c r="HUS41" s="71"/>
      <c r="HUT41" s="71"/>
      <c r="HUU41" s="71"/>
      <c r="HUV41" s="71"/>
      <c r="HUW41" s="71"/>
      <c r="HUX41" s="71"/>
      <c r="HUY41" s="71"/>
      <c r="HUZ41" s="71"/>
      <c r="HVA41" s="71"/>
      <c r="HVB41" s="71"/>
      <c r="HVC41" s="71"/>
      <c r="HVD41" s="71"/>
      <c r="HVE41" s="71"/>
      <c r="HVF41" s="71"/>
      <c r="HVG41" s="71"/>
      <c r="HVH41" s="71"/>
      <c r="HVI41" s="71"/>
      <c r="HVJ41" s="71"/>
      <c r="HVK41" s="71"/>
      <c r="HVL41" s="71"/>
      <c r="HVM41" s="71"/>
      <c r="HVN41" s="71"/>
      <c r="HVO41" s="71"/>
      <c r="HVP41" s="71"/>
      <c r="HVQ41" s="71"/>
      <c r="HVR41" s="71"/>
      <c r="HVS41" s="71"/>
      <c r="HVT41" s="71"/>
      <c r="HVU41" s="71"/>
      <c r="HVV41" s="71"/>
      <c r="HVW41" s="71"/>
      <c r="HVX41" s="71"/>
      <c r="HVY41" s="71"/>
      <c r="HVZ41" s="71"/>
      <c r="HWA41" s="71"/>
      <c r="HWB41" s="71"/>
      <c r="HWC41" s="71"/>
      <c r="HWD41" s="71"/>
      <c r="HWE41" s="71"/>
      <c r="HWF41" s="71"/>
      <c r="HWG41" s="71"/>
      <c r="HWH41" s="71"/>
      <c r="HWI41" s="71"/>
      <c r="HWJ41" s="71"/>
      <c r="HWK41" s="71"/>
      <c r="HWL41" s="71"/>
      <c r="HWM41" s="71"/>
      <c r="HWN41" s="71"/>
      <c r="HWO41" s="71"/>
      <c r="HWP41" s="71"/>
      <c r="HWQ41" s="71"/>
      <c r="HWR41" s="71"/>
      <c r="HWS41" s="71"/>
      <c r="HWT41" s="71"/>
      <c r="HWU41" s="71"/>
      <c r="HWV41" s="71"/>
      <c r="HWW41" s="71"/>
      <c r="HWX41" s="71"/>
      <c r="HWY41" s="71"/>
      <c r="HWZ41" s="71"/>
      <c r="HXA41" s="71"/>
      <c r="HXB41" s="71"/>
      <c r="HXC41" s="71"/>
      <c r="HXD41" s="71"/>
      <c r="HXE41" s="71"/>
      <c r="HXF41" s="71"/>
      <c r="HXG41" s="71"/>
      <c r="HXH41" s="71"/>
      <c r="HXI41" s="71"/>
      <c r="HXJ41" s="71"/>
      <c r="HXK41" s="71"/>
      <c r="HXL41" s="71"/>
      <c r="HXM41" s="71"/>
      <c r="HXN41" s="71"/>
      <c r="HXO41" s="71"/>
      <c r="HXP41" s="71"/>
      <c r="HXQ41" s="71"/>
      <c r="HXR41" s="71"/>
      <c r="HXS41" s="71"/>
      <c r="HXT41" s="71"/>
      <c r="HXU41" s="71"/>
      <c r="HXV41" s="71"/>
      <c r="HXW41" s="71"/>
      <c r="HXX41" s="71"/>
      <c r="HXY41" s="71"/>
      <c r="HXZ41" s="71"/>
      <c r="HYA41" s="71"/>
      <c r="HYB41" s="71"/>
      <c r="HYC41" s="71"/>
      <c r="HYD41" s="71"/>
      <c r="HYE41" s="71"/>
      <c r="HYF41" s="71"/>
      <c r="HYG41" s="71"/>
      <c r="HYH41" s="71"/>
      <c r="HYI41" s="71"/>
      <c r="HYJ41" s="71"/>
      <c r="HYK41" s="71"/>
      <c r="HYL41" s="71"/>
      <c r="HYM41" s="71"/>
      <c r="HYN41" s="71"/>
      <c r="HYO41" s="71"/>
      <c r="HYP41" s="71"/>
      <c r="HYQ41" s="71"/>
      <c r="HYR41" s="71"/>
      <c r="HYS41" s="71"/>
      <c r="HYT41" s="71"/>
      <c r="HYU41" s="71"/>
      <c r="HYV41" s="71"/>
      <c r="HYW41" s="71"/>
      <c r="HYX41" s="71"/>
      <c r="HYY41" s="71"/>
      <c r="HYZ41" s="71"/>
      <c r="HZA41" s="71"/>
      <c r="HZB41" s="71"/>
      <c r="HZC41" s="71"/>
      <c r="HZD41" s="71"/>
      <c r="HZE41" s="71"/>
      <c r="HZF41" s="71"/>
      <c r="HZG41" s="71"/>
      <c r="HZH41" s="71"/>
      <c r="HZI41" s="71"/>
      <c r="HZJ41" s="71"/>
      <c r="HZK41" s="71"/>
      <c r="HZL41" s="71"/>
      <c r="HZM41" s="71"/>
      <c r="HZN41" s="71"/>
      <c r="HZO41" s="71"/>
      <c r="HZP41" s="71"/>
      <c r="HZQ41" s="71"/>
      <c r="HZR41" s="71"/>
      <c r="HZS41" s="71"/>
      <c r="HZT41" s="71"/>
      <c r="HZU41" s="71"/>
      <c r="HZV41" s="71"/>
      <c r="HZW41" s="71"/>
      <c r="HZX41" s="71"/>
      <c r="HZY41" s="71"/>
      <c r="HZZ41" s="71"/>
      <c r="IAA41" s="71"/>
      <c r="IAB41" s="71"/>
      <c r="IAC41" s="71"/>
      <c r="IAD41" s="71"/>
      <c r="IAE41" s="71"/>
      <c r="IAF41" s="71"/>
      <c r="IAG41" s="71"/>
      <c r="IAH41" s="71"/>
      <c r="IAI41" s="71"/>
      <c r="IAJ41" s="71"/>
      <c r="IAK41" s="71"/>
      <c r="IAL41" s="71"/>
      <c r="IAM41" s="71"/>
      <c r="IAN41" s="71"/>
      <c r="IAO41" s="71"/>
      <c r="IAP41" s="71"/>
      <c r="IAQ41" s="71"/>
      <c r="IAR41" s="71"/>
      <c r="IAS41" s="71"/>
      <c r="IAT41" s="71"/>
      <c r="IAU41" s="71"/>
      <c r="IAV41" s="71"/>
      <c r="IAW41" s="71"/>
      <c r="IAX41" s="71"/>
      <c r="IAY41" s="71"/>
      <c r="IAZ41" s="71"/>
      <c r="IBA41" s="71"/>
      <c r="IBB41" s="71"/>
      <c r="IBC41" s="71"/>
      <c r="IBD41" s="71"/>
      <c r="IBE41" s="71"/>
      <c r="IBF41" s="71"/>
      <c r="IBG41" s="71"/>
      <c r="IBH41" s="71"/>
      <c r="IBI41" s="71"/>
      <c r="IBJ41" s="71"/>
      <c r="IBK41" s="71"/>
      <c r="IBL41" s="71"/>
      <c r="IBM41" s="71"/>
      <c r="IBN41" s="71"/>
      <c r="IBO41" s="71"/>
      <c r="IBP41" s="71"/>
      <c r="IBQ41" s="71"/>
      <c r="IBR41" s="71"/>
      <c r="IBS41" s="71"/>
      <c r="IBT41" s="71"/>
      <c r="IBU41" s="71"/>
      <c r="IBV41" s="71"/>
      <c r="IBW41" s="71"/>
      <c r="IBX41" s="71"/>
      <c r="IBY41" s="71"/>
      <c r="IBZ41" s="71"/>
      <c r="ICA41" s="71"/>
      <c r="ICB41" s="71"/>
      <c r="ICC41" s="71"/>
      <c r="ICD41" s="71"/>
      <c r="ICE41" s="71"/>
      <c r="ICF41" s="71"/>
      <c r="ICG41" s="71"/>
      <c r="ICH41" s="71"/>
      <c r="ICI41" s="71"/>
      <c r="ICJ41" s="71"/>
      <c r="ICK41" s="71"/>
      <c r="ICL41" s="71"/>
      <c r="ICM41" s="71"/>
      <c r="ICN41" s="71"/>
      <c r="ICO41" s="71"/>
      <c r="ICP41" s="71"/>
      <c r="ICQ41" s="71"/>
      <c r="ICR41" s="71"/>
      <c r="ICS41" s="71"/>
      <c r="ICT41" s="71"/>
      <c r="ICU41" s="71"/>
      <c r="ICV41" s="71"/>
      <c r="ICW41" s="71"/>
      <c r="ICX41" s="71"/>
      <c r="ICY41" s="71"/>
      <c r="ICZ41" s="71"/>
      <c r="IDA41" s="71"/>
      <c r="IDB41" s="71"/>
      <c r="IDC41" s="71"/>
      <c r="IDD41" s="71"/>
      <c r="IDE41" s="71"/>
      <c r="IDF41" s="71"/>
      <c r="IDG41" s="71"/>
      <c r="IDH41" s="71"/>
      <c r="IDI41" s="71"/>
      <c r="IDJ41" s="71"/>
      <c r="IDK41" s="71"/>
      <c r="IDL41" s="71"/>
      <c r="IDM41" s="71"/>
      <c r="IDN41" s="71"/>
      <c r="IDO41" s="71"/>
      <c r="IDP41" s="71"/>
      <c r="IDQ41" s="71"/>
      <c r="IDR41" s="71"/>
      <c r="IDS41" s="71"/>
      <c r="IDT41" s="71"/>
      <c r="IDU41" s="71"/>
      <c r="IDV41" s="71"/>
      <c r="IDW41" s="71"/>
      <c r="IDX41" s="71"/>
      <c r="IDY41" s="71"/>
      <c r="IDZ41" s="71"/>
      <c r="IEA41" s="71"/>
      <c r="IEB41" s="71"/>
      <c r="IEC41" s="71"/>
      <c r="IED41" s="71"/>
      <c r="IEE41" s="71"/>
      <c r="IEF41" s="71"/>
      <c r="IEG41" s="71"/>
      <c r="IEH41" s="71"/>
      <c r="IEI41" s="71"/>
      <c r="IEJ41" s="71"/>
      <c r="IEK41" s="71"/>
      <c r="IEL41" s="71"/>
      <c r="IEM41" s="71"/>
      <c r="IEN41" s="71"/>
      <c r="IEO41" s="71"/>
      <c r="IEP41" s="71"/>
      <c r="IEQ41" s="71"/>
      <c r="IER41" s="71"/>
      <c r="IES41" s="71"/>
      <c r="IET41" s="71"/>
      <c r="IEU41" s="71"/>
      <c r="IEV41" s="71"/>
      <c r="IEW41" s="71"/>
      <c r="IEX41" s="71"/>
      <c r="IEY41" s="71"/>
      <c r="IEZ41" s="71"/>
      <c r="IFA41" s="71"/>
      <c r="IFB41" s="71"/>
      <c r="IFC41" s="71"/>
      <c r="IFD41" s="71"/>
      <c r="IFE41" s="71"/>
      <c r="IFF41" s="71"/>
      <c r="IFG41" s="71"/>
      <c r="IFH41" s="71"/>
      <c r="IFI41" s="71"/>
      <c r="IFJ41" s="71"/>
      <c r="IFK41" s="71"/>
      <c r="IFL41" s="71"/>
      <c r="IFM41" s="71"/>
      <c r="IFN41" s="71"/>
      <c r="IFO41" s="71"/>
      <c r="IFP41" s="71"/>
      <c r="IFQ41" s="71"/>
      <c r="IFR41" s="71"/>
      <c r="IFS41" s="71"/>
      <c r="IFT41" s="71"/>
      <c r="IFU41" s="71"/>
      <c r="IFV41" s="71"/>
      <c r="IFW41" s="71"/>
      <c r="IFX41" s="71"/>
      <c r="IFY41" s="71"/>
      <c r="IFZ41" s="71"/>
      <c r="IGA41" s="71"/>
      <c r="IGB41" s="71"/>
      <c r="IGC41" s="71"/>
      <c r="IGD41" s="71"/>
      <c r="IGE41" s="71"/>
      <c r="IGF41" s="71"/>
      <c r="IGG41" s="71"/>
      <c r="IGH41" s="71"/>
      <c r="IGI41" s="71"/>
      <c r="IGJ41" s="71"/>
      <c r="IGK41" s="71"/>
      <c r="IGL41" s="71"/>
      <c r="IGM41" s="71"/>
      <c r="IGN41" s="71"/>
      <c r="IGO41" s="71"/>
      <c r="IGP41" s="71"/>
      <c r="IGQ41" s="71"/>
      <c r="IGR41" s="71"/>
      <c r="IGS41" s="71"/>
      <c r="IGT41" s="71"/>
      <c r="IGU41" s="71"/>
      <c r="IGV41" s="71"/>
      <c r="IGW41" s="71"/>
      <c r="IGX41" s="71"/>
      <c r="IGY41" s="71"/>
      <c r="IGZ41" s="71"/>
      <c r="IHA41" s="71"/>
      <c r="IHB41" s="71"/>
      <c r="IHC41" s="71"/>
      <c r="IHD41" s="71"/>
      <c r="IHE41" s="71"/>
      <c r="IHF41" s="71"/>
      <c r="IHG41" s="71"/>
      <c r="IHH41" s="71"/>
      <c r="IHI41" s="71"/>
      <c r="IHJ41" s="71"/>
      <c r="IHK41" s="71"/>
      <c r="IHL41" s="71"/>
      <c r="IHM41" s="71"/>
      <c r="IHN41" s="71"/>
      <c r="IHO41" s="71"/>
      <c r="IHP41" s="71"/>
      <c r="IHQ41" s="71"/>
      <c r="IHR41" s="71"/>
      <c r="IHS41" s="71"/>
      <c r="IHT41" s="71"/>
      <c r="IHU41" s="71"/>
      <c r="IHV41" s="71"/>
      <c r="IHW41" s="71"/>
      <c r="IHX41" s="71"/>
      <c r="IHY41" s="71"/>
      <c r="IHZ41" s="71"/>
      <c r="IIA41" s="71"/>
      <c r="IIB41" s="71"/>
      <c r="IIC41" s="71"/>
      <c r="IID41" s="71"/>
      <c r="IIE41" s="71"/>
      <c r="IIF41" s="71"/>
      <c r="IIG41" s="71"/>
      <c r="IIH41" s="71"/>
      <c r="III41" s="71"/>
      <c r="IIJ41" s="71"/>
      <c r="IIK41" s="71"/>
      <c r="IIL41" s="71"/>
      <c r="IIM41" s="71"/>
      <c r="IIN41" s="71"/>
      <c r="IIO41" s="71"/>
      <c r="IIP41" s="71"/>
      <c r="IIQ41" s="71"/>
      <c r="IIR41" s="71"/>
      <c r="IIS41" s="71"/>
      <c r="IIT41" s="71"/>
      <c r="IIU41" s="71"/>
      <c r="IIV41" s="71"/>
      <c r="IIW41" s="71"/>
      <c r="IIX41" s="71"/>
      <c r="IIY41" s="71"/>
      <c r="IIZ41" s="71"/>
      <c r="IJA41" s="71"/>
      <c r="IJB41" s="71"/>
      <c r="IJC41" s="71"/>
      <c r="IJD41" s="71"/>
      <c r="IJE41" s="71"/>
      <c r="IJF41" s="71"/>
      <c r="IJG41" s="71"/>
      <c r="IJH41" s="71"/>
      <c r="IJI41" s="71"/>
      <c r="IJJ41" s="71"/>
      <c r="IJK41" s="71"/>
      <c r="IJL41" s="71"/>
      <c r="IJM41" s="71"/>
      <c r="IJN41" s="71"/>
      <c r="IJO41" s="71"/>
      <c r="IJP41" s="71"/>
      <c r="IJQ41" s="71"/>
      <c r="IJR41" s="71"/>
      <c r="IJS41" s="71"/>
      <c r="IJT41" s="71"/>
      <c r="IJU41" s="71"/>
      <c r="IJV41" s="71"/>
      <c r="IJW41" s="71"/>
      <c r="IJX41" s="71"/>
      <c r="IJY41" s="71"/>
      <c r="IJZ41" s="71"/>
      <c r="IKA41" s="71"/>
      <c r="IKB41" s="71"/>
      <c r="IKC41" s="71"/>
      <c r="IKD41" s="71"/>
      <c r="IKE41" s="71"/>
      <c r="IKF41" s="71"/>
      <c r="IKG41" s="71"/>
      <c r="IKH41" s="71"/>
      <c r="IKI41" s="71"/>
      <c r="IKJ41" s="71"/>
      <c r="IKK41" s="71"/>
      <c r="IKL41" s="71"/>
      <c r="IKM41" s="71"/>
      <c r="IKN41" s="71"/>
      <c r="IKO41" s="71"/>
      <c r="IKP41" s="71"/>
      <c r="IKQ41" s="71"/>
      <c r="IKR41" s="71"/>
      <c r="IKS41" s="71"/>
      <c r="IKT41" s="71"/>
      <c r="IKU41" s="71"/>
      <c r="IKV41" s="71"/>
      <c r="IKW41" s="71"/>
      <c r="IKX41" s="71"/>
      <c r="IKY41" s="71"/>
      <c r="IKZ41" s="71"/>
      <c r="ILA41" s="71"/>
      <c r="ILB41" s="71"/>
      <c r="ILC41" s="71"/>
      <c r="ILD41" s="71"/>
      <c r="ILE41" s="71"/>
      <c r="ILF41" s="71"/>
      <c r="ILG41" s="71"/>
      <c r="ILH41" s="71"/>
      <c r="ILI41" s="71"/>
      <c r="ILJ41" s="71"/>
      <c r="ILK41" s="71"/>
      <c r="ILL41" s="71"/>
      <c r="ILM41" s="71"/>
      <c r="ILN41" s="71"/>
      <c r="ILO41" s="71"/>
      <c r="ILP41" s="71"/>
      <c r="ILQ41" s="71"/>
      <c r="ILR41" s="71"/>
      <c r="ILS41" s="71"/>
      <c r="ILT41" s="71"/>
      <c r="ILU41" s="71"/>
      <c r="ILV41" s="71"/>
      <c r="ILW41" s="71"/>
      <c r="ILX41" s="71"/>
      <c r="ILY41" s="71"/>
      <c r="ILZ41" s="71"/>
      <c r="IMA41" s="71"/>
      <c r="IMB41" s="71"/>
      <c r="IMC41" s="71"/>
      <c r="IMD41" s="71"/>
      <c r="IME41" s="71"/>
      <c r="IMF41" s="71"/>
      <c r="IMG41" s="71"/>
      <c r="IMH41" s="71"/>
      <c r="IMI41" s="71"/>
      <c r="IMJ41" s="71"/>
      <c r="IMK41" s="71"/>
      <c r="IML41" s="71"/>
      <c r="IMM41" s="71"/>
      <c r="IMN41" s="71"/>
      <c r="IMO41" s="71"/>
      <c r="IMP41" s="71"/>
      <c r="IMQ41" s="71"/>
      <c r="IMR41" s="71"/>
      <c r="IMS41" s="71"/>
      <c r="IMT41" s="71"/>
      <c r="IMU41" s="71"/>
      <c r="IMV41" s="71"/>
      <c r="IMW41" s="71"/>
      <c r="IMX41" s="71"/>
      <c r="IMY41" s="71"/>
      <c r="IMZ41" s="71"/>
      <c r="INA41" s="71"/>
      <c r="INB41" s="71"/>
      <c r="INC41" s="71"/>
      <c r="IND41" s="71"/>
      <c r="INE41" s="71"/>
      <c r="INF41" s="71"/>
      <c r="ING41" s="71"/>
      <c r="INH41" s="71"/>
      <c r="INI41" s="71"/>
      <c r="INJ41" s="71"/>
      <c r="INK41" s="71"/>
      <c r="INL41" s="71"/>
      <c r="INM41" s="71"/>
      <c r="INN41" s="71"/>
      <c r="INO41" s="71"/>
      <c r="INP41" s="71"/>
      <c r="INQ41" s="71"/>
      <c r="INR41" s="71"/>
      <c r="INS41" s="71"/>
      <c r="INT41" s="71"/>
      <c r="INU41" s="71"/>
      <c r="INV41" s="71"/>
      <c r="INW41" s="71"/>
      <c r="INX41" s="71"/>
      <c r="INY41" s="71"/>
      <c r="INZ41" s="71"/>
      <c r="IOA41" s="71"/>
      <c r="IOB41" s="71"/>
      <c r="IOC41" s="71"/>
      <c r="IOD41" s="71"/>
      <c r="IOE41" s="71"/>
      <c r="IOF41" s="71"/>
      <c r="IOG41" s="71"/>
      <c r="IOH41" s="71"/>
      <c r="IOI41" s="71"/>
      <c r="IOJ41" s="71"/>
      <c r="IOK41" s="71"/>
      <c r="IOL41" s="71"/>
      <c r="IOM41" s="71"/>
      <c r="ION41" s="71"/>
      <c r="IOO41" s="71"/>
      <c r="IOP41" s="71"/>
      <c r="IOQ41" s="71"/>
      <c r="IOR41" s="71"/>
      <c r="IOS41" s="71"/>
      <c r="IOT41" s="71"/>
      <c r="IOU41" s="71"/>
      <c r="IOV41" s="71"/>
      <c r="IOW41" s="71"/>
      <c r="IOX41" s="71"/>
      <c r="IOY41" s="71"/>
      <c r="IOZ41" s="71"/>
      <c r="IPA41" s="71"/>
      <c r="IPB41" s="71"/>
      <c r="IPC41" s="71"/>
      <c r="IPD41" s="71"/>
      <c r="IPE41" s="71"/>
      <c r="IPF41" s="71"/>
      <c r="IPG41" s="71"/>
      <c r="IPH41" s="71"/>
      <c r="IPI41" s="71"/>
      <c r="IPJ41" s="71"/>
      <c r="IPK41" s="71"/>
      <c r="IPL41" s="71"/>
      <c r="IPM41" s="71"/>
      <c r="IPN41" s="71"/>
      <c r="IPO41" s="71"/>
      <c r="IPP41" s="71"/>
      <c r="IPQ41" s="71"/>
      <c r="IPR41" s="71"/>
      <c r="IPS41" s="71"/>
      <c r="IPT41" s="71"/>
      <c r="IPU41" s="71"/>
      <c r="IPV41" s="71"/>
      <c r="IPW41" s="71"/>
      <c r="IPX41" s="71"/>
      <c r="IPY41" s="71"/>
      <c r="IPZ41" s="71"/>
      <c r="IQA41" s="71"/>
      <c r="IQB41" s="71"/>
      <c r="IQC41" s="71"/>
      <c r="IQD41" s="71"/>
      <c r="IQE41" s="71"/>
      <c r="IQF41" s="71"/>
      <c r="IQG41" s="71"/>
      <c r="IQH41" s="71"/>
      <c r="IQI41" s="71"/>
      <c r="IQJ41" s="71"/>
      <c r="IQK41" s="71"/>
      <c r="IQL41" s="71"/>
      <c r="IQM41" s="71"/>
      <c r="IQN41" s="71"/>
      <c r="IQO41" s="71"/>
      <c r="IQP41" s="71"/>
      <c r="IQQ41" s="71"/>
      <c r="IQR41" s="71"/>
      <c r="IQS41" s="71"/>
      <c r="IQT41" s="71"/>
      <c r="IQU41" s="71"/>
      <c r="IQV41" s="71"/>
      <c r="IQW41" s="71"/>
      <c r="IQX41" s="71"/>
      <c r="IQY41" s="71"/>
      <c r="IQZ41" s="71"/>
      <c r="IRA41" s="71"/>
      <c r="IRB41" s="71"/>
      <c r="IRC41" s="71"/>
      <c r="IRD41" s="71"/>
      <c r="IRE41" s="71"/>
      <c r="IRF41" s="71"/>
      <c r="IRG41" s="71"/>
      <c r="IRH41" s="71"/>
      <c r="IRI41" s="71"/>
      <c r="IRJ41" s="71"/>
      <c r="IRK41" s="71"/>
      <c r="IRL41" s="71"/>
      <c r="IRM41" s="71"/>
      <c r="IRN41" s="71"/>
      <c r="IRO41" s="71"/>
      <c r="IRP41" s="71"/>
      <c r="IRQ41" s="71"/>
      <c r="IRR41" s="71"/>
      <c r="IRS41" s="71"/>
      <c r="IRT41" s="71"/>
      <c r="IRU41" s="71"/>
      <c r="IRV41" s="71"/>
      <c r="IRW41" s="71"/>
      <c r="IRX41" s="71"/>
      <c r="IRY41" s="71"/>
      <c r="IRZ41" s="71"/>
      <c r="ISA41" s="71"/>
      <c r="ISB41" s="71"/>
      <c r="ISC41" s="71"/>
      <c r="ISD41" s="71"/>
      <c r="ISE41" s="71"/>
      <c r="ISF41" s="71"/>
      <c r="ISG41" s="71"/>
      <c r="ISH41" s="71"/>
      <c r="ISI41" s="71"/>
      <c r="ISJ41" s="71"/>
      <c r="ISK41" s="71"/>
      <c r="ISL41" s="71"/>
      <c r="ISM41" s="71"/>
      <c r="ISN41" s="71"/>
      <c r="ISO41" s="71"/>
      <c r="ISP41" s="71"/>
      <c r="ISQ41" s="71"/>
      <c r="ISR41" s="71"/>
      <c r="ISS41" s="71"/>
      <c r="IST41" s="71"/>
      <c r="ISU41" s="71"/>
      <c r="ISV41" s="71"/>
      <c r="ISW41" s="71"/>
      <c r="ISX41" s="71"/>
      <c r="ISY41" s="71"/>
      <c r="ISZ41" s="71"/>
      <c r="ITA41" s="71"/>
      <c r="ITB41" s="71"/>
      <c r="ITC41" s="71"/>
      <c r="ITD41" s="71"/>
      <c r="ITE41" s="71"/>
      <c r="ITF41" s="71"/>
      <c r="ITG41" s="71"/>
      <c r="ITH41" s="71"/>
      <c r="ITI41" s="71"/>
      <c r="ITJ41" s="71"/>
      <c r="ITK41" s="71"/>
      <c r="ITL41" s="71"/>
      <c r="ITM41" s="71"/>
      <c r="ITN41" s="71"/>
      <c r="ITO41" s="71"/>
      <c r="ITP41" s="71"/>
      <c r="ITQ41" s="71"/>
      <c r="ITR41" s="71"/>
      <c r="ITS41" s="71"/>
      <c r="ITT41" s="71"/>
      <c r="ITU41" s="71"/>
      <c r="ITV41" s="71"/>
      <c r="ITW41" s="71"/>
      <c r="ITX41" s="71"/>
      <c r="ITY41" s="71"/>
      <c r="ITZ41" s="71"/>
      <c r="IUA41" s="71"/>
      <c r="IUB41" s="71"/>
      <c r="IUC41" s="71"/>
      <c r="IUD41" s="71"/>
      <c r="IUE41" s="71"/>
      <c r="IUF41" s="71"/>
      <c r="IUG41" s="71"/>
      <c r="IUH41" s="71"/>
      <c r="IUI41" s="71"/>
      <c r="IUJ41" s="71"/>
      <c r="IUK41" s="71"/>
      <c r="IUL41" s="71"/>
      <c r="IUM41" s="71"/>
      <c r="IUN41" s="71"/>
      <c r="IUO41" s="71"/>
      <c r="IUP41" s="71"/>
      <c r="IUQ41" s="71"/>
      <c r="IUR41" s="71"/>
      <c r="IUS41" s="71"/>
      <c r="IUT41" s="71"/>
      <c r="IUU41" s="71"/>
      <c r="IUV41" s="71"/>
      <c r="IUW41" s="71"/>
      <c r="IUX41" s="71"/>
      <c r="IUY41" s="71"/>
      <c r="IUZ41" s="71"/>
      <c r="IVA41" s="71"/>
      <c r="IVB41" s="71"/>
      <c r="IVC41" s="71"/>
      <c r="IVD41" s="71"/>
      <c r="IVE41" s="71"/>
      <c r="IVF41" s="71"/>
      <c r="IVG41" s="71"/>
      <c r="IVH41" s="71"/>
      <c r="IVI41" s="71"/>
      <c r="IVJ41" s="71"/>
      <c r="IVK41" s="71"/>
      <c r="IVL41" s="71"/>
      <c r="IVM41" s="71"/>
      <c r="IVN41" s="71"/>
      <c r="IVO41" s="71"/>
      <c r="IVP41" s="71"/>
      <c r="IVQ41" s="71"/>
      <c r="IVR41" s="71"/>
      <c r="IVS41" s="71"/>
      <c r="IVT41" s="71"/>
      <c r="IVU41" s="71"/>
      <c r="IVV41" s="71"/>
      <c r="IVW41" s="71"/>
      <c r="IVX41" s="71"/>
      <c r="IVY41" s="71"/>
      <c r="IVZ41" s="71"/>
      <c r="IWA41" s="71"/>
      <c r="IWB41" s="71"/>
      <c r="IWC41" s="71"/>
      <c r="IWD41" s="71"/>
      <c r="IWE41" s="71"/>
      <c r="IWF41" s="71"/>
      <c r="IWG41" s="71"/>
      <c r="IWH41" s="71"/>
      <c r="IWI41" s="71"/>
      <c r="IWJ41" s="71"/>
      <c r="IWK41" s="71"/>
      <c r="IWL41" s="71"/>
      <c r="IWM41" s="71"/>
      <c r="IWN41" s="71"/>
      <c r="IWO41" s="71"/>
      <c r="IWP41" s="71"/>
      <c r="IWQ41" s="71"/>
      <c r="IWR41" s="71"/>
      <c r="IWS41" s="71"/>
      <c r="IWT41" s="71"/>
      <c r="IWU41" s="71"/>
      <c r="IWV41" s="71"/>
      <c r="IWW41" s="71"/>
      <c r="IWX41" s="71"/>
      <c r="IWY41" s="71"/>
      <c r="IWZ41" s="71"/>
      <c r="IXA41" s="71"/>
      <c r="IXB41" s="71"/>
      <c r="IXC41" s="71"/>
      <c r="IXD41" s="71"/>
      <c r="IXE41" s="71"/>
      <c r="IXF41" s="71"/>
      <c r="IXG41" s="71"/>
      <c r="IXH41" s="71"/>
      <c r="IXI41" s="71"/>
      <c r="IXJ41" s="71"/>
      <c r="IXK41" s="71"/>
      <c r="IXL41" s="71"/>
      <c r="IXM41" s="71"/>
      <c r="IXN41" s="71"/>
      <c r="IXO41" s="71"/>
      <c r="IXP41" s="71"/>
      <c r="IXQ41" s="71"/>
      <c r="IXR41" s="71"/>
      <c r="IXS41" s="71"/>
      <c r="IXT41" s="71"/>
      <c r="IXU41" s="71"/>
      <c r="IXV41" s="71"/>
      <c r="IXW41" s="71"/>
      <c r="IXX41" s="71"/>
      <c r="IXY41" s="71"/>
      <c r="IXZ41" s="71"/>
      <c r="IYA41" s="71"/>
      <c r="IYB41" s="71"/>
      <c r="IYC41" s="71"/>
      <c r="IYD41" s="71"/>
      <c r="IYE41" s="71"/>
      <c r="IYF41" s="71"/>
      <c r="IYG41" s="71"/>
      <c r="IYH41" s="71"/>
      <c r="IYI41" s="71"/>
      <c r="IYJ41" s="71"/>
      <c r="IYK41" s="71"/>
      <c r="IYL41" s="71"/>
      <c r="IYM41" s="71"/>
      <c r="IYN41" s="71"/>
      <c r="IYO41" s="71"/>
      <c r="IYP41" s="71"/>
      <c r="IYQ41" s="71"/>
      <c r="IYR41" s="71"/>
      <c r="IYS41" s="71"/>
      <c r="IYT41" s="71"/>
      <c r="IYU41" s="71"/>
      <c r="IYV41" s="71"/>
      <c r="IYW41" s="71"/>
      <c r="IYX41" s="71"/>
      <c r="IYY41" s="71"/>
      <c r="IYZ41" s="71"/>
      <c r="IZA41" s="71"/>
      <c r="IZB41" s="71"/>
      <c r="IZC41" s="71"/>
      <c r="IZD41" s="71"/>
      <c r="IZE41" s="71"/>
      <c r="IZF41" s="71"/>
      <c r="IZG41" s="71"/>
      <c r="IZH41" s="71"/>
      <c r="IZI41" s="71"/>
      <c r="IZJ41" s="71"/>
      <c r="IZK41" s="71"/>
      <c r="IZL41" s="71"/>
      <c r="IZM41" s="71"/>
      <c r="IZN41" s="71"/>
      <c r="IZO41" s="71"/>
      <c r="IZP41" s="71"/>
      <c r="IZQ41" s="71"/>
      <c r="IZR41" s="71"/>
      <c r="IZS41" s="71"/>
      <c r="IZT41" s="71"/>
      <c r="IZU41" s="71"/>
      <c r="IZV41" s="71"/>
      <c r="IZW41" s="71"/>
      <c r="IZX41" s="71"/>
      <c r="IZY41" s="71"/>
      <c r="IZZ41" s="71"/>
      <c r="JAA41" s="71"/>
      <c r="JAB41" s="71"/>
      <c r="JAC41" s="71"/>
      <c r="JAD41" s="71"/>
      <c r="JAE41" s="71"/>
      <c r="JAF41" s="71"/>
      <c r="JAG41" s="71"/>
      <c r="JAH41" s="71"/>
      <c r="JAI41" s="71"/>
      <c r="JAJ41" s="71"/>
      <c r="JAK41" s="71"/>
      <c r="JAL41" s="71"/>
      <c r="JAM41" s="71"/>
      <c r="JAN41" s="71"/>
      <c r="JAO41" s="71"/>
      <c r="JAP41" s="71"/>
      <c r="JAQ41" s="71"/>
      <c r="JAR41" s="71"/>
      <c r="JAS41" s="71"/>
      <c r="JAT41" s="71"/>
      <c r="JAU41" s="71"/>
      <c r="JAV41" s="71"/>
      <c r="JAW41" s="71"/>
      <c r="JAX41" s="71"/>
      <c r="JAY41" s="71"/>
      <c r="JAZ41" s="71"/>
      <c r="JBA41" s="71"/>
      <c r="JBB41" s="71"/>
      <c r="JBC41" s="71"/>
      <c r="JBD41" s="71"/>
      <c r="JBE41" s="71"/>
      <c r="JBF41" s="71"/>
      <c r="JBG41" s="71"/>
      <c r="JBH41" s="71"/>
      <c r="JBI41" s="71"/>
      <c r="JBJ41" s="71"/>
      <c r="JBK41" s="71"/>
      <c r="JBL41" s="71"/>
      <c r="JBM41" s="71"/>
      <c r="JBN41" s="71"/>
      <c r="JBO41" s="71"/>
      <c r="JBP41" s="71"/>
      <c r="JBQ41" s="71"/>
      <c r="JBR41" s="71"/>
      <c r="JBS41" s="71"/>
      <c r="JBT41" s="71"/>
      <c r="JBU41" s="71"/>
      <c r="JBV41" s="71"/>
      <c r="JBW41" s="71"/>
      <c r="JBX41" s="71"/>
      <c r="JBY41" s="71"/>
      <c r="JBZ41" s="71"/>
      <c r="JCA41" s="71"/>
      <c r="JCB41" s="71"/>
      <c r="JCC41" s="71"/>
      <c r="JCD41" s="71"/>
      <c r="JCE41" s="71"/>
      <c r="JCF41" s="71"/>
      <c r="JCG41" s="71"/>
      <c r="JCH41" s="71"/>
      <c r="JCI41" s="71"/>
      <c r="JCJ41" s="71"/>
      <c r="JCK41" s="71"/>
      <c r="JCL41" s="71"/>
      <c r="JCM41" s="71"/>
      <c r="JCN41" s="71"/>
      <c r="JCO41" s="71"/>
      <c r="JCP41" s="71"/>
      <c r="JCQ41" s="71"/>
      <c r="JCR41" s="71"/>
      <c r="JCS41" s="71"/>
      <c r="JCT41" s="71"/>
      <c r="JCU41" s="71"/>
      <c r="JCV41" s="71"/>
      <c r="JCW41" s="71"/>
      <c r="JCX41" s="71"/>
      <c r="JCY41" s="71"/>
      <c r="JCZ41" s="71"/>
      <c r="JDA41" s="71"/>
      <c r="JDB41" s="71"/>
      <c r="JDC41" s="71"/>
      <c r="JDD41" s="71"/>
      <c r="JDE41" s="71"/>
      <c r="JDF41" s="71"/>
      <c r="JDG41" s="71"/>
      <c r="JDH41" s="71"/>
      <c r="JDI41" s="71"/>
      <c r="JDJ41" s="71"/>
      <c r="JDK41" s="71"/>
      <c r="JDL41" s="71"/>
      <c r="JDM41" s="71"/>
      <c r="JDN41" s="71"/>
      <c r="JDO41" s="71"/>
      <c r="JDP41" s="71"/>
      <c r="JDQ41" s="71"/>
      <c r="JDR41" s="71"/>
      <c r="JDS41" s="71"/>
      <c r="JDT41" s="71"/>
      <c r="JDU41" s="71"/>
      <c r="JDV41" s="71"/>
      <c r="JDW41" s="71"/>
      <c r="JDX41" s="71"/>
      <c r="JDY41" s="71"/>
      <c r="JDZ41" s="71"/>
      <c r="JEA41" s="71"/>
      <c r="JEB41" s="71"/>
      <c r="JEC41" s="71"/>
      <c r="JED41" s="71"/>
      <c r="JEE41" s="71"/>
      <c r="JEF41" s="71"/>
      <c r="JEG41" s="71"/>
      <c r="JEH41" s="71"/>
      <c r="JEI41" s="71"/>
      <c r="JEJ41" s="71"/>
      <c r="JEK41" s="71"/>
      <c r="JEL41" s="71"/>
      <c r="JEM41" s="71"/>
      <c r="JEN41" s="71"/>
      <c r="JEO41" s="71"/>
      <c r="JEP41" s="71"/>
      <c r="JEQ41" s="71"/>
      <c r="JER41" s="71"/>
      <c r="JES41" s="71"/>
      <c r="JET41" s="71"/>
      <c r="JEU41" s="71"/>
      <c r="JEV41" s="71"/>
      <c r="JEW41" s="71"/>
      <c r="JEX41" s="71"/>
      <c r="JEY41" s="71"/>
      <c r="JEZ41" s="71"/>
      <c r="JFA41" s="71"/>
      <c r="JFB41" s="71"/>
      <c r="JFC41" s="71"/>
      <c r="JFD41" s="71"/>
      <c r="JFE41" s="71"/>
      <c r="JFF41" s="71"/>
      <c r="JFG41" s="71"/>
      <c r="JFH41" s="71"/>
      <c r="JFI41" s="71"/>
      <c r="JFJ41" s="71"/>
      <c r="JFK41" s="71"/>
      <c r="JFL41" s="71"/>
      <c r="JFM41" s="71"/>
      <c r="JFN41" s="71"/>
      <c r="JFO41" s="71"/>
      <c r="JFP41" s="71"/>
      <c r="JFQ41" s="71"/>
      <c r="JFR41" s="71"/>
      <c r="JFS41" s="71"/>
      <c r="JFT41" s="71"/>
      <c r="JFU41" s="71"/>
      <c r="JFV41" s="71"/>
      <c r="JFW41" s="71"/>
      <c r="JFX41" s="71"/>
      <c r="JFY41" s="71"/>
      <c r="JFZ41" s="71"/>
      <c r="JGA41" s="71"/>
      <c r="JGB41" s="71"/>
      <c r="JGC41" s="71"/>
      <c r="JGD41" s="71"/>
      <c r="JGE41" s="71"/>
      <c r="JGF41" s="71"/>
      <c r="JGG41" s="71"/>
      <c r="JGH41" s="71"/>
      <c r="JGI41" s="71"/>
      <c r="JGJ41" s="71"/>
      <c r="JGK41" s="71"/>
      <c r="JGL41" s="71"/>
      <c r="JGM41" s="71"/>
      <c r="JGN41" s="71"/>
      <c r="JGO41" s="71"/>
      <c r="JGP41" s="71"/>
      <c r="JGQ41" s="71"/>
      <c r="JGR41" s="71"/>
      <c r="JGS41" s="71"/>
      <c r="JGT41" s="71"/>
      <c r="JGU41" s="71"/>
      <c r="JGV41" s="71"/>
      <c r="JGW41" s="71"/>
      <c r="JGX41" s="71"/>
      <c r="JGY41" s="71"/>
      <c r="JGZ41" s="71"/>
      <c r="JHA41" s="71"/>
      <c r="JHB41" s="71"/>
      <c r="JHC41" s="71"/>
      <c r="JHD41" s="71"/>
      <c r="JHE41" s="71"/>
      <c r="JHF41" s="71"/>
      <c r="JHG41" s="71"/>
      <c r="JHH41" s="71"/>
      <c r="JHI41" s="71"/>
      <c r="JHJ41" s="71"/>
      <c r="JHK41" s="71"/>
      <c r="JHL41" s="71"/>
      <c r="JHM41" s="71"/>
      <c r="JHN41" s="71"/>
      <c r="JHO41" s="71"/>
      <c r="JHP41" s="71"/>
      <c r="JHQ41" s="71"/>
      <c r="JHR41" s="71"/>
      <c r="JHS41" s="71"/>
      <c r="JHT41" s="71"/>
      <c r="JHU41" s="71"/>
      <c r="JHV41" s="71"/>
      <c r="JHW41" s="71"/>
      <c r="JHX41" s="71"/>
      <c r="JHY41" s="71"/>
      <c r="JHZ41" s="71"/>
      <c r="JIA41" s="71"/>
      <c r="JIB41" s="71"/>
      <c r="JIC41" s="71"/>
      <c r="JID41" s="71"/>
      <c r="JIE41" s="71"/>
      <c r="JIF41" s="71"/>
      <c r="JIG41" s="71"/>
      <c r="JIH41" s="71"/>
      <c r="JII41" s="71"/>
      <c r="JIJ41" s="71"/>
      <c r="JIK41" s="71"/>
      <c r="JIL41" s="71"/>
      <c r="JIM41" s="71"/>
      <c r="JIN41" s="71"/>
      <c r="JIO41" s="71"/>
      <c r="JIP41" s="71"/>
      <c r="JIQ41" s="71"/>
      <c r="JIR41" s="71"/>
      <c r="JIS41" s="71"/>
      <c r="JIT41" s="71"/>
      <c r="JIU41" s="71"/>
      <c r="JIV41" s="71"/>
      <c r="JIW41" s="71"/>
      <c r="JIX41" s="71"/>
      <c r="JIY41" s="71"/>
      <c r="JIZ41" s="71"/>
      <c r="JJA41" s="71"/>
      <c r="JJB41" s="71"/>
      <c r="JJC41" s="71"/>
      <c r="JJD41" s="71"/>
      <c r="JJE41" s="71"/>
      <c r="JJF41" s="71"/>
      <c r="JJG41" s="71"/>
      <c r="JJH41" s="71"/>
      <c r="JJI41" s="71"/>
      <c r="JJJ41" s="71"/>
      <c r="JJK41" s="71"/>
      <c r="JJL41" s="71"/>
      <c r="JJM41" s="71"/>
      <c r="JJN41" s="71"/>
      <c r="JJO41" s="71"/>
      <c r="JJP41" s="71"/>
      <c r="JJQ41" s="71"/>
      <c r="JJR41" s="71"/>
      <c r="JJS41" s="71"/>
      <c r="JJT41" s="71"/>
      <c r="JJU41" s="71"/>
      <c r="JJV41" s="71"/>
      <c r="JJW41" s="71"/>
      <c r="JJX41" s="71"/>
      <c r="JJY41" s="71"/>
      <c r="JJZ41" s="71"/>
      <c r="JKA41" s="71"/>
      <c r="JKB41" s="71"/>
      <c r="JKC41" s="71"/>
      <c r="JKD41" s="71"/>
      <c r="JKE41" s="71"/>
      <c r="JKF41" s="71"/>
      <c r="JKG41" s="71"/>
      <c r="JKH41" s="71"/>
      <c r="JKI41" s="71"/>
      <c r="JKJ41" s="71"/>
      <c r="JKK41" s="71"/>
      <c r="JKL41" s="71"/>
      <c r="JKM41" s="71"/>
      <c r="JKN41" s="71"/>
      <c r="JKO41" s="71"/>
      <c r="JKP41" s="71"/>
      <c r="JKQ41" s="71"/>
      <c r="JKR41" s="71"/>
      <c r="JKS41" s="71"/>
      <c r="JKT41" s="71"/>
      <c r="JKU41" s="71"/>
      <c r="JKV41" s="71"/>
      <c r="JKW41" s="71"/>
      <c r="JKX41" s="71"/>
      <c r="JKY41" s="71"/>
      <c r="JKZ41" s="71"/>
      <c r="JLA41" s="71"/>
      <c r="JLB41" s="71"/>
      <c r="JLC41" s="71"/>
      <c r="JLD41" s="71"/>
      <c r="JLE41" s="71"/>
      <c r="JLF41" s="71"/>
      <c r="JLG41" s="71"/>
      <c r="JLH41" s="71"/>
      <c r="JLI41" s="71"/>
      <c r="JLJ41" s="71"/>
      <c r="JLK41" s="71"/>
      <c r="JLL41" s="71"/>
      <c r="JLM41" s="71"/>
      <c r="JLN41" s="71"/>
      <c r="JLO41" s="71"/>
      <c r="JLP41" s="71"/>
      <c r="JLQ41" s="71"/>
      <c r="JLR41" s="71"/>
      <c r="JLS41" s="71"/>
      <c r="JLT41" s="71"/>
      <c r="JLU41" s="71"/>
      <c r="JLV41" s="71"/>
      <c r="JLW41" s="71"/>
      <c r="JLX41" s="71"/>
      <c r="JLY41" s="71"/>
      <c r="JLZ41" s="71"/>
      <c r="JMA41" s="71"/>
      <c r="JMB41" s="71"/>
      <c r="JMC41" s="71"/>
      <c r="JMD41" s="71"/>
      <c r="JME41" s="71"/>
      <c r="JMF41" s="71"/>
      <c r="JMG41" s="71"/>
      <c r="JMH41" s="71"/>
      <c r="JMI41" s="71"/>
      <c r="JMJ41" s="71"/>
      <c r="JMK41" s="71"/>
      <c r="JML41" s="71"/>
      <c r="JMM41" s="71"/>
      <c r="JMN41" s="71"/>
      <c r="JMO41" s="71"/>
      <c r="JMP41" s="71"/>
      <c r="JMQ41" s="71"/>
      <c r="JMR41" s="71"/>
      <c r="JMS41" s="71"/>
      <c r="JMT41" s="71"/>
      <c r="JMU41" s="71"/>
      <c r="JMV41" s="71"/>
      <c r="JMW41" s="71"/>
      <c r="JMX41" s="71"/>
      <c r="JMY41" s="71"/>
      <c r="JMZ41" s="71"/>
      <c r="JNA41" s="71"/>
      <c r="JNB41" s="71"/>
      <c r="JNC41" s="71"/>
      <c r="JND41" s="71"/>
      <c r="JNE41" s="71"/>
      <c r="JNF41" s="71"/>
      <c r="JNG41" s="71"/>
      <c r="JNH41" s="71"/>
      <c r="JNI41" s="71"/>
      <c r="JNJ41" s="71"/>
      <c r="JNK41" s="71"/>
      <c r="JNL41" s="71"/>
      <c r="JNM41" s="71"/>
      <c r="JNN41" s="71"/>
      <c r="JNO41" s="71"/>
      <c r="JNP41" s="71"/>
      <c r="JNQ41" s="71"/>
      <c r="JNR41" s="71"/>
      <c r="JNS41" s="71"/>
      <c r="JNT41" s="71"/>
      <c r="JNU41" s="71"/>
      <c r="JNV41" s="71"/>
      <c r="JNW41" s="71"/>
      <c r="JNX41" s="71"/>
      <c r="JNY41" s="71"/>
      <c r="JNZ41" s="71"/>
      <c r="JOA41" s="71"/>
      <c r="JOB41" s="71"/>
      <c r="JOC41" s="71"/>
      <c r="JOD41" s="71"/>
      <c r="JOE41" s="71"/>
      <c r="JOF41" s="71"/>
      <c r="JOG41" s="71"/>
      <c r="JOH41" s="71"/>
      <c r="JOI41" s="71"/>
      <c r="JOJ41" s="71"/>
      <c r="JOK41" s="71"/>
      <c r="JOL41" s="71"/>
      <c r="JOM41" s="71"/>
      <c r="JON41" s="71"/>
      <c r="JOO41" s="71"/>
      <c r="JOP41" s="71"/>
      <c r="JOQ41" s="71"/>
      <c r="JOR41" s="71"/>
      <c r="JOS41" s="71"/>
      <c r="JOT41" s="71"/>
      <c r="JOU41" s="71"/>
      <c r="JOV41" s="71"/>
      <c r="JOW41" s="71"/>
      <c r="JOX41" s="71"/>
      <c r="JOY41" s="71"/>
      <c r="JOZ41" s="71"/>
      <c r="JPA41" s="71"/>
      <c r="JPB41" s="71"/>
      <c r="JPC41" s="71"/>
      <c r="JPD41" s="71"/>
      <c r="JPE41" s="71"/>
      <c r="JPF41" s="71"/>
      <c r="JPG41" s="71"/>
      <c r="JPH41" s="71"/>
      <c r="JPI41" s="71"/>
      <c r="JPJ41" s="71"/>
      <c r="JPK41" s="71"/>
      <c r="JPL41" s="71"/>
      <c r="JPM41" s="71"/>
      <c r="JPN41" s="71"/>
      <c r="JPO41" s="71"/>
      <c r="JPP41" s="71"/>
      <c r="JPQ41" s="71"/>
      <c r="JPR41" s="71"/>
      <c r="JPS41" s="71"/>
      <c r="JPT41" s="71"/>
      <c r="JPU41" s="71"/>
      <c r="JPV41" s="71"/>
      <c r="JPW41" s="71"/>
      <c r="JPX41" s="71"/>
      <c r="JPY41" s="71"/>
      <c r="JPZ41" s="71"/>
      <c r="JQA41" s="71"/>
      <c r="JQB41" s="71"/>
      <c r="JQC41" s="71"/>
      <c r="JQD41" s="71"/>
      <c r="JQE41" s="71"/>
      <c r="JQF41" s="71"/>
      <c r="JQG41" s="71"/>
      <c r="JQH41" s="71"/>
      <c r="JQI41" s="71"/>
      <c r="JQJ41" s="71"/>
      <c r="JQK41" s="71"/>
      <c r="JQL41" s="71"/>
      <c r="JQM41" s="71"/>
      <c r="JQN41" s="71"/>
      <c r="JQO41" s="71"/>
      <c r="JQP41" s="71"/>
      <c r="JQQ41" s="71"/>
      <c r="JQR41" s="71"/>
      <c r="JQS41" s="71"/>
      <c r="JQT41" s="71"/>
      <c r="JQU41" s="71"/>
      <c r="JQV41" s="71"/>
      <c r="JQW41" s="71"/>
      <c r="JQX41" s="71"/>
      <c r="JQY41" s="71"/>
      <c r="JQZ41" s="71"/>
      <c r="JRA41" s="71"/>
      <c r="JRB41" s="71"/>
      <c r="JRC41" s="71"/>
      <c r="JRD41" s="71"/>
      <c r="JRE41" s="71"/>
      <c r="JRF41" s="71"/>
      <c r="JRG41" s="71"/>
      <c r="JRH41" s="71"/>
      <c r="JRI41" s="71"/>
      <c r="JRJ41" s="71"/>
      <c r="JRK41" s="71"/>
      <c r="JRL41" s="71"/>
      <c r="JRM41" s="71"/>
      <c r="JRN41" s="71"/>
      <c r="JRO41" s="71"/>
      <c r="JRP41" s="71"/>
      <c r="JRQ41" s="71"/>
      <c r="JRR41" s="71"/>
      <c r="JRS41" s="71"/>
      <c r="JRT41" s="71"/>
      <c r="JRU41" s="71"/>
      <c r="JRV41" s="71"/>
      <c r="JRW41" s="71"/>
      <c r="JRX41" s="71"/>
      <c r="JRY41" s="71"/>
      <c r="JRZ41" s="71"/>
      <c r="JSA41" s="71"/>
      <c r="JSB41" s="71"/>
      <c r="JSC41" s="71"/>
      <c r="JSD41" s="71"/>
      <c r="JSE41" s="71"/>
      <c r="JSF41" s="71"/>
      <c r="JSG41" s="71"/>
      <c r="JSH41" s="71"/>
      <c r="JSI41" s="71"/>
      <c r="JSJ41" s="71"/>
      <c r="JSK41" s="71"/>
      <c r="JSL41" s="71"/>
      <c r="JSM41" s="71"/>
      <c r="JSN41" s="71"/>
      <c r="JSO41" s="71"/>
      <c r="JSP41" s="71"/>
      <c r="JSQ41" s="71"/>
      <c r="JSR41" s="71"/>
      <c r="JSS41" s="71"/>
      <c r="JST41" s="71"/>
      <c r="JSU41" s="71"/>
      <c r="JSV41" s="71"/>
      <c r="JSW41" s="71"/>
      <c r="JSX41" s="71"/>
      <c r="JSY41" s="71"/>
      <c r="JSZ41" s="71"/>
      <c r="JTA41" s="71"/>
      <c r="JTB41" s="71"/>
      <c r="JTC41" s="71"/>
      <c r="JTD41" s="71"/>
      <c r="JTE41" s="71"/>
      <c r="JTF41" s="71"/>
      <c r="JTG41" s="71"/>
      <c r="JTH41" s="71"/>
      <c r="JTI41" s="71"/>
      <c r="JTJ41" s="71"/>
      <c r="JTK41" s="71"/>
      <c r="JTL41" s="71"/>
      <c r="JTM41" s="71"/>
      <c r="JTN41" s="71"/>
      <c r="JTO41" s="71"/>
      <c r="JTP41" s="71"/>
      <c r="JTQ41" s="71"/>
      <c r="JTR41" s="71"/>
      <c r="JTS41" s="71"/>
      <c r="JTT41" s="71"/>
      <c r="JTU41" s="71"/>
      <c r="JTV41" s="71"/>
      <c r="JTW41" s="71"/>
      <c r="JTX41" s="71"/>
      <c r="JTY41" s="71"/>
      <c r="JTZ41" s="71"/>
      <c r="JUA41" s="71"/>
      <c r="JUB41" s="71"/>
      <c r="JUC41" s="71"/>
      <c r="JUD41" s="71"/>
      <c r="JUE41" s="71"/>
      <c r="JUF41" s="71"/>
      <c r="JUG41" s="71"/>
      <c r="JUH41" s="71"/>
      <c r="JUI41" s="71"/>
      <c r="JUJ41" s="71"/>
      <c r="JUK41" s="71"/>
      <c r="JUL41" s="71"/>
      <c r="JUM41" s="71"/>
      <c r="JUN41" s="71"/>
      <c r="JUO41" s="71"/>
      <c r="JUP41" s="71"/>
      <c r="JUQ41" s="71"/>
      <c r="JUR41" s="71"/>
      <c r="JUS41" s="71"/>
      <c r="JUT41" s="71"/>
      <c r="JUU41" s="71"/>
      <c r="JUV41" s="71"/>
      <c r="JUW41" s="71"/>
      <c r="JUX41" s="71"/>
      <c r="JUY41" s="71"/>
      <c r="JUZ41" s="71"/>
      <c r="JVA41" s="71"/>
      <c r="JVB41" s="71"/>
      <c r="JVC41" s="71"/>
      <c r="JVD41" s="71"/>
      <c r="JVE41" s="71"/>
      <c r="JVF41" s="71"/>
      <c r="JVG41" s="71"/>
      <c r="JVH41" s="71"/>
      <c r="JVI41" s="71"/>
      <c r="JVJ41" s="71"/>
      <c r="JVK41" s="71"/>
      <c r="JVL41" s="71"/>
      <c r="JVM41" s="71"/>
      <c r="JVN41" s="71"/>
      <c r="JVO41" s="71"/>
      <c r="JVP41" s="71"/>
      <c r="JVQ41" s="71"/>
      <c r="JVR41" s="71"/>
      <c r="JVS41" s="71"/>
      <c r="JVT41" s="71"/>
      <c r="JVU41" s="71"/>
      <c r="JVV41" s="71"/>
      <c r="JVW41" s="71"/>
      <c r="JVX41" s="71"/>
      <c r="JVY41" s="71"/>
      <c r="JVZ41" s="71"/>
      <c r="JWA41" s="71"/>
      <c r="JWB41" s="71"/>
      <c r="JWC41" s="71"/>
      <c r="JWD41" s="71"/>
      <c r="JWE41" s="71"/>
      <c r="JWF41" s="71"/>
      <c r="JWG41" s="71"/>
      <c r="JWH41" s="71"/>
      <c r="JWI41" s="71"/>
      <c r="JWJ41" s="71"/>
      <c r="JWK41" s="71"/>
      <c r="JWL41" s="71"/>
      <c r="JWM41" s="71"/>
      <c r="JWN41" s="71"/>
      <c r="JWO41" s="71"/>
      <c r="JWP41" s="71"/>
      <c r="JWQ41" s="71"/>
      <c r="JWR41" s="71"/>
      <c r="JWS41" s="71"/>
      <c r="JWT41" s="71"/>
      <c r="JWU41" s="71"/>
      <c r="JWV41" s="71"/>
      <c r="JWW41" s="71"/>
      <c r="JWX41" s="71"/>
      <c r="JWY41" s="71"/>
      <c r="JWZ41" s="71"/>
      <c r="JXA41" s="71"/>
      <c r="JXB41" s="71"/>
      <c r="JXC41" s="71"/>
      <c r="JXD41" s="71"/>
      <c r="JXE41" s="71"/>
      <c r="JXF41" s="71"/>
      <c r="JXG41" s="71"/>
      <c r="JXH41" s="71"/>
      <c r="JXI41" s="71"/>
      <c r="JXJ41" s="71"/>
      <c r="JXK41" s="71"/>
      <c r="JXL41" s="71"/>
      <c r="JXM41" s="71"/>
      <c r="JXN41" s="71"/>
      <c r="JXO41" s="71"/>
      <c r="JXP41" s="71"/>
      <c r="JXQ41" s="71"/>
      <c r="JXR41" s="71"/>
      <c r="JXS41" s="71"/>
      <c r="JXT41" s="71"/>
      <c r="JXU41" s="71"/>
      <c r="JXV41" s="71"/>
      <c r="JXW41" s="71"/>
      <c r="JXX41" s="71"/>
      <c r="JXY41" s="71"/>
      <c r="JXZ41" s="71"/>
      <c r="JYA41" s="71"/>
      <c r="JYB41" s="71"/>
      <c r="JYC41" s="71"/>
      <c r="JYD41" s="71"/>
      <c r="JYE41" s="71"/>
      <c r="JYF41" s="71"/>
      <c r="JYG41" s="71"/>
      <c r="JYH41" s="71"/>
      <c r="JYI41" s="71"/>
      <c r="JYJ41" s="71"/>
      <c r="JYK41" s="71"/>
      <c r="JYL41" s="71"/>
      <c r="JYM41" s="71"/>
      <c r="JYN41" s="71"/>
      <c r="JYO41" s="71"/>
      <c r="JYP41" s="71"/>
      <c r="JYQ41" s="71"/>
      <c r="JYR41" s="71"/>
      <c r="JYS41" s="71"/>
      <c r="JYT41" s="71"/>
      <c r="JYU41" s="71"/>
      <c r="JYV41" s="71"/>
      <c r="JYW41" s="71"/>
      <c r="JYX41" s="71"/>
      <c r="JYY41" s="71"/>
      <c r="JYZ41" s="71"/>
      <c r="JZA41" s="71"/>
      <c r="JZB41" s="71"/>
      <c r="JZC41" s="71"/>
      <c r="JZD41" s="71"/>
      <c r="JZE41" s="71"/>
      <c r="JZF41" s="71"/>
      <c r="JZG41" s="71"/>
      <c r="JZH41" s="71"/>
      <c r="JZI41" s="71"/>
      <c r="JZJ41" s="71"/>
      <c r="JZK41" s="71"/>
      <c r="JZL41" s="71"/>
      <c r="JZM41" s="71"/>
      <c r="JZN41" s="71"/>
      <c r="JZO41" s="71"/>
      <c r="JZP41" s="71"/>
      <c r="JZQ41" s="71"/>
      <c r="JZR41" s="71"/>
      <c r="JZS41" s="71"/>
      <c r="JZT41" s="71"/>
      <c r="JZU41" s="71"/>
      <c r="JZV41" s="71"/>
      <c r="JZW41" s="71"/>
      <c r="JZX41" s="71"/>
      <c r="JZY41" s="71"/>
      <c r="JZZ41" s="71"/>
      <c r="KAA41" s="71"/>
      <c r="KAB41" s="71"/>
      <c r="KAC41" s="71"/>
      <c r="KAD41" s="71"/>
      <c r="KAE41" s="71"/>
      <c r="KAF41" s="71"/>
      <c r="KAG41" s="71"/>
      <c r="KAH41" s="71"/>
      <c r="KAI41" s="71"/>
      <c r="KAJ41" s="71"/>
      <c r="KAK41" s="71"/>
      <c r="KAL41" s="71"/>
      <c r="KAM41" s="71"/>
      <c r="KAN41" s="71"/>
      <c r="KAO41" s="71"/>
      <c r="KAP41" s="71"/>
      <c r="KAQ41" s="71"/>
      <c r="KAR41" s="71"/>
      <c r="KAS41" s="71"/>
      <c r="KAT41" s="71"/>
      <c r="KAU41" s="71"/>
      <c r="KAV41" s="71"/>
      <c r="KAW41" s="71"/>
      <c r="KAX41" s="71"/>
      <c r="KAY41" s="71"/>
      <c r="KAZ41" s="71"/>
      <c r="KBA41" s="71"/>
      <c r="KBB41" s="71"/>
      <c r="KBC41" s="71"/>
      <c r="KBD41" s="71"/>
      <c r="KBE41" s="71"/>
      <c r="KBF41" s="71"/>
      <c r="KBG41" s="71"/>
      <c r="KBH41" s="71"/>
      <c r="KBI41" s="71"/>
      <c r="KBJ41" s="71"/>
      <c r="KBK41" s="71"/>
      <c r="KBL41" s="71"/>
      <c r="KBM41" s="71"/>
      <c r="KBN41" s="71"/>
      <c r="KBO41" s="71"/>
      <c r="KBP41" s="71"/>
      <c r="KBQ41" s="71"/>
      <c r="KBR41" s="71"/>
      <c r="KBS41" s="71"/>
      <c r="KBT41" s="71"/>
      <c r="KBU41" s="71"/>
      <c r="KBV41" s="71"/>
      <c r="KBW41" s="71"/>
      <c r="KBX41" s="71"/>
      <c r="KBY41" s="71"/>
      <c r="KBZ41" s="71"/>
      <c r="KCA41" s="71"/>
      <c r="KCB41" s="71"/>
      <c r="KCC41" s="71"/>
      <c r="KCD41" s="71"/>
      <c r="KCE41" s="71"/>
      <c r="KCF41" s="71"/>
      <c r="KCG41" s="71"/>
      <c r="KCH41" s="71"/>
      <c r="KCI41" s="71"/>
      <c r="KCJ41" s="71"/>
      <c r="KCK41" s="71"/>
      <c r="KCL41" s="71"/>
      <c r="KCM41" s="71"/>
      <c r="KCN41" s="71"/>
      <c r="KCO41" s="71"/>
      <c r="KCP41" s="71"/>
      <c r="KCQ41" s="71"/>
      <c r="KCR41" s="71"/>
      <c r="KCS41" s="71"/>
      <c r="KCT41" s="71"/>
      <c r="KCU41" s="71"/>
      <c r="KCV41" s="71"/>
      <c r="KCW41" s="71"/>
      <c r="KCX41" s="71"/>
      <c r="KCY41" s="71"/>
      <c r="KCZ41" s="71"/>
      <c r="KDA41" s="71"/>
      <c r="KDB41" s="71"/>
      <c r="KDC41" s="71"/>
      <c r="KDD41" s="71"/>
      <c r="KDE41" s="71"/>
      <c r="KDF41" s="71"/>
      <c r="KDG41" s="71"/>
      <c r="KDH41" s="71"/>
      <c r="KDI41" s="71"/>
      <c r="KDJ41" s="71"/>
      <c r="KDK41" s="71"/>
      <c r="KDL41" s="71"/>
      <c r="KDM41" s="71"/>
      <c r="KDN41" s="71"/>
      <c r="KDO41" s="71"/>
      <c r="KDP41" s="71"/>
      <c r="KDQ41" s="71"/>
      <c r="KDR41" s="71"/>
      <c r="KDS41" s="71"/>
      <c r="KDT41" s="71"/>
      <c r="KDU41" s="71"/>
      <c r="KDV41" s="71"/>
      <c r="KDW41" s="71"/>
      <c r="KDX41" s="71"/>
      <c r="KDY41" s="71"/>
      <c r="KDZ41" s="71"/>
      <c r="KEA41" s="71"/>
      <c r="KEB41" s="71"/>
      <c r="KEC41" s="71"/>
      <c r="KED41" s="71"/>
      <c r="KEE41" s="71"/>
      <c r="KEF41" s="71"/>
      <c r="KEG41" s="71"/>
      <c r="KEH41" s="71"/>
      <c r="KEI41" s="71"/>
      <c r="KEJ41" s="71"/>
      <c r="KEK41" s="71"/>
      <c r="KEL41" s="71"/>
      <c r="KEM41" s="71"/>
      <c r="KEN41" s="71"/>
      <c r="KEO41" s="71"/>
      <c r="KEP41" s="71"/>
      <c r="KEQ41" s="71"/>
      <c r="KER41" s="71"/>
      <c r="KES41" s="71"/>
      <c r="KET41" s="71"/>
      <c r="KEU41" s="71"/>
      <c r="KEV41" s="71"/>
      <c r="KEW41" s="71"/>
      <c r="KEX41" s="71"/>
      <c r="KEY41" s="71"/>
      <c r="KEZ41" s="71"/>
      <c r="KFA41" s="71"/>
      <c r="KFB41" s="71"/>
      <c r="KFC41" s="71"/>
      <c r="KFD41" s="71"/>
      <c r="KFE41" s="71"/>
      <c r="KFF41" s="71"/>
      <c r="KFG41" s="71"/>
      <c r="KFH41" s="71"/>
      <c r="KFI41" s="71"/>
      <c r="KFJ41" s="71"/>
      <c r="KFK41" s="71"/>
      <c r="KFL41" s="71"/>
      <c r="KFM41" s="71"/>
      <c r="KFN41" s="71"/>
      <c r="KFO41" s="71"/>
      <c r="KFP41" s="71"/>
      <c r="KFQ41" s="71"/>
      <c r="KFR41" s="71"/>
      <c r="KFS41" s="71"/>
      <c r="KFT41" s="71"/>
      <c r="KFU41" s="71"/>
      <c r="KFV41" s="71"/>
      <c r="KFW41" s="71"/>
      <c r="KFX41" s="71"/>
      <c r="KFY41" s="71"/>
      <c r="KFZ41" s="71"/>
      <c r="KGA41" s="71"/>
      <c r="KGB41" s="71"/>
      <c r="KGC41" s="71"/>
      <c r="KGD41" s="71"/>
      <c r="KGE41" s="71"/>
      <c r="KGF41" s="71"/>
      <c r="KGG41" s="71"/>
      <c r="KGH41" s="71"/>
      <c r="KGI41" s="71"/>
      <c r="KGJ41" s="71"/>
      <c r="KGK41" s="71"/>
      <c r="KGL41" s="71"/>
      <c r="KGM41" s="71"/>
      <c r="KGN41" s="71"/>
      <c r="KGO41" s="71"/>
      <c r="KGP41" s="71"/>
      <c r="KGQ41" s="71"/>
      <c r="KGR41" s="71"/>
      <c r="KGS41" s="71"/>
      <c r="KGT41" s="71"/>
      <c r="KGU41" s="71"/>
      <c r="KGV41" s="71"/>
      <c r="KGW41" s="71"/>
      <c r="KGX41" s="71"/>
      <c r="KGY41" s="71"/>
      <c r="KGZ41" s="71"/>
      <c r="KHA41" s="71"/>
      <c r="KHB41" s="71"/>
      <c r="KHC41" s="71"/>
      <c r="KHD41" s="71"/>
      <c r="KHE41" s="71"/>
      <c r="KHF41" s="71"/>
      <c r="KHG41" s="71"/>
      <c r="KHH41" s="71"/>
      <c r="KHI41" s="71"/>
      <c r="KHJ41" s="71"/>
      <c r="KHK41" s="71"/>
      <c r="KHL41" s="71"/>
      <c r="KHM41" s="71"/>
      <c r="KHN41" s="71"/>
      <c r="KHO41" s="71"/>
      <c r="KHP41" s="71"/>
      <c r="KHQ41" s="71"/>
      <c r="KHR41" s="71"/>
      <c r="KHS41" s="71"/>
      <c r="KHT41" s="71"/>
      <c r="KHU41" s="71"/>
      <c r="KHV41" s="71"/>
      <c r="KHW41" s="71"/>
      <c r="KHX41" s="71"/>
      <c r="KHY41" s="71"/>
      <c r="KHZ41" s="71"/>
      <c r="KIA41" s="71"/>
      <c r="KIB41" s="71"/>
      <c r="KIC41" s="71"/>
      <c r="KID41" s="71"/>
      <c r="KIE41" s="71"/>
      <c r="KIF41" s="71"/>
      <c r="KIG41" s="71"/>
      <c r="KIH41" s="71"/>
      <c r="KII41" s="71"/>
      <c r="KIJ41" s="71"/>
      <c r="KIK41" s="71"/>
      <c r="KIL41" s="71"/>
      <c r="KIM41" s="71"/>
      <c r="KIN41" s="71"/>
      <c r="KIO41" s="71"/>
      <c r="KIP41" s="71"/>
      <c r="KIQ41" s="71"/>
      <c r="KIR41" s="71"/>
      <c r="KIS41" s="71"/>
      <c r="KIT41" s="71"/>
      <c r="KIU41" s="71"/>
      <c r="KIV41" s="71"/>
      <c r="KIW41" s="71"/>
      <c r="KIX41" s="71"/>
      <c r="KIY41" s="71"/>
      <c r="KIZ41" s="71"/>
      <c r="KJA41" s="71"/>
      <c r="KJB41" s="71"/>
      <c r="KJC41" s="71"/>
      <c r="KJD41" s="71"/>
      <c r="KJE41" s="71"/>
      <c r="KJF41" s="71"/>
      <c r="KJG41" s="71"/>
      <c r="KJH41" s="71"/>
      <c r="KJI41" s="71"/>
      <c r="KJJ41" s="71"/>
      <c r="KJK41" s="71"/>
      <c r="KJL41" s="71"/>
      <c r="KJM41" s="71"/>
      <c r="KJN41" s="71"/>
      <c r="KJO41" s="71"/>
      <c r="KJP41" s="71"/>
      <c r="KJQ41" s="71"/>
      <c r="KJR41" s="71"/>
      <c r="KJS41" s="71"/>
      <c r="KJT41" s="71"/>
      <c r="KJU41" s="71"/>
      <c r="KJV41" s="71"/>
      <c r="KJW41" s="71"/>
      <c r="KJX41" s="71"/>
      <c r="KJY41" s="71"/>
      <c r="KJZ41" s="71"/>
      <c r="KKA41" s="71"/>
      <c r="KKB41" s="71"/>
      <c r="KKC41" s="71"/>
      <c r="KKD41" s="71"/>
      <c r="KKE41" s="71"/>
      <c r="KKF41" s="71"/>
      <c r="KKG41" s="71"/>
      <c r="KKH41" s="71"/>
      <c r="KKI41" s="71"/>
      <c r="KKJ41" s="71"/>
      <c r="KKK41" s="71"/>
      <c r="KKL41" s="71"/>
      <c r="KKM41" s="71"/>
      <c r="KKN41" s="71"/>
      <c r="KKO41" s="71"/>
      <c r="KKP41" s="71"/>
      <c r="KKQ41" s="71"/>
      <c r="KKR41" s="71"/>
      <c r="KKS41" s="71"/>
      <c r="KKT41" s="71"/>
      <c r="KKU41" s="71"/>
      <c r="KKV41" s="71"/>
      <c r="KKW41" s="71"/>
      <c r="KKX41" s="71"/>
      <c r="KKY41" s="71"/>
      <c r="KKZ41" s="71"/>
      <c r="KLA41" s="71"/>
      <c r="KLB41" s="71"/>
      <c r="KLC41" s="71"/>
      <c r="KLD41" s="71"/>
      <c r="KLE41" s="71"/>
      <c r="KLF41" s="71"/>
      <c r="KLG41" s="71"/>
      <c r="KLH41" s="71"/>
      <c r="KLI41" s="71"/>
      <c r="KLJ41" s="71"/>
      <c r="KLK41" s="71"/>
      <c r="KLL41" s="71"/>
      <c r="KLM41" s="71"/>
      <c r="KLN41" s="71"/>
      <c r="KLO41" s="71"/>
      <c r="KLP41" s="71"/>
      <c r="KLQ41" s="71"/>
      <c r="KLR41" s="71"/>
      <c r="KLS41" s="71"/>
      <c r="KLT41" s="71"/>
      <c r="KLU41" s="71"/>
      <c r="KLV41" s="71"/>
      <c r="KLW41" s="71"/>
      <c r="KLX41" s="71"/>
      <c r="KLY41" s="71"/>
      <c r="KLZ41" s="71"/>
      <c r="KMA41" s="71"/>
      <c r="KMB41" s="71"/>
      <c r="KMC41" s="71"/>
      <c r="KMD41" s="71"/>
      <c r="KME41" s="71"/>
      <c r="KMF41" s="71"/>
      <c r="KMG41" s="71"/>
      <c r="KMH41" s="71"/>
      <c r="KMI41" s="71"/>
      <c r="KMJ41" s="71"/>
      <c r="KMK41" s="71"/>
      <c r="KML41" s="71"/>
      <c r="KMM41" s="71"/>
      <c r="KMN41" s="71"/>
      <c r="KMO41" s="71"/>
      <c r="KMP41" s="71"/>
      <c r="KMQ41" s="71"/>
      <c r="KMR41" s="71"/>
      <c r="KMS41" s="71"/>
      <c r="KMT41" s="71"/>
      <c r="KMU41" s="71"/>
      <c r="KMV41" s="71"/>
      <c r="KMW41" s="71"/>
      <c r="KMX41" s="71"/>
      <c r="KMY41" s="71"/>
      <c r="KMZ41" s="71"/>
      <c r="KNA41" s="71"/>
      <c r="KNB41" s="71"/>
      <c r="KNC41" s="71"/>
      <c r="KND41" s="71"/>
      <c r="KNE41" s="71"/>
      <c r="KNF41" s="71"/>
      <c r="KNG41" s="71"/>
      <c r="KNH41" s="71"/>
      <c r="KNI41" s="71"/>
      <c r="KNJ41" s="71"/>
      <c r="KNK41" s="71"/>
      <c r="KNL41" s="71"/>
      <c r="KNM41" s="71"/>
      <c r="KNN41" s="71"/>
      <c r="KNO41" s="71"/>
      <c r="KNP41" s="71"/>
      <c r="KNQ41" s="71"/>
      <c r="KNR41" s="71"/>
      <c r="KNS41" s="71"/>
      <c r="KNT41" s="71"/>
      <c r="KNU41" s="71"/>
      <c r="KNV41" s="71"/>
      <c r="KNW41" s="71"/>
      <c r="KNX41" s="71"/>
      <c r="KNY41" s="71"/>
      <c r="KNZ41" s="71"/>
      <c r="KOA41" s="71"/>
      <c r="KOB41" s="71"/>
      <c r="KOC41" s="71"/>
      <c r="KOD41" s="71"/>
      <c r="KOE41" s="71"/>
      <c r="KOF41" s="71"/>
      <c r="KOG41" s="71"/>
      <c r="KOH41" s="71"/>
      <c r="KOI41" s="71"/>
      <c r="KOJ41" s="71"/>
      <c r="KOK41" s="71"/>
      <c r="KOL41" s="71"/>
      <c r="KOM41" s="71"/>
      <c r="KON41" s="71"/>
      <c r="KOO41" s="71"/>
      <c r="KOP41" s="71"/>
      <c r="KOQ41" s="71"/>
      <c r="KOR41" s="71"/>
      <c r="KOS41" s="71"/>
      <c r="KOT41" s="71"/>
      <c r="KOU41" s="71"/>
      <c r="KOV41" s="71"/>
      <c r="KOW41" s="71"/>
      <c r="KOX41" s="71"/>
      <c r="KOY41" s="71"/>
      <c r="KOZ41" s="71"/>
      <c r="KPA41" s="71"/>
      <c r="KPB41" s="71"/>
      <c r="KPC41" s="71"/>
      <c r="KPD41" s="71"/>
      <c r="KPE41" s="71"/>
      <c r="KPF41" s="71"/>
      <c r="KPG41" s="71"/>
      <c r="KPH41" s="71"/>
      <c r="KPI41" s="71"/>
      <c r="KPJ41" s="71"/>
      <c r="KPK41" s="71"/>
      <c r="KPL41" s="71"/>
      <c r="KPM41" s="71"/>
      <c r="KPN41" s="71"/>
      <c r="KPO41" s="71"/>
      <c r="KPP41" s="71"/>
      <c r="KPQ41" s="71"/>
      <c r="KPR41" s="71"/>
      <c r="KPS41" s="71"/>
      <c r="KPT41" s="71"/>
      <c r="KPU41" s="71"/>
      <c r="KPV41" s="71"/>
      <c r="KPW41" s="71"/>
      <c r="KPX41" s="71"/>
      <c r="KPY41" s="71"/>
      <c r="KPZ41" s="71"/>
      <c r="KQA41" s="71"/>
      <c r="KQB41" s="71"/>
      <c r="KQC41" s="71"/>
      <c r="KQD41" s="71"/>
      <c r="KQE41" s="71"/>
      <c r="KQF41" s="71"/>
      <c r="KQG41" s="71"/>
      <c r="KQH41" s="71"/>
      <c r="KQI41" s="71"/>
      <c r="KQJ41" s="71"/>
      <c r="KQK41" s="71"/>
      <c r="KQL41" s="71"/>
      <c r="KQM41" s="71"/>
      <c r="KQN41" s="71"/>
      <c r="KQO41" s="71"/>
      <c r="KQP41" s="71"/>
      <c r="KQQ41" s="71"/>
      <c r="KQR41" s="71"/>
      <c r="KQS41" s="71"/>
      <c r="KQT41" s="71"/>
      <c r="KQU41" s="71"/>
      <c r="KQV41" s="71"/>
      <c r="KQW41" s="71"/>
      <c r="KQX41" s="71"/>
      <c r="KQY41" s="71"/>
      <c r="KQZ41" s="71"/>
      <c r="KRA41" s="71"/>
      <c r="KRB41" s="71"/>
      <c r="KRC41" s="71"/>
      <c r="KRD41" s="71"/>
      <c r="KRE41" s="71"/>
      <c r="KRF41" s="71"/>
      <c r="KRG41" s="71"/>
      <c r="KRH41" s="71"/>
      <c r="KRI41" s="71"/>
      <c r="KRJ41" s="71"/>
      <c r="KRK41" s="71"/>
      <c r="KRL41" s="71"/>
      <c r="KRM41" s="71"/>
      <c r="KRN41" s="71"/>
      <c r="KRO41" s="71"/>
      <c r="KRP41" s="71"/>
      <c r="KRQ41" s="71"/>
      <c r="KRR41" s="71"/>
      <c r="KRS41" s="71"/>
      <c r="KRT41" s="71"/>
      <c r="KRU41" s="71"/>
      <c r="KRV41" s="71"/>
      <c r="KRW41" s="71"/>
      <c r="KRX41" s="71"/>
      <c r="KRY41" s="71"/>
      <c r="KRZ41" s="71"/>
      <c r="KSA41" s="71"/>
      <c r="KSB41" s="71"/>
      <c r="KSC41" s="71"/>
      <c r="KSD41" s="71"/>
      <c r="KSE41" s="71"/>
      <c r="KSF41" s="71"/>
      <c r="KSG41" s="71"/>
      <c r="KSH41" s="71"/>
      <c r="KSI41" s="71"/>
      <c r="KSJ41" s="71"/>
      <c r="KSK41" s="71"/>
      <c r="KSL41" s="71"/>
      <c r="KSM41" s="71"/>
      <c r="KSN41" s="71"/>
      <c r="KSO41" s="71"/>
      <c r="KSP41" s="71"/>
      <c r="KSQ41" s="71"/>
      <c r="KSR41" s="71"/>
      <c r="KSS41" s="71"/>
      <c r="KST41" s="71"/>
      <c r="KSU41" s="71"/>
      <c r="KSV41" s="71"/>
      <c r="KSW41" s="71"/>
      <c r="KSX41" s="71"/>
      <c r="KSY41" s="71"/>
      <c r="KSZ41" s="71"/>
      <c r="KTA41" s="71"/>
      <c r="KTB41" s="71"/>
      <c r="KTC41" s="71"/>
      <c r="KTD41" s="71"/>
      <c r="KTE41" s="71"/>
      <c r="KTF41" s="71"/>
      <c r="KTG41" s="71"/>
      <c r="KTH41" s="71"/>
      <c r="KTI41" s="71"/>
      <c r="KTJ41" s="71"/>
      <c r="KTK41" s="71"/>
      <c r="KTL41" s="71"/>
      <c r="KTM41" s="71"/>
      <c r="KTN41" s="71"/>
      <c r="KTO41" s="71"/>
      <c r="KTP41" s="71"/>
      <c r="KTQ41" s="71"/>
      <c r="KTR41" s="71"/>
      <c r="KTS41" s="71"/>
      <c r="KTT41" s="71"/>
      <c r="KTU41" s="71"/>
      <c r="KTV41" s="71"/>
      <c r="KTW41" s="71"/>
      <c r="KTX41" s="71"/>
      <c r="KTY41" s="71"/>
      <c r="KTZ41" s="71"/>
      <c r="KUA41" s="71"/>
      <c r="KUB41" s="71"/>
      <c r="KUC41" s="71"/>
      <c r="KUD41" s="71"/>
      <c r="KUE41" s="71"/>
      <c r="KUF41" s="71"/>
      <c r="KUG41" s="71"/>
      <c r="KUH41" s="71"/>
      <c r="KUI41" s="71"/>
      <c r="KUJ41" s="71"/>
      <c r="KUK41" s="71"/>
      <c r="KUL41" s="71"/>
      <c r="KUM41" s="71"/>
      <c r="KUN41" s="71"/>
      <c r="KUO41" s="71"/>
      <c r="KUP41" s="71"/>
      <c r="KUQ41" s="71"/>
      <c r="KUR41" s="71"/>
      <c r="KUS41" s="71"/>
      <c r="KUT41" s="71"/>
      <c r="KUU41" s="71"/>
      <c r="KUV41" s="71"/>
      <c r="KUW41" s="71"/>
      <c r="KUX41" s="71"/>
      <c r="KUY41" s="71"/>
      <c r="KUZ41" s="71"/>
      <c r="KVA41" s="71"/>
      <c r="KVB41" s="71"/>
      <c r="KVC41" s="71"/>
      <c r="KVD41" s="71"/>
      <c r="KVE41" s="71"/>
      <c r="KVF41" s="71"/>
      <c r="KVG41" s="71"/>
      <c r="KVH41" s="71"/>
      <c r="KVI41" s="71"/>
      <c r="KVJ41" s="71"/>
      <c r="KVK41" s="71"/>
      <c r="KVL41" s="71"/>
      <c r="KVM41" s="71"/>
      <c r="KVN41" s="71"/>
      <c r="KVO41" s="71"/>
      <c r="KVP41" s="71"/>
      <c r="KVQ41" s="71"/>
      <c r="KVR41" s="71"/>
      <c r="KVS41" s="71"/>
      <c r="KVT41" s="71"/>
      <c r="KVU41" s="71"/>
      <c r="KVV41" s="71"/>
      <c r="KVW41" s="71"/>
      <c r="KVX41" s="71"/>
      <c r="KVY41" s="71"/>
      <c r="KVZ41" s="71"/>
      <c r="KWA41" s="71"/>
      <c r="KWB41" s="71"/>
      <c r="KWC41" s="71"/>
      <c r="KWD41" s="71"/>
      <c r="KWE41" s="71"/>
      <c r="KWF41" s="71"/>
      <c r="KWG41" s="71"/>
      <c r="KWH41" s="71"/>
      <c r="KWI41" s="71"/>
      <c r="KWJ41" s="71"/>
      <c r="KWK41" s="71"/>
      <c r="KWL41" s="71"/>
      <c r="KWM41" s="71"/>
      <c r="KWN41" s="71"/>
      <c r="KWO41" s="71"/>
      <c r="KWP41" s="71"/>
      <c r="KWQ41" s="71"/>
      <c r="KWR41" s="71"/>
      <c r="KWS41" s="71"/>
      <c r="KWT41" s="71"/>
      <c r="KWU41" s="71"/>
      <c r="KWV41" s="71"/>
      <c r="KWW41" s="71"/>
      <c r="KWX41" s="71"/>
      <c r="KWY41" s="71"/>
      <c r="KWZ41" s="71"/>
      <c r="KXA41" s="71"/>
      <c r="KXB41" s="71"/>
      <c r="KXC41" s="71"/>
      <c r="KXD41" s="71"/>
      <c r="KXE41" s="71"/>
      <c r="KXF41" s="71"/>
      <c r="KXG41" s="71"/>
      <c r="KXH41" s="71"/>
      <c r="KXI41" s="71"/>
      <c r="KXJ41" s="71"/>
      <c r="KXK41" s="71"/>
      <c r="KXL41" s="71"/>
      <c r="KXM41" s="71"/>
      <c r="KXN41" s="71"/>
      <c r="KXO41" s="71"/>
      <c r="KXP41" s="71"/>
      <c r="KXQ41" s="71"/>
      <c r="KXR41" s="71"/>
      <c r="KXS41" s="71"/>
      <c r="KXT41" s="71"/>
      <c r="KXU41" s="71"/>
      <c r="KXV41" s="71"/>
      <c r="KXW41" s="71"/>
      <c r="KXX41" s="71"/>
      <c r="KXY41" s="71"/>
      <c r="KXZ41" s="71"/>
      <c r="KYA41" s="71"/>
      <c r="KYB41" s="71"/>
      <c r="KYC41" s="71"/>
      <c r="KYD41" s="71"/>
      <c r="KYE41" s="71"/>
      <c r="KYF41" s="71"/>
      <c r="KYG41" s="71"/>
      <c r="KYH41" s="71"/>
      <c r="KYI41" s="71"/>
      <c r="KYJ41" s="71"/>
      <c r="KYK41" s="71"/>
      <c r="KYL41" s="71"/>
      <c r="KYM41" s="71"/>
      <c r="KYN41" s="71"/>
      <c r="KYO41" s="71"/>
      <c r="KYP41" s="71"/>
      <c r="KYQ41" s="71"/>
      <c r="KYR41" s="71"/>
      <c r="KYS41" s="71"/>
      <c r="KYT41" s="71"/>
      <c r="KYU41" s="71"/>
      <c r="KYV41" s="71"/>
      <c r="KYW41" s="71"/>
      <c r="KYX41" s="71"/>
      <c r="KYY41" s="71"/>
      <c r="KYZ41" s="71"/>
      <c r="KZA41" s="71"/>
      <c r="KZB41" s="71"/>
      <c r="KZC41" s="71"/>
      <c r="KZD41" s="71"/>
      <c r="KZE41" s="71"/>
      <c r="KZF41" s="71"/>
      <c r="KZG41" s="71"/>
      <c r="KZH41" s="71"/>
      <c r="KZI41" s="71"/>
      <c r="KZJ41" s="71"/>
      <c r="KZK41" s="71"/>
      <c r="KZL41" s="71"/>
      <c r="KZM41" s="71"/>
      <c r="KZN41" s="71"/>
      <c r="KZO41" s="71"/>
      <c r="KZP41" s="71"/>
      <c r="KZQ41" s="71"/>
      <c r="KZR41" s="71"/>
      <c r="KZS41" s="71"/>
      <c r="KZT41" s="71"/>
      <c r="KZU41" s="71"/>
      <c r="KZV41" s="71"/>
      <c r="KZW41" s="71"/>
      <c r="KZX41" s="71"/>
      <c r="KZY41" s="71"/>
      <c r="KZZ41" s="71"/>
      <c r="LAA41" s="71"/>
      <c r="LAB41" s="71"/>
      <c r="LAC41" s="71"/>
      <c r="LAD41" s="71"/>
      <c r="LAE41" s="71"/>
      <c r="LAF41" s="71"/>
      <c r="LAG41" s="71"/>
      <c r="LAH41" s="71"/>
      <c r="LAI41" s="71"/>
      <c r="LAJ41" s="71"/>
      <c r="LAK41" s="71"/>
      <c r="LAL41" s="71"/>
      <c r="LAM41" s="71"/>
      <c r="LAN41" s="71"/>
      <c r="LAO41" s="71"/>
      <c r="LAP41" s="71"/>
      <c r="LAQ41" s="71"/>
      <c r="LAR41" s="71"/>
      <c r="LAS41" s="71"/>
      <c r="LAT41" s="71"/>
      <c r="LAU41" s="71"/>
      <c r="LAV41" s="71"/>
      <c r="LAW41" s="71"/>
      <c r="LAX41" s="71"/>
      <c r="LAY41" s="71"/>
      <c r="LAZ41" s="71"/>
      <c r="LBA41" s="71"/>
      <c r="LBB41" s="71"/>
      <c r="LBC41" s="71"/>
      <c r="LBD41" s="71"/>
      <c r="LBE41" s="71"/>
      <c r="LBF41" s="71"/>
      <c r="LBG41" s="71"/>
      <c r="LBH41" s="71"/>
      <c r="LBI41" s="71"/>
      <c r="LBJ41" s="71"/>
      <c r="LBK41" s="71"/>
      <c r="LBL41" s="71"/>
      <c r="LBM41" s="71"/>
      <c r="LBN41" s="71"/>
      <c r="LBO41" s="71"/>
      <c r="LBP41" s="71"/>
      <c r="LBQ41" s="71"/>
      <c r="LBR41" s="71"/>
      <c r="LBS41" s="71"/>
      <c r="LBT41" s="71"/>
      <c r="LBU41" s="71"/>
      <c r="LBV41" s="71"/>
      <c r="LBW41" s="71"/>
      <c r="LBX41" s="71"/>
      <c r="LBY41" s="71"/>
      <c r="LBZ41" s="71"/>
      <c r="LCA41" s="71"/>
      <c r="LCB41" s="71"/>
      <c r="LCC41" s="71"/>
      <c r="LCD41" s="71"/>
      <c r="LCE41" s="71"/>
      <c r="LCF41" s="71"/>
      <c r="LCG41" s="71"/>
      <c r="LCH41" s="71"/>
      <c r="LCI41" s="71"/>
      <c r="LCJ41" s="71"/>
      <c r="LCK41" s="71"/>
      <c r="LCL41" s="71"/>
      <c r="LCM41" s="71"/>
      <c r="LCN41" s="71"/>
      <c r="LCO41" s="71"/>
      <c r="LCP41" s="71"/>
      <c r="LCQ41" s="71"/>
      <c r="LCR41" s="71"/>
      <c r="LCS41" s="71"/>
      <c r="LCT41" s="71"/>
      <c r="LCU41" s="71"/>
      <c r="LCV41" s="71"/>
      <c r="LCW41" s="71"/>
      <c r="LCX41" s="71"/>
      <c r="LCY41" s="71"/>
      <c r="LCZ41" s="71"/>
      <c r="LDA41" s="71"/>
      <c r="LDB41" s="71"/>
      <c r="LDC41" s="71"/>
      <c r="LDD41" s="71"/>
      <c r="LDE41" s="71"/>
      <c r="LDF41" s="71"/>
      <c r="LDG41" s="71"/>
      <c r="LDH41" s="71"/>
      <c r="LDI41" s="71"/>
      <c r="LDJ41" s="71"/>
      <c r="LDK41" s="71"/>
      <c r="LDL41" s="71"/>
      <c r="LDM41" s="71"/>
      <c r="LDN41" s="71"/>
      <c r="LDO41" s="71"/>
      <c r="LDP41" s="71"/>
      <c r="LDQ41" s="71"/>
      <c r="LDR41" s="71"/>
      <c r="LDS41" s="71"/>
      <c r="LDT41" s="71"/>
      <c r="LDU41" s="71"/>
      <c r="LDV41" s="71"/>
      <c r="LDW41" s="71"/>
      <c r="LDX41" s="71"/>
      <c r="LDY41" s="71"/>
      <c r="LDZ41" s="71"/>
      <c r="LEA41" s="71"/>
      <c r="LEB41" s="71"/>
      <c r="LEC41" s="71"/>
      <c r="LED41" s="71"/>
      <c r="LEE41" s="71"/>
      <c r="LEF41" s="71"/>
      <c r="LEG41" s="71"/>
      <c r="LEH41" s="71"/>
      <c r="LEI41" s="71"/>
      <c r="LEJ41" s="71"/>
      <c r="LEK41" s="71"/>
      <c r="LEL41" s="71"/>
      <c r="LEM41" s="71"/>
      <c r="LEN41" s="71"/>
      <c r="LEO41" s="71"/>
      <c r="LEP41" s="71"/>
      <c r="LEQ41" s="71"/>
      <c r="LER41" s="71"/>
      <c r="LES41" s="71"/>
      <c r="LET41" s="71"/>
      <c r="LEU41" s="71"/>
      <c r="LEV41" s="71"/>
      <c r="LEW41" s="71"/>
      <c r="LEX41" s="71"/>
      <c r="LEY41" s="71"/>
      <c r="LEZ41" s="71"/>
      <c r="LFA41" s="71"/>
      <c r="LFB41" s="71"/>
      <c r="LFC41" s="71"/>
      <c r="LFD41" s="71"/>
      <c r="LFE41" s="71"/>
      <c r="LFF41" s="71"/>
      <c r="LFG41" s="71"/>
      <c r="LFH41" s="71"/>
      <c r="LFI41" s="71"/>
      <c r="LFJ41" s="71"/>
      <c r="LFK41" s="71"/>
      <c r="LFL41" s="71"/>
      <c r="LFM41" s="71"/>
      <c r="LFN41" s="71"/>
      <c r="LFO41" s="71"/>
      <c r="LFP41" s="71"/>
      <c r="LFQ41" s="71"/>
      <c r="LFR41" s="71"/>
      <c r="LFS41" s="71"/>
      <c r="LFT41" s="71"/>
      <c r="LFU41" s="71"/>
      <c r="LFV41" s="71"/>
      <c r="LFW41" s="71"/>
      <c r="LFX41" s="71"/>
      <c r="LFY41" s="71"/>
      <c r="LFZ41" s="71"/>
      <c r="LGA41" s="71"/>
      <c r="LGB41" s="71"/>
      <c r="LGC41" s="71"/>
      <c r="LGD41" s="71"/>
      <c r="LGE41" s="71"/>
      <c r="LGF41" s="71"/>
      <c r="LGG41" s="71"/>
      <c r="LGH41" s="71"/>
      <c r="LGI41" s="71"/>
      <c r="LGJ41" s="71"/>
      <c r="LGK41" s="71"/>
      <c r="LGL41" s="71"/>
      <c r="LGM41" s="71"/>
      <c r="LGN41" s="71"/>
      <c r="LGO41" s="71"/>
      <c r="LGP41" s="71"/>
      <c r="LGQ41" s="71"/>
      <c r="LGR41" s="71"/>
      <c r="LGS41" s="71"/>
      <c r="LGT41" s="71"/>
      <c r="LGU41" s="71"/>
      <c r="LGV41" s="71"/>
      <c r="LGW41" s="71"/>
      <c r="LGX41" s="71"/>
      <c r="LGY41" s="71"/>
      <c r="LGZ41" s="71"/>
      <c r="LHA41" s="71"/>
      <c r="LHB41" s="71"/>
      <c r="LHC41" s="71"/>
      <c r="LHD41" s="71"/>
      <c r="LHE41" s="71"/>
      <c r="LHF41" s="71"/>
      <c r="LHG41" s="71"/>
      <c r="LHH41" s="71"/>
      <c r="LHI41" s="71"/>
      <c r="LHJ41" s="71"/>
      <c r="LHK41" s="71"/>
      <c r="LHL41" s="71"/>
      <c r="LHM41" s="71"/>
      <c r="LHN41" s="71"/>
      <c r="LHO41" s="71"/>
      <c r="LHP41" s="71"/>
      <c r="LHQ41" s="71"/>
      <c r="LHR41" s="71"/>
      <c r="LHS41" s="71"/>
      <c r="LHT41" s="71"/>
      <c r="LHU41" s="71"/>
      <c r="LHV41" s="71"/>
      <c r="LHW41" s="71"/>
      <c r="LHX41" s="71"/>
      <c r="LHY41" s="71"/>
      <c r="LHZ41" s="71"/>
      <c r="LIA41" s="71"/>
      <c r="LIB41" s="71"/>
      <c r="LIC41" s="71"/>
      <c r="LID41" s="71"/>
      <c r="LIE41" s="71"/>
      <c r="LIF41" s="71"/>
      <c r="LIG41" s="71"/>
      <c r="LIH41" s="71"/>
      <c r="LII41" s="71"/>
      <c r="LIJ41" s="71"/>
      <c r="LIK41" s="71"/>
      <c r="LIL41" s="71"/>
      <c r="LIM41" s="71"/>
      <c r="LIN41" s="71"/>
      <c r="LIO41" s="71"/>
      <c r="LIP41" s="71"/>
      <c r="LIQ41" s="71"/>
      <c r="LIR41" s="71"/>
      <c r="LIS41" s="71"/>
      <c r="LIT41" s="71"/>
      <c r="LIU41" s="71"/>
      <c r="LIV41" s="71"/>
      <c r="LIW41" s="71"/>
      <c r="LIX41" s="71"/>
      <c r="LIY41" s="71"/>
      <c r="LIZ41" s="71"/>
      <c r="LJA41" s="71"/>
      <c r="LJB41" s="71"/>
      <c r="LJC41" s="71"/>
      <c r="LJD41" s="71"/>
      <c r="LJE41" s="71"/>
      <c r="LJF41" s="71"/>
      <c r="LJG41" s="71"/>
      <c r="LJH41" s="71"/>
      <c r="LJI41" s="71"/>
      <c r="LJJ41" s="71"/>
      <c r="LJK41" s="71"/>
      <c r="LJL41" s="71"/>
      <c r="LJM41" s="71"/>
      <c r="LJN41" s="71"/>
      <c r="LJO41" s="71"/>
      <c r="LJP41" s="71"/>
      <c r="LJQ41" s="71"/>
      <c r="LJR41" s="71"/>
      <c r="LJS41" s="71"/>
      <c r="LJT41" s="71"/>
      <c r="LJU41" s="71"/>
      <c r="LJV41" s="71"/>
      <c r="LJW41" s="71"/>
      <c r="LJX41" s="71"/>
      <c r="LJY41" s="71"/>
      <c r="LJZ41" s="71"/>
      <c r="LKA41" s="71"/>
      <c r="LKB41" s="71"/>
      <c r="LKC41" s="71"/>
      <c r="LKD41" s="71"/>
      <c r="LKE41" s="71"/>
      <c r="LKF41" s="71"/>
      <c r="LKG41" s="71"/>
      <c r="LKH41" s="71"/>
      <c r="LKI41" s="71"/>
      <c r="LKJ41" s="71"/>
      <c r="LKK41" s="71"/>
      <c r="LKL41" s="71"/>
      <c r="LKM41" s="71"/>
      <c r="LKN41" s="71"/>
      <c r="LKO41" s="71"/>
      <c r="LKP41" s="71"/>
      <c r="LKQ41" s="71"/>
      <c r="LKR41" s="71"/>
      <c r="LKS41" s="71"/>
      <c r="LKT41" s="71"/>
      <c r="LKU41" s="71"/>
      <c r="LKV41" s="71"/>
      <c r="LKW41" s="71"/>
      <c r="LKX41" s="71"/>
      <c r="LKY41" s="71"/>
      <c r="LKZ41" s="71"/>
      <c r="LLA41" s="71"/>
      <c r="LLB41" s="71"/>
      <c r="LLC41" s="71"/>
      <c r="LLD41" s="71"/>
      <c r="LLE41" s="71"/>
      <c r="LLF41" s="71"/>
      <c r="LLG41" s="71"/>
      <c r="LLH41" s="71"/>
      <c r="LLI41" s="71"/>
      <c r="LLJ41" s="71"/>
      <c r="LLK41" s="71"/>
      <c r="LLL41" s="71"/>
      <c r="LLM41" s="71"/>
      <c r="LLN41" s="71"/>
      <c r="LLO41" s="71"/>
      <c r="LLP41" s="71"/>
      <c r="LLQ41" s="71"/>
      <c r="LLR41" s="71"/>
      <c r="LLS41" s="71"/>
      <c r="LLT41" s="71"/>
      <c r="LLU41" s="71"/>
      <c r="LLV41" s="71"/>
      <c r="LLW41" s="71"/>
      <c r="LLX41" s="71"/>
      <c r="LLY41" s="71"/>
      <c r="LLZ41" s="71"/>
      <c r="LMA41" s="71"/>
      <c r="LMB41" s="71"/>
      <c r="LMC41" s="71"/>
      <c r="LMD41" s="71"/>
      <c r="LME41" s="71"/>
      <c r="LMF41" s="71"/>
      <c r="LMG41" s="71"/>
      <c r="LMH41" s="71"/>
      <c r="LMI41" s="71"/>
      <c r="LMJ41" s="71"/>
      <c r="LMK41" s="71"/>
      <c r="LML41" s="71"/>
      <c r="LMM41" s="71"/>
      <c r="LMN41" s="71"/>
      <c r="LMO41" s="71"/>
      <c r="LMP41" s="71"/>
      <c r="LMQ41" s="71"/>
      <c r="LMR41" s="71"/>
      <c r="LMS41" s="71"/>
      <c r="LMT41" s="71"/>
      <c r="LMU41" s="71"/>
      <c r="LMV41" s="71"/>
      <c r="LMW41" s="71"/>
      <c r="LMX41" s="71"/>
      <c r="LMY41" s="71"/>
      <c r="LMZ41" s="71"/>
      <c r="LNA41" s="71"/>
      <c r="LNB41" s="71"/>
      <c r="LNC41" s="71"/>
      <c r="LND41" s="71"/>
      <c r="LNE41" s="71"/>
      <c r="LNF41" s="71"/>
      <c r="LNG41" s="71"/>
      <c r="LNH41" s="71"/>
      <c r="LNI41" s="71"/>
      <c r="LNJ41" s="71"/>
      <c r="LNK41" s="71"/>
      <c r="LNL41" s="71"/>
      <c r="LNM41" s="71"/>
      <c r="LNN41" s="71"/>
      <c r="LNO41" s="71"/>
      <c r="LNP41" s="71"/>
      <c r="LNQ41" s="71"/>
      <c r="LNR41" s="71"/>
      <c r="LNS41" s="71"/>
      <c r="LNT41" s="71"/>
      <c r="LNU41" s="71"/>
      <c r="LNV41" s="71"/>
      <c r="LNW41" s="71"/>
      <c r="LNX41" s="71"/>
      <c r="LNY41" s="71"/>
      <c r="LNZ41" s="71"/>
      <c r="LOA41" s="71"/>
      <c r="LOB41" s="71"/>
      <c r="LOC41" s="71"/>
      <c r="LOD41" s="71"/>
      <c r="LOE41" s="71"/>
      <c r="LOF41" s="71"/>
      <c r="LOG41" s="71"/>
      <c r="LOH41" s="71"/>
      <c r="LOI41" s="71"/>
      <c r="LOJ41" s="71"/>
      <c r="LOK41" s="71"/>
      <c r="LOL41" s="71"/>
      <c r="LOM41" s="71"/>
      <c r="LON41" s="71"/>
      <c r="LOO41" s="71"/>
      <c r="LOP41" s="71"/>
      <c r="LOQ41" s="71"/>
      <c r="LOR41" s="71"/>
      <c r="LOS41" s="71"/>
      <c r="LOT41" s="71"/>
      <c r="LOU41" s="71"/>
      <c r="LOV41" s="71"/>
      <c r="LOW41" s="71"/>
      <c r="LOX41" s="71"/>
      <c r="LOY41" s="71"/>
      <c r="LOZ41" s="71"/>
      <c r="LPA41" s="71"/>
      <c r="LPB41" s="71"/>
      <c r="LPC41" s="71"/>
      <c r="LPD41" s="71"/>
      <c r="LPE41" s="71"/>
      <c r="LPF41" s="71"/>
      <c r="LPG41" s="71"/>
      <c r="LPH41" s="71"/>
      <c r="LPI41" s="71"/>
      <c r="LPJ41" s="71"/>
      <c r="LPK41" s="71"/>
      <c r="LPL41" s="71"/>
      <c r="LPM41" s="71"/>
      <c r="LPN41" s="71"/>
      <c r="LPO41" s="71"/>
      <c r="LPP41" s="71"/>
      <c r="LPQ41" s="71"/>
      <c r="LPR41" s="71"/>
      <c r="LPS41" s="71"/>
      <c r="LPT41" s="71"/>
      <c r="LPU41" s="71"/>
      <c r="LPV41" s="71"/>
      <c r="LPW41" s="71"/>
      <c r="LPX41" s="71"/>
      <c r="LPY41" s="71"/>
      <c r="LPZ41" s="71"/>
      <c r="LQA41" s="71"/>
      <c r="LQB41" s="71"/>
      <c r="LQC41" s="71"/>
      <c r="LQD41" s="71"/>
      <c r="LQE41" s="71"/>
      <c r="LQF41" s="71"/>
      <c r="LQG41" s="71"/>
      <c r="LQH41" s="71"/>
      <c r="LQI41" s="71"/>
      <c r="LQJ41" s="71"/>
      <c r="LQK41" s="71"/>
      <c r="LQL41" s="71"/>
      <c r="LQM41" s="71"/>
      <c r="LQN41" s="71"/>
      <c r="LQO41" s="71"/>
      <c r="LQP41" s="71"/>
      <c r="LQQ41" s="71"/>
      <c r="LQR41" s="71"/>
      <c r="LQS41" s="71"/>
      <c r="LQT41" s="71"/>
      <c r="LQU41" s="71"/>
      <c r="LQV41" s="71"/>
      <c r="LQW41" s="71"/>
      <c r="LQX41" s="71"/>
      <c r="LQY41" s="71"/>
      <c r="LQZ41" s="71"/>
      <c r="LRA41" s="71"/>
      <c r="LRB41" s="71"/>
      <c r="LRC41" s="71"/>
      <c r="LRD41" s="71"/>
      <c r="LRE41" s="71"/>
      <c r="LRF41" s="71"/>
      <c r="LRG41" s="71"/>
      <c r="LRH41" s="71"/>
      <c r="LRI41" s="71"/>
      <c r="LRJ41" s="71"/>
      <c r="LRK41" s="71"/>
      <c r="LRL41" s="71"/>
      <c r="LRM41" s="71"/>
      <c r="LRN41" s="71"/>
      <c r="LRO41" s="71"/>
      <c r="LRP41" s="71"/>
      <c r="LRQ41" s="71"/>
      <c r="LRR41" s="71"/>
      <c r="LRS41" s="71"/>
      <c r="LRT41" s="71"/>
      <c r="LRU41" s="71"/>
      <c r="LRV41" s="71"/>
      <c r="LRW41" s="71"/>
      <c r="LRX41" s="71"/>
      <c r="LRY41" s="71"/>
      <c r="LRZ41" s="71"/>
      <c r="LSA41" s="71"/>
      <c r="LSB41" s="71"/>
      <c r="LSC41" s="71"/>
      <c r="LSD41" s="71"/>
      <c r="LSE41" s="71"/>
      <c r="LSF41" s="71"/>
      <c r="LSG41" s="71"/>
      <c r="LSH41" s="71"/>
      <c r="LSI41" s="71"/>
      <c r="LSJ41" s="71"/>
      <c r="LSK41" s="71"/>
      <c r="LSL41" s="71"/>
      <c r="LSM41" s="71"/>
      <c r="LSN41" s="71"/>
      <c r="LSO41" s="71"/>
      <c r="LSP41" s="71"/>
      <c r="LSQ41" s="71"/>
      <c r="LSR41" s="71"/>
      <c r="LSS41" s="71"/>
      <c r="LST41" s="71"/>
      <c r="LSU41" s="71"/>
      <c r="LSV41" s="71"/>
      <c r="LSW41" s="71"/>
      <c r="LSX41" s="71"/>
      <c r="LSY41" s="71"/>
      <c r="LSZ41" s="71"/>
      <c r="LTA41" s="71"/>
      <c r="LTB41" s="71"/>
      <c r="LTC41" s="71"/>
      <c r="LTD41" s="71"/>
      <c r="LTE41" s="71"/>
      <c r="LTF41" s="71"/>
      <c r="LTG41" s="71"/>
      <c r="LTH41" s="71"/>
      <c r="LTI41" s="71"/>
      <c r="LTJ41" s="71"/>
      <c r="LTK41" s="71"/>
      <c r="LTL41" s="71"/>
      <c r="LTM41" s="71"/>
      <c r="LTN41" s="71"/>
      <c r="LTO41" s="71"/>
      <c r="LTP41" s="71"/>
      <c r="LTQ41" s="71"/>
      <c r="LTR41" s="71"/>
      <c r="LTS41" s="71"/>
      <c r="LTT41" s="71"/>
      <c r="LTU41" s="71"/>
      <c r="LTV41" s="71"/>
      <c r="LTW41" s="71"/>
      <c r="LTX41" s="71"/>
      <c r="LTY41" s="71"/>
      <c r="LTZ41" s="71"/>
      <c r="LUA41" s="71"/>
      <c r="LUB41" s="71"/>
      <c r="LUC41" s="71"/>
      <c r="LUD41" s="71"/>
      <c r="LUE41" s="71"/>
      <c r="LUF41" s="71"/>
      <c r="LUG41" s="71"/>
      <c r="LUH41" s="71"/>
      <c r="LUI41" s="71"/>
      <c r="LUJ41" s="71"/>
      <c r="LUK41" s="71"/>
      <c r="LUL41" s="71"/>
      <c r="LUM41" s="71"/>
      <c r="LUN41" s="71"/>
      <c r="LUO41" s="71"/>
      <c r="LUP41" s="71"/>
      <c r="LUQ41" s="71"/>
      <c r="LUR41" s="71"/>
      <c r="LUS41" s="71"/>
      <c r="LUT41" s="71"/>
      <c r="LUU41" s="71"/>
      <c r="LUV41" s="71"/>
      <c r="LUW41" s="71"/>
      <c r="LUX41" s="71"/>
      <c r="LUY41" s="71"/>
      <c r="LUZ41" s="71"/>
      <c r="LVA41" s="71"/>
      <c r="LVB41" s="71"/>
      <c r="LVC41" s="71"/>
      <c r="LVD41" s="71"/>
      <c r="LVE41" s="71"/>
      <c r="LVF41" s="71"/>
      <c r="LVG41" s="71"/>
      <c r="LVH41" s="71"/>
      <c r="LVI41" s="71"/>
      <c r="LVJ41" s="71"/>
      <c r="LVK41" s="71"/>
      <c r="LVL41" s="71"/>
      <c r="LVM41" s="71"/>
      <c r="LVN41" s="71"/>
      <c r="LVO41" s="71"/>
      <c r="LVP41" s="71"/>
      <c r="LVQ41" s="71"/>
      <c r="LVR41" s="71"/>
      <c r="LVS41" s="71"/>
      <c r="LVT41" s="71"/>
      <c r="LVU41" s="71"/>
      <c r="LVV41" s="71"/>
      <c r="LVW41" s="71"/>
      <c r="LVX41" s="71"/>
      <c r="LVY41" s="71"/>
      <c r="LVZ41" s="71"/>
      <c r="LWA41" s="71"/>
      <c r="LWB41" s="71"/>
      <c r="LWC41" s="71"/>
      <c r="LWD41" s="71"/>
      <c r="LWE41" s="71"/>
      <c r="LWF41" s="71"/>
      <c r="LWG41" s="71"/>
      <c r="LWH41" s="71"/>
      <c r="LWI41" s="71"/>
      <c r="LWJ41" s="71"/>
      <c r="LWK41" s="71"/>
      <c r="LWL41" s="71"/>
      <c r="LWM41" s="71"/>
      <c r="LWN41" s="71"/>
      <c r="LWO41" s="71"/>
      <c r="LWP41" s="71"/>
      <c r="LWQ41" s="71"/>
      <c r="LWR41" s="71"/>
      <c r="LWS41" s="71"/>
      <c r="LWT41" s="71"/>
      <c r="LWU41" s="71"/>
      <c r="LWV41" s="71"/>
      <c r="LWW41" s="71"/>
      <c r="LWX41" s="71"/>
      <c r="LWY41" s="71"/>
      <c r="LWZ41" s="71"/>
      <c r="LXA41" s="71"/>
      <c r="LXB41" s="71"/>
      <c r="LXC41" s="71"/>
      <c r="LXD41" s="71"/>
      <c r="LXE41" s="71"/>
      <c r="LXF41" s="71"/>
      <c r="LXG41" s="71"/>
      <c r="LXH41" s="71"/>
      <c r="LXI41" s="71"/>
      <c r="LXJ41" s="71"/>
      <c r="LXK41" s="71"/>
      <c r="LXL41" s="71"/>
      <c r="LXM41" s="71"/>
      <c r="LXN41" s="71"/>
      <c r="LXO41" s="71"/>
      <c r="LXP41" s="71"/>
      <c r="LXQ41" s="71"/>
      <c r="LXR41" s="71"/>
      <c r="LXS41" s="71"/>
      <c r="LXT41" s="71"/>
      <c r="LXU41" s="71"/>
      <c r="LXV41" s="71"/>
      <c r="LXW41" s="71"/>
      <c r="LXX41" s="71"/>
      <c r="LXY41" s="71"/>
      <c r="LXZ41" s="71"/>
      <c r="LYA41" s="71"/>
      <c r="LYB41" s="71"/>
      <c r="LYC41" s="71"/>
      <c r="LYD41" s="71"/>
      <c r="LYE41" s="71"/>
      <c r="LYF41" s="71"/>
      <c r="LYG41" s="71"/>
      <c r="LYH41" s="71"/>
      <c r="LYI41" s="71"/>
      <c r="LYJ41" s="71"/>
      <c r="LYK41" s="71"/>
      <c r="LYL41" s="71"/>
      <c r="LYM41" s="71"/>
      <c r="LYN41" s="71"/>
      <c r="LYO41" s="71"/>
      <c r="LYP41" s="71"/>
      <c r="LYQ41" s="71"/>
      <c r="LYR41" s="71"/>
      <c r="LYS41" s="71"/>
      <c r="LYT41" s="71"/>
      <c r="LYU41" s="71"/>
      <c r="LYV41" s="71"/>
      <c r="LYW41" s="71"/>
      <c r="LYX41" s="71"/>
      <c r="LYY41" s="71"/>
      <c r="LYZ41" s="71"/>
      <c r="LZA41" s="71"/>
      <c r="LZB41" s="71"/>
      <c r="LZC41" s="71"/>
      <c r="LZD41" s="71"/>
      <c r="LZE41" s="71"/>
      <c r="LZF41" s="71"/>
      <c r="LZG41" s="71"/>
      <c r="LZH41" s="71"/>
      <c r="LZI41" s="71"/>
      <c r="LZJ41" s="71"/>
      <c r="LZK41" s="71"/>
      <c r="LZL41" s="71"/>
      <c r="LZM41" s="71"/>
      <c r="LZN41" s="71"/>
      <c r="LZO41" s="71"/>
      <c r="LZP41" s="71"/>
      <c r="LZQ41" s="71"/>
      <c r="LZR41" s="71"/>
      <c r="LZS41" s="71"/>
      <c r="LZT41" s="71"/>
      <c r="LZU41" s="71"/>
      <c r="LZV41" s="71"/>
      <c r="LZW41" s="71"/>
      <c r="LZX41" s="71"/>
      <c r="LZY41" s="71"/>
      <c r="LZZ41" s="71"/>
      <c r="MAA41" s="71"/>
      <c r="MAB41" s="71"/>
      <c r="MAC41" s="71"/>
      <c r="MAD41" s="71"/>
      <c r="MAE41" s="71"/>
      <c r="MAF41" s="71"/>
      <c r="MAG41" s="71"/>
      <c r="MAH41" s="71"/>
      <c r="MAI41" s="71"/>
      <c r="MAJ41" s="71"/>
      <c r="MAK41" s="71"/>
      <c r="MAL41" s="71"/>
      <c r="MAM41" s="71"/>
      <c r="MAN41" s="71"/>
      <c r="MAO41" s="71"/>
      <c r="MAP41" s="71"/>
      <c r="MAQ41" s="71"/>
      <c r="MAR41" s="71"/>
      <c r="MAS41" s="71"/>
      <c r="MAT41" s="71"/>
      <c r="MAU41" s="71"/>
      <c r="MAV41" s="71"/>
      <c r="MAW41" s="71"/>
      <c r="MAX41" s="71"/>
      <c r="MAY41" s="71"/>
      <c r="MAZ41" s="71"/>
      <c r="MBA41" s="71"/>
      <c r="MBB41" s="71"/>
      <c r="MBC41" s="71"/>
      <c r="MBD41" s="71"/>
      <c r="MBE41" s="71"/>
      <c r="MBF41" s="71"/>
      <c r="MBG41" s="71"/>
      <c r="MBH41" s="71"/>
      <c r="MBI41" s="71"/>
      <c r="MBJ41" s="71"/>
      <c r="MBK41" s="71"/>
      <c r="MBL41" s="71"/>
      <c r="MBM41" s="71"/>
      <c r="MBN41" s="71"/>
      <c r="MBO41" s="71"/>
      <c r="MBP41" s="71"/>
      <c r="MBQ41" s="71"/>
      <c r="MBR41" s="71"/>
      <c r="MBS41" s="71"/>
      <c r="MBT41" s="71"/>
      <c r="MBU41" s="71"/>
      <c r="MBV41" s="71"/>
      <c r="MBW41" s="71"/>
      <c r="MBX41" s="71"/>
      <c r="MBY41" s="71"/>
      <c r="MBZ41" s="71"/>
      <c r="MCA41" s="71"/>
      <c r="MCB41" s="71"/>
      <c r="MCC41" s="71"/>
      <c r="MCD41" s="71"/>
      <c r="MCE41" s="71"/>
      <c r="MCF41" s="71"/>
      <c r="MCG41" s="71"/>
      <c r="MCH41" s="71"/>
      <c r="MCI41" s="71"/>
      <c r="MCJ41" s="71"/>
      <c r="MCK41" s="71"/>
      <c r="MCL41" s="71"/>
      <c r="MCM41" s="71"/>
      <c r="MCN41" s="71"/>
      <c r="MCO41" s="71"/>
      <c r="MCP41" s="71"/>
      <c r="MCQ41" s="71"/>
      <c r="MCR41" s="71"/>
      <c r="MCS41" s="71"/>
      <c r="MCT41" s="71"/>
      <c r="MCU41" s="71"/>
      <c r="MCV41" s="71"/>
      <c r="MCW41" s="71"/>
      <c r="MCX41" s="71"/>
      <c r="MCY41" s="71"/>
      <c r="MCZ41" s="71"/>
      <c r="MDA41" s="71"/>
      <c r="MDB41" s="71"/>
      <c r="MDC41" s="71"/>
      <c r="MDD41" s="71"/>
      <c r="MDE41" s="71"/>
      <c r="MDF41" s="71"/>
      <c r="MDG41" s="71"/>
      <c r="MDH41" s="71"/>
      <c r="MDI41" s="71"/>
      <c r="MDJ41" s="71"/>
      <c r="MDK41" s="71"/>
      <c r="MDL41" s="71"/>
      <c r="MDM41" s="71"/>
      <c r="MDN41" s="71"/>
      <c r="MDO41" s="71"/>
      <c r="MDP41" s="71"/>
      <c r="MDQ41" s="71"/>
      <c r="MDR41" s="71"/>
      <c r="MDS41" s="71"/>
      <c r="MDT41" s="71"/>
      <c r="MDU41" s="71"/>
      <c r="MDV41" s="71"/>
      <c r="MDW41" s="71"/>
      <c r="MDX41" s="71"/>
      <c r="MDY41" s="71"/>
      <c r="MDZ41" s="71"/>
      <c r="MEA41" s="71"/>
      <c r="MEB41" s="71"/>
      <c r="MEC41" s="71"/>
      <c r="MED41" s="71"/>
      <c r="MEE41" s="71"/>
      <c r="MEF41" s="71"/>
      <c r="MEG41" s="71"/>
      <c r="MEH41" s="71"/>
      <c r="MEI41" s="71"/>
      <c r="MEJ41" s="71"/>
      <c r="MEK41" s="71"/>
      <c r="MEL41" s="71"/>
      <c r="MEM41" s="71"/>
      <c r="MEN41" s="71"/>
      <c r="MEO41" s="71"/>
      <c r="MEP41" s="71"/>
      <c r="MEQ41" s="71"/>
      <c r="MER41" s="71"/>
      <c r="MES41" s="71"/>
      <c r="MET41" s="71"/>
      <c r="MEU41" s="71"/>
      <c r="MEV41" s="71"/>
      <c r="MEW41" s="71"/>
      <c r="MEX41" s="71"/>
      <c r="MEY41" s="71"/>
      <c r="MEZ41" s="71"/>
      <c r="MFA41" s="71"/>
      <c r="MFB41" s="71"/>
      <c r="MFC41" s="71"/>
      <c r="MFD41" s="71"/>
      <c r="MFE41" s="71"/>
      <c r="MFF41" s="71"/>
      <c r="MFG41" s="71"/>
      <c r="MFH41" s="71"/>
      <c r="MFI41" s="71"/>
      <c r="MFJ41" s="71"/>
      <c r="MFK41" s="71"/>
      <c r="MFL41" s="71"/>
      <c r="MFM41" s="71"/>
      <c r="MFN41" s="71"/>
      <c r="MFO41" s="71"/>
      <c r="MFP41" s="71"/>
      <c r="MFQ41" s="71"/>
      <c r="MFR41" s="71"/>
      <c r="MFS41" s="71"/>
      <c r="MFT41" s="71"/>
      <c r="MFU41" s="71"/>
      <c r="MFV41" s="71"/>
      <c r="MFW41" s="71"/>
      <c r="MFX41" s="71"/>
      <c r="MFY41" s="71"/>
      <c r="MFZ41" s="71"/>
      <c r="MGA41" s="71"/>
      <c r="MGB41" s="71"/>
      <c r="MGC41" s="71"/>
      <c r="MGD41" s="71"/>
      <c r="MGE41" s="71"/>
      <c r="MGF41" s="71"/>
      <c r="MGG41" s="71"/>
      <c r="MGH41" s="71"/>
      <c r="MGI41" s="71"/>
      <c r="MGJ41" s="71"/>
      <c r="MGK41" s="71"/>
      <c r="MGL41" s="71"/>
      <c r="MGM41" s="71"/>
      <c r="MGN41" s="71"/>
      <c r="MGO41" s="71"/>
      <c r="MGP41" s="71"/>
      <c r="MGQ41" s="71"/>
      <c r="MGR41" s="71"/>
      <c r="MGS41" s="71"/>
      <c r="MGT41" s="71"/>
      <c r="MGU41" s="71"/>
      <c r="MGV41" s="71"/>
      <c r="MGW41" s="71"/>
      <c r="MGX41" s="71"/>
      <c r="MGY41" s="71"/>
      <c r="MGZ41" s="71"/>
      <c r="MHA41" s="71"/>
      <c r="MHB41" s="71"/>
      <c r="MHC41" s="71"/>
      <c r="MHD41" s="71"/>
      <c r="MHE41" s="71"/>
      <c r="MHF41" s="71"/>
      <c r="MHG41" s="71"/>
      <c r="MHH41" s="71"/>
      <c r="MHI41" s="71"/>
      <c r="MHJ41" s="71"/>
      <c r="MHK41" s="71"/>
      <c r="MHL41" s="71"/>
      <c r="MHM41" s="71"/>
      <c r="MHN41" s="71"/>
      <c r="MHO41" s="71"/>
      <c r="MHP41" s="71"/>
      <c r="MHQ41" s="71"/>
      <c r="MHR41" s="71"/>
      <c r="MHS41" s="71"/>
      <c r="MHT41" s="71"/>
      <c r="MHU41" s="71"/>
      <c r="MHV41" s="71"/>
      <c r="MHW41" s="71"/>
      <c r="MHX41" s="71"/>
      <c r="MHY41" s="71"/>
      <c r="MHZ41" s="71"/>
      <c r="MIA41" s="71"/>
      <c r="MIB41" s="71"/>
      <c r="MIC41" s="71"/>
      <c r="MID41" s="71"/>
      <c r="MIE41" s="71"/>
      <c r="MIF41" s="71"/>
      <c r="MIG41" s="71"/>
      <c r="MIH41" s="71"/>
      <c r="MII41" s="71"/>
      <c r="MIJ41" s="71"/>
      <c r="MIK41" s="71"/>
      <c r="MIL41" s="71"/>
      <c r="MIM41" s="71"/>
      <c r="MIN41" s="71"/>
      <c r="MIO41" s="71"/>
      <c r="MIP41" s="71"/>
      <c r="MIQ41" s="71"/>
      <c r="MIR41" s="71"/>
      <c r="MIS41" s="71"/>
      <c r="MIT41" s="71"/>
      <c r="MIU41" s="71"/>
      <c r="MIV41" s="71"/>
      <c r="MIW41" s="71"/>
      <c r="MIX41" s="71"/>
      <c r="MIY41" s="71"/>
      <c r="MIZ41" s="71"/>
      <c r="MJA41" s="71"/>
      <c r="MJB41" s="71"/>
      <c r="MJC41" s="71"/>
      <c r="MJD41" s="71"/>
      <c r="MJE41" s="71"/>
      <c r="MJF41" s="71"/>
      <c r="MJG41" s="71"/>
      <c r="MJH41" s="71"/>
      <c r="MJI41" s="71"/>
      <c r="MJJ41" s="71"/>
      <c r="MJK41" s="71"/>
      <c r="MJL41" s="71"/>
      <c r="MJM41" s="71"/>
      <c r="MJN41" s="71"/>
      <c r="MJO41" s="71"/>
      <c r="MJP41" s="71"/>
      <c r="MJQ41" s="71"/>
      <c r="MJR41" s="71"/>
      <c r="MJS41" s="71"/>
      <c r="MJT41" s="71"/>
      <c r="MJU41" s="71"/>
      <c r="MJV41" s="71"/>
      <c r="MJW41" s="71"/>
      <c r="MJX41" s="71"/>
      <c r="MJY41" s="71"/>
      <c r="MJZ41" s="71"/>
      <c r="MKA41" s="71"/>
      <c r="MKB41" s="71"/>
      <c r="MKC41" s="71"/>
      <c r="MKD41" s="71"/>
      <c r="MKE41" s="71"/>
      <c r="MKF41" s="71"/>
      <c r="MKG41" s="71"/>
      <c r="MKH41" s="71"/>
      <c r="MKI41" s="71"/>
      <c r="MKJ41" s="71"/>
      <c r="MKK41" s="71"/>
      <c r="MKL41" s="71"/>
      <c r="MKM41" s="71"/>
      <c r="MKN41" s="71"/>
      <c r="MKO41" s="71"/>
      <c r="MKP41" s="71"/>
      <c r="MKQ41" s="71"/>
      <c r="MKR41" s="71"/>
      <c r="MKS41" s="71"/>
      <c r="MKT41" s="71"/>
      <c r="MKU41" s="71"/>
      <c r="MKV41" s="71"/>
      <c r="MKW41" s="71"/>
      <c r="MKX41" s="71"/>
      <c r="MKY41" s="71"/>
      <c r="MKZ41" s="71"/>
      <c r="MLA41" s="71"/>
      <c r="MLB41" s="71"/>
      <c r="MLC41" s="71"/>
      <c r="MLD41" s="71"/>
      <c r="MLE41" s="71"/>
      <c r="MLF41" s="71"/>
      <c r="MLG41" s="71"/>
      <c r="MLH41" s="71"/>
      <c r="MLI41" s="71"/>
      <c r="MLJ41" s="71"/>
      <c r="MLK41" s="71"/>
      <c r="MLL41" s="71"/>
      <c r="MLM41" s="71"/>
      <c r="MLN41" s="71"/>
      <c r="MLO41" s="71"/>
      <c r="MLP41" s="71"/>
      <c r="MLQ41" s="71"/>
      <c r="MLR41" s="71"/>
      <c r="MLS41" s="71"/>
      <c r="MLT41" s="71"/>
      <c r="MLU41" s="71"/>
      <c r="MLV41" s="71"/>
      <c r="MLW41" s="71"/>
      <c r="MLX41" s="71"/>
      <c r="MLY41" s="71"/>
      <c r="MLZ41" s="71"/>
      <c r="MMA41" s="71"/>
      <c r="MMB41" s="71"/>
      <c r="MMC41" s="71"/>
      <c r="MMD41" s="71"/>
      <c r="MME41" s="71"/>
      <c r="MMF41" s="71"/>
      <c r="MMG41" s="71"/>
      <c r="MMH41" s="71"/>
      <c r="MMI41" s="71"/>
      <c r="MMJ41" s="71"/>
      <c r="MMK41" s="71"/>
      <c r="MML41" s="71"/>
      <c r="MMM41" s="71"/>
      <c r="MMN41" s="71"/>
      <c r="MMO41" s="71"/>
      <c r="MMP41" s="71"/>
      <c r="MMQ41" s="71"/>
      <c r="MMR41" s="71"/>
      <c r="MMS41" s="71"/>
      <c r="MMT41" s="71"/>
      <c r="MMU41" s="71"/>
      <c r="MMV41" s="71"/>
      <c r="MMW41" s="71"/>
      <c r="MMX41" s="71"/>
      <c r="MMY41" s="71"/>
      <c r="MMZ41" s="71"/>
      <c r="MNA41" s="71"/>
      <c r="MNB41" s="71"/>
      <c r="MNC41" s="71"/>
      <c r="MND41" s="71"/>
      <c r="MNE41" s="71"/>
      <c r="MNF41" s="71"/>
      <c r="MNG41" s="71"/>
      <c r="MNH41" s="71"/>
      <c r="MNI41" s="71"/>
      <c r="MNJ41" s="71"/>
      <c r="MNK41" s="71"/>
      <c r="MNL41" s="71"/>
      <c r="MNM41" s="71"/>
      <c r="MNN41" s="71"/>
      <c r="MNO41" s="71"/>
      <c r="MNP41" s="71"/>
      <c r="MNQ41" s="71"/>
      <c r="MNR41" s="71"/>
      <c r="MNS41" s="71"/>
      <c r="MNT41" s="71"/>
      <c r="MNU41" s="71"/>
      <c r="MNV41" s="71"/>
      <c r="MNW41" s="71"/>
      <c r="MNX41" s="71"/>
      <c r="MNY41" s="71"/>
      <c r="MNZ41" s="71"/>
      <c r="MOA41" s="71"/>
      <c r="MOB41" s="71"/>
      <c r="MOC41" s="71"/>
      <c r="MOD41" s="71"/>
      <c r="MOE41" s="71"/>
      <c r="MOF41" s="71"/>
      <c r="MOG41" s="71"/>
      <c r="MOH41" s="71"/>
      <c r="MOI41" s="71"/>
      <c r="MOJ41" s="71"/>
      <c r="MOK41" s="71"/>
      <c r="MOL41" s="71"/>
      <c r="MOM41" s="71"/>
      <c r="MON41" s="71"/>
      <c r="MOO41" s="71"/>
      <c r="MOP41" s="71"/>
      <c r="MOQ41" s="71"/>
      <c r="MOR41" s="71"/>
      <c r="MOS41" s="71"/>
      <c r="MOT41" s="71"/>
      <c r="MOU41" s="71"/>
      <c r="MOV41" s="71"/>
      <c r="MOW41" s="71"/>
      <c r="MOX41" s="71"/>
      <c r="MOY41" s="71"/>
      <c r="MOZ41" s="71"/>
      <c r="MPA41" s="71"/>
      <c r="MPB41" s="71"/>
      <c r="MPC41" s="71"/>
      <c r="MPD41" s="71"/>
      <c r="MPE41" s="71"/>
      <c r="MPF41" s="71"/>
      <c r="MPG41" s="71"/>
      <c r="MPH41" s="71"/>
      <c r="MPI41" s="71"/>
      <c r="MPJ41" s="71"/>
      <c r="MPK41" s="71"/>
      <c r="MPL41" s="71"/>
      <c r="MPM41" s="71"/>
      <c r="MPN41" s="71"/>
      <c r="MPO41" s="71"/>
      <c r="MPP41" s="71"/>
      <c r="MPQ41" s="71"/>
      <c r="MPR41" s="71"/>
      <c r="MPS41" s="71"/>
      <c r="MPT41" s="71"/>
      <c r="MPU41" s="71"/>
      <c r="MPV41" s="71"/>
      <c r="MPW41" s="71"/>
      <c r="MPX41" s="71"/>
      <c r="MPY41" s="71"/>
      <c r="MPZ41" s="71"/>
      <c r="MQA41" s="71"/>
      <c r="MQB41" s="71"/>
      <c r="MQC41" s="71"/>
      <c r="MQD41" s="71"/>
      <c r="MQE41" s="71"/>
      <c r="MQF41" s="71"/>
      <c r="MQG41" s="71"/>
      <c r="MQH41" s="71"/>
      <c r="MQI41" s="71"/>
      <c r="MQJ41" s="71"/>
      <c r="MQK41" s="71"/>
      <c r="MQL41" s="71"/>
      <c r="MQM41" s="71"/>
      <c r="MQN41" s="71"/>
      <c r="MQO41" s="71"/>
      <c r="MQP41" s="71"/>
      <c r="MQQ41" s="71"/>
      <c r="MQR41" s="71"/>
      <c r="MQS41" s="71"/>
      <c r="MQT41" s="71"/>
      <c r="MQU41" s="71"/>
      <c r="MQV41" s="71"/>
      <c r="MQW41" s="71"/>
      <c r="MQX41" s="71"/>
      <c r="MQY41" s="71"/>
      <c r="MQZ41" s="71"/>
      <c r="MRA41" s="71"/>
      <c r="MRB41" s="71"/>
      <c r="MRC41" s="71"/>
      <c r="MRD41" s="71"/>
      <c r="MRE41" s="71"/>
      <c r="MRF41" s="71"/>
      <c r="MRG41" s="71"/>
      <c r="MRH41" s="71"/>
      <c r="MRI41" s="71"/>
      <c r="MRJ41" s="71"/>
      <c r="MRK41" s="71"/>
      <c r="MRL41" s="71"/>
      <c r="MRM41" s="71"/>
      <c r="MRN41" s="71"/>
      <c r="MRO41" s="71"/>
      <c r="MRP41" s="71"/>
      <c r="MRQ41" s="71"/>
      <c r="MRR41" s="71"/>
      <c r="MRS41" s="71"/>
      <c r="MRT41" s="71"/>
      <c r="MRU41" s="71"/>
      <c r="MRV41" s="71"/>
      <c r="MRW41" s="71"/>
      <c r="MRX41" s="71"/>
      <c r="MRY41" s="71"/>
      <c r="MRZ41" s="71"/>
      <c r="MSA41" s="71"/>
      <c r="MSB41" s="71"/>
      <c r="MSC41" s="71"/>
      <c r="MSD41" s="71"/>
      <c r="MSE41" s="71"/>
      <c r="MSF41" s="71"/>
      <c r="MSG41" s="71"/>
      <c r="MSH41" s="71"/>
      <c r="MSI41" s="71"/>
      <c r="MSJ41" s="71"/>
      <c r="MSK41" s="71"/>
      <c r="MSL41" s="71"/>
      <c r="MSM41" s="71"/>
      <c r="MSN41" s="71"/>
      <c r="MSO41" s="71"/>
      <c r="MSP41" s="71"/>
      <c r="MSQ41" s="71"/>
      <c r="MSR41" s="71"/>
      <c r="MSS41" s="71"/>
      <c r="MST41" s="71"/>
      <c r="MSU41" s="71"/>
      <c r="MSV41" s="71"/>
      <c r="MSW41" s="71"/>
      <c r="MSX41" s="71"/>
      <c r="MSY41" s="71"/>
      <c r="MSZ41" s="71"/>
      <c r="MTA41" s="71"/>
      <c r="MTB41" s="71"/>
      <c r="MTC41" s="71"/>
      <c r="MTD41" s="71"/>
      <c r="MTE41" s="71"/>
      <c r="MTF41" s="71"/>
      <c r="MTG41" s="71"/>
      <c r="MTH41" s="71"/>
      <c r="MTI41" s="71"/>
      <c r="MTJ41" s="71"/>
      <c r="MTK41" s="71"/>
      <c r="MTL41" s="71"/>
      <c r="MTM41" s="71"/>
      <c r="MTN41" s="71"/>
      <c r="MTO41" s="71"/>
      <c r="MTP41" s="71"/>
      <c r="MTQ41" s="71"/>
      <c r="MTR41" s="71"/>
      <c r="MTS41" s="71"/>
      <c r="MTT41" s="71"/>
      <c r="MTU41" s="71"/>
      <c r="MTV41" s="71"/>
      <c r="MTW41" s="71"/>
      <c r="MTX41" s="71"/>
      <c r="MTY41" s="71"/>
      <c r="MTZ41" s="71"/>
      <c r="MUA41" s="71"/>
      <c r="MUB41" s="71"/>
      <c r="MUC41" s="71"/>
      <c r="MUD41" s="71"/>
      <c r="MUE41" s="71"/>
      <c r="MUF41" s="71"/>
      <c r="MUG41" s="71"/>
      <c r="MUH41" s="71"/>
      <c r="MUI41" s="71"/>
      <c r="MUJ41" s="71"/>
      <c r="MUK41" s="71"/>
      <c r="MUL41" s="71"/>
      <c r="MUM41" s="71"/>
      <c r="MUN41" s="71"/>
      <c r="MUO41" s="71"/>
      <c r="MUP41" s="71"/>
      <c r="MUQ41" s="71"/>
      <c r="MUR41" s="71"/>
      <c r="MUS41" s="71"/>
      <c r="MUT41" s="71"/>
      <c r="MUU41" s="71"/>
      <c r="MUV41" s="71"/>
      <c r="MUW41" s="71"/>
      <c r="MUX41" s="71"/>
      <c r="MUY41" s="71"/>
      <c r="MUZ41" s="71"/>
      <c r="MVA41" s="71"/>
      <c r="MVB41" s="71"/>
      <c r="MVC41" s="71"/>
      <c r="MVD41" s="71"/>
      <c r="MVE41" s="71"/>
      <c r="MVF41" s="71"/>
      <c r="MVG41" s="71"/>
      <c r="MVH41" s="71"/>
      <c r="MVI41" s="71"/>
      <c r="MVJ41" s="71"/>
      <c r="MVK41" s="71"/>
      <c r="MVL41" s="71"/>
      <c r="MVM41" s="71"/>
      <c r="MVN41" s="71"/>
      <c r="MVO41" s="71"/>
      <c r="MVP41" s="71"/>
      <c r="MVQ41" s="71"/>
      <c r="MVR41" s="71"/>
      <c r="MVS41" s="71"/>
      <c r="MVT41" s="71"/>
      <c r="MVU41" s="71"/>
      <c r="MVV41" s="71"/>
      <c r="MVW41" s="71"/>
      <c r="MVX41" s="71"/>
      <c r="MVY41" s="71"/>
      <c r="MVZ41" s="71"/>
      <c r="MWA41" s="71"/>
      <c r="MWB41" s="71"/>
      <c r="MWC41" s="71"/>
      <c r="MWD41" s="71"/>
      <c r="MWE41" s="71"/>
      <c r="MWF41" s="71"/>
      <c r="MWG41" s="71"/>
      <c r="MWH41" s="71"/>
      <c r="MWI41" s="71"/>
      <c r="MWJ41" s="71"/>
      <c r="MWK41" s="71"/>
      <c r="MWL41" s="71"/>
      <c r="MWM41" s="71"/>
      <c r="MWN41" s="71"/>
      <c r="MWO41" s="71"/>
      <c r="MWP41" s="71"/>
      <c r="MWQ41" s="71"/>
      <c r="MWR41" s="71"/>
      <c r="MWS41" s="71"/>
      <c r="MWT41" s="71"/>
      <c r="MWU41" s="71"/>
      <c r="MWV41" s="71"/>
      <c r="MWW41" s="71"/>
      <c r="MWX41" s="71"/>
      <c r="MWY41" s="71"/>
      <c r="MWZ41" s="71"/>
      <c r="MXA41" s="71"/>
      <c r="MXB41" s="71"/>
      <c r="MXC41" s="71"/>
      <c r="MXD41" s="71"/>
      <c r="MXE41" s="71"/>
      <c r="MXF41" s="71"/>
      <c r="MXG41" s="71"/>
      <c r="MXH41" s="71"/>
      <c r="MXI41" s="71"/>
      <c r="MXJ41" s="71"/>
      <c r="MXK41" s="71"/>
      <c r="MXL41" s="71"/>
      <c r="MXM41" s="71"/>
      <c r="MXN41" s="71"/>
      <c r="MXO41" s="71"/>
      <c r="MXP41" s="71"/>
      <c r="MXQ41" s="71"/>
      <c r="MXR41" s="71"/>
      <c r="MXS41" s="71"/>
      <c r="MXT41" s="71"/>
      <c r="MXU41" s="71"/>
      <c r="MXV41" s="71"/>
      <c r="MXW41" s="71"/>
      <c r="MXX41" s="71"/>
      <c r="MXY41" s="71"/>
      <c r="MXZ41" s="71"/>
      <c r="MYA41" s="71"/>
      <c r="MYB41" s="71"/>
      <c r="MYC41" s="71"/>
      <c r="MYD41" s="71"/>
      <c r="MYE41" s="71"/>
      <c r="MYF41" s="71"/>
      <c r="MYG41" s="71"/>
      <c r="MYH41" s="71"/>
      <c r="MYI41" s="71"/>
      <c r="MYJ41" s="71"/>
      <c r="MYK41" s="71"/>
      <c r="MYL41" s="71"/>
      <c r="MYM41" s="71"/>
      <c r="MYN41" s="71"/>
      <c r="MYO41" s="71"/>
      <c r="MYP41" s="71"/>
      <c r="MYQ41" s="71"/>
      <c r="MYR41" s="71"/>
      <c r="MYS41" s="71"/>
      <c r="MYT41" s="71"/>
      <c r="MYU41" s="71"/>
      <c r="MYV41" s="71"/>
      <c r="MYW41" s="71"/>
      <c r="MYX41" s="71"/>
      <c r="MYY41" s="71"/>
      <c r="MYZ41" s="71"/>
      <c r="MZA41" s="71"/>
      <c r="MZB41" s="71"/>
      <c r="MZC41" s="71"/>
      <c r="MZD41" s="71"/>
      <c r="MZE41" s="71"/>
      <c r="MZF41" s="71"/>
      <c r="MZG41" s="71"/>
      <c r="MZH41" s="71"/>
      <c r="MZI41" s="71"/>
      <c r="MZJ41" s="71"/>
      <c r="MZK41" s="71"/>
      <c r="MZL41" s="71"/>
      <c r="MZM41" s="71"/>
      <c r="MZN41" s="71"/>
      <c r="MZO41" s="71"/>
      <c r="MZP41" s="71"/>
      <c r="MZQ41" s="71"/>
      <c r="MZR41" s="71"/>
      <c r="MZS41" s="71"/>
      <c r="MZT41" s="71"/>
      <c r="MZU41" s="71"/>
      <c r="MZV41" s="71"/>
      <c r="MZW41" s="71"/>
      <c r="MZX41" s="71"/>
      <c r="MZY41" s="71"/>
      <c r="MZZ41" s="71"/>
      <c r="NAA41" s="71"/>
      <c r="NAB41" s="71"/>
      <c r="NAC41" s="71"/>
      <c r="NAD41" s="71"/>
      <c r="NAE41" s="71"/>
      <c r="NAF41" s="71"/>
      <c r="NAG41" s="71"/>
      <c r="NAH41" s="71"/>
      <c r="NAI41" s="71"/>
      <c r="NAJ41" s="71"/>
      <c r="NAK41" s="71"/>
      <c r="NAL41" s="71"/>
      <c r="NAM41" s="71"/>
      <c r="NAN41" s="71"/>
      <c r="NAO41" s="71"/>
      <c r="NAP41" s="71"/>
      <c r="NAQ41" s="71"/>
      <c r="NAR41" s="71"/>
      <c r="NAS41" s="71"/>
      <c r="NAT41" s="71"/>
      <c r="NAU41" s="71"/>
      <c r="NAV41" s="71"/>
      <c r="NAW41" s="71"/>
      <c r="NAX41" s="71"/>
      <c r="NAY41" s="71"/>
      <c r="NAZ41" s="71"/>
      <c r="NBA41" s="71"/>
      <c r="NBB41" s="71"/>
      <c r="NBC41" s="71"/>
      <c r="NBD41" s="71"/>
      <c r="NBE41" s="71"/>
      <c r="NBF41" s="71"/>
      <c r="NBG41" s="71"/>
      <c r="NBH41" s="71"/>
      <c r="NBI41" s="71"/>
      <c r="NBJ41" s="71"/>
      <c r="NBK41" s="71"/>
      <c r="NBL41" s="71"/>
      <c r="NBM41" s="71"/>
      <c r="NBN41" s="71"/>
      <c r="NBO41" s="71"/>
      <c r="NBP41" s="71"/>
      <c r="NBQ41" s="71"/>
      <c r="NBR41" s="71"/>
      <c r="NBS41" s="71"/>
      <c r="NBT41" s="71"/>
      <c r="NBU41" s="71"/>
      <c r="NBV41" s="71"/>
      <c r="NBW41" s="71"/>
      <c r="NBX41" s="71"/>
      <c r="NBY41" s="71"/>
      <c r="NBZ41" s="71"/>
      <c r="NCA41" s="71"/>
      <c r="NCB41" s="71"/>
      <c r="NCC41" s="71"/>
      <c r="NCD41" s="71"/>
      <c r="NCE41" s="71"/>
      <c r="NCF41" s="71"/>
      <c r="NCG41" s="71"/>
      <c r="NCH41" s="71"/>
      <c r="NCI41" s="71"/>
      <c r="NCJ41" s="71"/>
      <c r="NCK41" s="71"/>
      <c r="NCL41" s="71"/>
      <c r="NCM41" s="71"/>
      <c r="NCN41" s="71"/>
      <c r="NCO41" s="71"/>
      <c r="NCP41" s="71"/>
      <c r="NCQ41" s="71"/>
      <c r="NCR41" s="71"/>
      <c r="NCS41" s="71"/>
      <c r="NCT41" s="71"/>
      <c r="NCU41" s="71"/>
      <c r="NCV41" s="71"/>
      <c r="NCW41" s="71"/>
      <c r="NCX41" s="71"/>
      <c r="NCY41" s="71"/>
      <c r="NCZ41" s="71"/>
      <c r="NDA41" s="71"/>
      <c r="NDB41" s="71"/>
      <c r="NDC41" s="71"/>
      <c r="NDD41" s="71"/>
      <c r="NDE41" s="71"/>
      <c r="NDF41" s="71"/>
      <c r="NDG41" s="71"/>
      <c r="NDH41" s="71"/>
      <c r="NDI41" s="71"/>
      <c r="NDJ41" s="71"/>
      <c r="NDK41" s="71"/>
      <c r="NDL41" s="71"/>
      <c r="NDM41" s="71"/>
      <c r="NDN41" s="71"/>
      <c r="NDO41" s="71"/>
      <c r="NDP41" s="71"/>
      <c r="NDQ41" s="71"/>
      <c r="NDR41" s="71"/>
      <c r="NDS41" s="71"/>
      <c r="NDT41" s="71"/>
      <c r="NDU41" s="71"/>
      <c r="NDV41" s="71"/>
      <c r="NDW41" s="71"/>
      <c r="NDX41" s="71"/>
      <c r="NDY41" s="71"/>
      <c r="NDZ41" s="71"/>
      <c r="NEA41" s="71"/>
      <c r="NEB41" s="71"/>
      <c r="NEC41" s="71"/>
      <c r="NED41" s="71"/>
      <c r="NEE41" s="71"/>
      <c r="NEF41" s="71"/>
      <c r="NEG41" s="71"/>
      <c r="NEH41" s="71"/>
      <c r="NEI41" s="71"/>
      <c r="NEJ41" s="71"/>
      <c r="NEK41" s="71"/>
      <c r="NEL41" s="71"/>
      <c r="NEM41" s="71"/>
      <c r="NEN41" s="71"/>
      <c r="NEO41" s="71"/>
      <c r="NEP41" s="71"/>
      <c r="NEQ41" s="71"/>
      <c r="NER41" s="71"/>
      <c r="NES41" s="71"/>
      <c r="NET41" s="71"/>
      <c r="NEU41" s="71"/>
      <c r="NEV41" s="71"/>
      <c r="NEW41" s="71"/>
      <c r="NEX41" s="71"/>
      <c r="NEY41" s="71"/>
      <c r="NEZ41" s="71"/>
      <c r="NFA41" s="71"/>
      <c r="NFB41" s="71"/>
      <c r="NFC41" s="71"/>
      <c r="NFD41" s="71"/>
      <c r="NFE41" s="71"/>
      <c r="NFF41" s="71"/>
      <c r="NFG41" s="71"/>
      <c r="NFH41" s="71"/>
      <c r="NFI41" s="71"/>
      <c r="NFJ41" s="71"/>
      <c r="NFK41" s="71"/>
      <c r="NFL41" s="71"/>
      <c r="NFM41" s="71"/>
      <c r="NFN41" s="71"/>
      <c r="NFO41" s="71"/>
      <c r="NFP41" s="71"/>
      <c r="NFQ41" s="71"/>
      <c r="NFR41" s="71"/>
      <c r="NFS41" s="71"/>
      <c r="NFT41" s="71"/>
      <c r="NFU41" s="71"/>
      <c r="NFV41" s="71"/>
      <c r="NFW41" s="71"/>
      <c r="NFX41" s="71"/>
      <c r="NFY41" s="71"/>
      <c r="NFZ41" s="71"/>
      <c r="NGA41" s="71"/>
      <c r="NGB41" s="71"/>
      <c r="NGC41" s="71"/>
      <c r="NGD41" s="71"/>
      <c r="NGE41" s="71"/>
      <c r="NGF41" s="71"/>
      <c r="NGG41" s="71"/>
      <c r="NGH41" s="71"/>
      <c r="NGI41" s="71"/>
      <c r="NGJ41" s="71"/>
      <c r="NGK41" s="71"/>
      <c r="NGL41" s="71"/>
      <c r="NGM41" s="71"/>
      <c r="NGN41" s="71"/>
      <c r="NGO41" s="71"/>
      <c r="NGP41" s="71"/>
      <c r="NGQ41" s="71"/>
      <c r="NGR41" s="71"/>
      <c r="NGS41" s="71"/>
      <c r="NGT41" s="71"/>
      <c r="NGU41" s="71"/>
      <c r="NGV41" s="71"/>
      <c r="NGW41" s="71"/>
      <c r="NGX41" s="71"/>
      <c r="NGY41" s="71"/>
      <c r="NGZ41" s="71"/>
      <c r="NHA41" s="71"/>
      <c r="NHB41" s="71"/>
      <c r="NHC41" s="71"/>
      <c r="NHD41" s="71"/>
      <c r="NHE41" s="71"/>
      <c r="NHF41" s="71"/>
      <c r="NHG41" s="71"/>
      <c r="NHH41" s="71"/>
      <c r="NHI41" s="71"/>
      <c r="NHJ41" s="71"/>
      <c r="NHK41" s="71"/>
      <c r="NHL41" s="71"/>
      <c r="NHM41" s="71"/>
      <c r="NHN41" s="71"/>
      <c r="NHO41" s="71"/>
      <c r="NHP41" s="71"/>
      <c r="NHQ41" s="71"/>
      <c r="NHR41" s="71"/>
      <c r="NHS41" s="71"/>
      <c r="NHT41" s="71"/>
      <c r="NHU41" s="71"/>
      <c r="NHV41" s="71"/>
      <c r="NHW41" s="71"/>
      <c r="NHX41" s="71"/>
      <c r="NHY41" s="71"/>
      <c r="NHZ41" s="71"/>
      <c r="NIA41" s="71"/>
      <c r="NIB41" s="71"/>
      <c r="NIC41" s="71"/>
      <c r="NID41" s="71"/>
      <c r="NIE41" s="71"/>
      <c r="NIF41" s="71"/>
      <c r="NIG41" s="71"/>
      <c r="NIH41" s="71"/>
      <c r="NII41" s="71"/>
      <c r="NIJ41" s="71"/>
      <c r="NIK41" s="71"/>
      <c r="NIL41" s="71"/>
      <c r="NIM41" s="71"/>
      <c r="NIN41" s="71"/>
      <c r="NIO41" s="71"/>
      <c r="NIP41" s="71"/>
      <c r="NIQ41" s="71"/>
      <c r="NIR41" s="71"/>
      <c r="NIS41" s="71"/>
      <c r="NIT41" s="71"/>
      <c r="NIU41" s="71"/>
      <c r="NIV41" s="71"/>
      <c r="NIW41" s="71"/>
      <c r="NIX41" s="71"/>
      <c r="NIY41" s="71"/>
      <c r="NIZ41" s="71"/>
      <c r="NJA41" s="71"/>
      <c r="NJB41" s="71"/>
      <c r="NJC41" s="71"/>
      <c r="NJD41" s="71"/>
      <c r="NJE41" s="71"/>
      <c r="NJF41" s="71"/>
      <c r="NJG41" s="71"/>
      <c r="NJH41" s="71"/>
      <c r="NJI41" s="71"/>
      <c r="NJJ41" s="71"/>
      <c r="NJK41" s="71"/>
      <c r="NJL41" s="71"/>
      <c r="NJM41" s="71"/>
      <c r="NJN41" s="71"/>
      <c r="NJO41" s="71"/>
      <c r="NJP41" s="71"/>
      <c r="NJQ41" s="71"/>
      <c r="NJR41" s="71"/>
      <c r="NJS41" s="71"/>
      <c r="NJT41" s="71"/>
      <c r="NJU41" s="71"/>
      <c r="NJV41" s="71"/>
      <c r="NJW41" s="71"/>
      <c r="NJX41" s="71"/>
      <c r="NJY41" s="71"/>
      <c r="NJZ41" s="71"/>
      <c r="NKA41" s="71"/>
      <c r="NKB41" s="71"/>
      <c r="NKC41" s="71"/>
      <c r="NKD41" s="71"/>
      <c r="NKE41" s="71"/>
      <c r="NKF41" s="71"/>
      <c r="NKG41" s="71"/>
      <c r="NKH41" s="71"/>
      <c r="NKI41" s="71"/>
      <c r="NKJ41" s="71"/>
      <c r="NKK41" s="71"/>
      <c r="NKL41" s="71"/>
      <c r="NKM41" s="71"/>
      <c r="NKN41" s="71"/>
      <c r="NKO41" s="71"/>
      <c r="NKP41" s="71"/>
      <c r="NKQ41" s="71"/>
      <c r="NKR41" s="71"/>
      <c r="NKS41" s="71"/>
      <c r="NKT41" s="71"/>
      <c r="NKU41" s="71"/>
      <c r="NKV41" s="71"/>
      <c r="NKW41" s="71"/>
      <c r="NKX41" s="71"/>
      <c r="NKY41" s="71"/>
      <c r="NKZ41" s="71"/>
      <c r="NLA41" s="71"/>
      <c r="NLB41" s="71"/>
      <c r="NLC41" s="71"/>
      <c r="NLD41" s="71"/>
      <c r="NLE41" s="71"/>
      <c r="NLF41" s="71"/>
      <c r="NLG41" s="71"/>
      <c r="NLH41" s="71"/>
      <c r="NLI41" s="71"/>
      <c r="NLJ41" s="71"/>
      <c r="NLK41" s="71"/>
      <c r="NLL41" s="71"/>
      <c r="NLM41" s="71"/>
      <c r="NLN41" s="71"/>
      <c r="NLO41" s="71"/>
      <c r="NLP41" s="71"/>
      <c r="NLQ41" s="71"/>
      <c r="NLR41" s="71"/>
      <c r="NLS41" s="71"/>
      <c r="NLT41" s="71"/>
      <c r="NLU41" s="71"/>
      <c r="NLV41" s="71"/>
      <c r="NLW41" s="71"/>
      <c r="NLX41" s="71"/>
      <c r="NLY41" s="71"/>
      <c r="NLZ41" s="71"/>
      <c r="NMA41" s="71"/>
      <c r="NMB41" s="71"/>
      <c r="NMC41" s="71"/>
      <c r="NMD41" s="71"/>
      <c r="NME41" s="71"/>
      <c r="NMF41" s="71"/>
      <c r="NMG41" s="71"/>
      <c r="NMH41" s="71"/>
      <c r="NMI41" s="71"/>
      <c r="NMJ41" s="71"/>
      <c r="NMK41" s="71"/>
      <c r="NML41" s="71"/>
      <c r="NMM41" s="71"/>
      <c r="NMN41" s="71"/>
      <c r="NMO41" s="71"/>
      <c r="NMP41" s="71"/>
      <c r="NMQ41" s="71"/>
      <c r="NMR41" s="71"/>
      <c r="NMS41" s="71"/>
      <c r="NMT41" s="71"/>
      <c r="NMU41" s="71"/>
      <c r="NMV41" s="71"/>
      <c r="NMW41" s="71"/>
      <c r="NMX41" s="71"/>
      <c r="NMY41" s="71"/>
      <c r="NMZ41" s="71"/>
      <c r="NNA41" s="71"/>
      <c r="NNB41" s="71"/>
      <c r="NNC41" s="71"/>
      <c r="NND41" s="71"/>
      <c r="NNE41" s="71"/>
      <c r="NNF41" s="71"/>
      <c r="NNG41" s="71"/>
      <c r="NNH41" s="71"/>
      <c r="NNI41" s="71"/>
      <c r="NNJ41" s="71"/>
      <c r="NNK41" s="71"/>
      <c r="NNL41" s="71"/>
      <c r="NNM41" s="71"/>
      <c r="NNN41" s="71"/>
      <c r="NNO41" s="71"/>
      <c r="NNP41" s="71"/>
      <c r="NNQ41" s="71"/>
      <c r="NNR41" s="71"/>
      <c r="NNS41" s="71"/>
      <c r="NNT41" s="71"/>
      <c r="NNU41" s="71"/>
      <c r="NNV41" s="71"/>
      <c r="NNW41" s="71"/>
      <c r="NNX41" s="71"/>
      <c r="NNY41" s="71"/>
      <c r="NNZ41" s="71"/>
      <c r="NOA41" s="71"/>
      <c r="NOB41" s="71"/>
      <c r="NOC41" s="71"/>
      <c r="NOD41" s="71"/>
      <c r="NOE41" s="71"/>
      <c r="NOF41" s="71"/>
      <c r="NOG41" s="71"/>
      <c r="NOH41" s="71"/>
      <c r="NOI41" s="71"/>
      <c r="NOJ41" s="71"/>
      <c r="NOK41" s="71"/>
      <c r="NOL41" s="71"/>
      <c r="NOM41" s="71"/>
      <c r="NON41" s="71"/>
      <c r="NOO41" s="71"/>
      <c r="NOP41" s="71"/>
      <c r="NOQ41" s="71"/>
      <c r="NOR41" s="71"/>
      <c r="NOS41" s="71"/>
      <c r="NOT41" s="71"/>
      <c r="NOU41" s="71"/>
      <c r="NOV41" s="71"/>
      <c r="NOW41" s="71"/>
      <c r="NOX41" s="71"/>
      <c r="NOY41" s="71"/>
      <c r="NOZ41" s="71"/>
      <c r="NPA41" s="71"/>
      <c r="NPB41" s="71"/>
      <c r="NPC41" s="71"/>
      <c r="NPD41" s="71"/>
      <c r="NPE41" s="71"/>
      <c r="NPF41" s="71"/>
      <c r="NPG41" s="71"/>
      <c r="NPH41" s="71"/>
      <c r="NPI41" s="71"/>
      <c r="NPJ41" s="71"/>
      <c r="NPK41" s="71"/>
      <c r="NPL41" s="71"/>
      <c r="NPM41" s="71"/>
      <c r="NPN41" s="71"/>
      <c r="NPO41" s="71"/>
      <c r="NPP41" s="71"/>
      <c r="NPQ41" s="71"/>
      <c r="NPR41" s="71"/>
      <c r="NPS41" s="71"/>
      <c r="NPT41" s="71"/>
      <c r="NPU41" s="71"/>
      <c r="NPV41" s="71"/>
      <c r="NPW41" s="71"/>
      <c r="NPX41" s="71"/>
      <c r="NPY41" s="71"/>
      <c r="NPZ41" s="71"/>
      <c r="NQA41" s="71"/>
      <c r="NQB41" s="71"/>
      <c r="NQC41" s="71"/>
      <c r="NQD41" s="71"/>
      <c r="NQE41" s="71"/>
      <c r="NQF41" s="71"/>
      <c r="NQG41" s="71"/>
      <c r="NQH41" s="71"/>
      <c r="NQI41" s="71"/>
      <c r="NQJ41" s="71"/>
      <c r="NQK41" s="71"/>
      <c r="NQL41" s="71"/>
      <c r="NQM41" s="71"/>
      <c r="NQN41" s="71"/>
      <c r="NQO41" s="71"/>
      <c r="NQP41" s="71"/>
      <c r="NQQ41" s="71"/>
      <c r="NQR41" s="71"/>
      <c r="NQS41" s="71"/>
      <c r="NQT41" s="71"/>
      <c r="NQU41" s="71"/>
      <c r="NQV41" s="71"/>
      <c r="NQW41" s="71"/>
      <c r="NQX41" s="71"/>
      <c r="NQY41" s="71"/>
      <c r="NQZ41" s="71"/>
      <c r="NRA41" s="71"/>
      <c r="NRB41" s="71"/>
      <c r="NRC41" s="71"/>
      <c r="NRD41" s="71"/>
      <c r="NRE41" s="71"/>
      <c r="NRF41" s="71"/>
      <c r="NRG41" s="71"/>
      <c r="NRH41" s="71"/>
      <c r="NRI41" s="71"/>
      <c r="NRJ41" s="71"/>
      <c r="NRK41" s="71"/>
      <c r="NRL41" s="71"/>
      <c r="NRM41" s="71"/>
      <c r="NRN41" s="71"/>
      <c r="NRO41" s="71"/>
      <c r="NRP41" s="71"/>
      <c r="NRQ41" s="71"/>
      <c r="NRR41" s="71"/>
      <c r="NRS41" s="71"/>
      <c r="NRT41" s="71"/>
      <c r="NRU41" s="71"/>
      <c r="NRV41" s="71"/>
      <c r="NRW41" s="71"/>
      <c r="NRX41" s="71"/>
      <c r="NRY41" s="71"/>
      <c r="NRZ41" s="71"/>
      <c r="NSA41" s="71"/>
      <c r="NSB41" s="71"/>
      <c r="NSC41" s="71"/>
      <c r="NSD41" s="71"/>
      <c r="NSE41" s="71"/>
      <c r="NSF41" s="71"/>
      <c r="NSG41" s="71"/>
      <c r="NSH41" s="71"/>
      <c r="NSI41" s="71"/>
      <c r="NSJ41" s="71"/>
      <c r="NSK41" s="71"/>
      <c r="NSL41" s="71"/>
      <c r="NSM41" s="71"/>
      <c r="NSN41" s="71"/>
      <c r="NSO41" s="71"/>
      <c r="NSP41" s="71"/>
      <c r="NSQ41" s="71"/>
      <c r="NSR41" s="71"/>
      <c r="NSS41" s="71"/>
      <c r="NST41" s="71"/>
      <c r="NSU41" s="71"/>
      <c r="NSV41" s="71"/>
      <c r="NSW41" s="71"/>
      <c r="NSX41" s="71"/>
      <c r="NSY41" s="71"/>
      <c r="NSZ41" s="71"/>
      <c r="NTA41" s="71"/>
      <c r="NTB41" s="71"/>
      <c r="NTC41" s="71"/>
      <c r="NTD41" s="71"/>
      <c r="NTE41" s="71"/>
      <c r="NTF41" s="71"/>
      <c r="NTG41" s="71"/>
      <c r="NTH41" s="71"/>
      <c r="NTI41" s="71"/>
      <c r="NTJ41" s="71"/>
      <c r="NTK41" s="71"/>
      <c r="NTL41" s="71"/>
      <c r="NTM41" s="71"/>
      <c r="NTN41" s="71"/>
      <c r="NTO41" s="71"/>
      <c r="NTP41" s="71"/>
      <c r="NTQ41" s="71"/>
      <c r="NTR41" s="71"/>
      <c r="NTS41" s="71"/>
      <c r="NTT41" s="71"/>
      <c r="NTU41" s="71"/>
      <c r="NTV41" s="71"/>
      <c r="NTW41" s="71"/>
      <c r="NTX41" s="71"/>
      <c r="NTY41" s="71"/>
      <c r="NTZ41" s="71"/>
      <c r="NUA41" s="71"/>
      <c r="NUB41" s="71"/>
      <c r="NUC41" s="71"/>
      <c r="NUD41" s="71"/>
      <c r="NUE41" s="71"/>
      <c r="NUF41" s="71"/>
      <c r="NUG41" s="71"/>
      <c r="NUH41" s="71"/>
      <c r="NUI41" s="71"/>
      <c r="NUJ41" s="71"/>
      <c r="NUK41" s="71"/>
      <c r="NUL41" s="71"/>
      <c r="NUM41" s="71"/>
      <c r="NUN41" s="71"/>
      <c r="NUO41" s="71"/>
      <c r="NUP41" s="71"/>
      <c r="NUQ41" s="71"/>
      <c r="NUR41" s="71"/>
      <c r="NUS41" s="71"/>
      <c r="NUT41" s="71"/>
      <c r="NUU41" s="71"/>
      <c r="NUV41" s="71"/>
      <c r="NUW41" s="71"/>
      <c r="NUX41" s="71"/>
      <c r="NUY41" s="71"/>
      <c r="NUZ41" s="71"/>
      <c r="NVA41" s="71"/>
      <c r="NVB41" s="71"/>
      <c r="NVC41" s="71"/>
      <c r="NVD41" s="71"/>
      <c r="NVE41" s="71"/>
      <c r="NVF41" s="71"/>
      <c r="NVG41" s="71"/>
      <c r="NVH41" s="71"/>
      <c r="NVI41" s="71"/>
      <c r="NVJ41" s="71"/>
      <c r="NVK41" s="71"/>
      <c r="NVL41" s="71"/>
      <c r="NVM41" s="71"/>
      <c r="NVN41" s="71"/>
      <c r="NVO41" s="71"/>
      <c r="NVP41" s="71"/>
      <c r="NVQ41" s="71"/>
      <c r="NVR41" s="71"/>
      <c r="NVS41" s="71"/>
      <c r="NVT41" s="71"/>
      <c r="NVU41" s="71"/>
      <c r="NVV41" s="71"/>
      <c r="NVW41" s="71"/>
      <c r="NVX41" s="71"/>
      <c r="NVY41" s="71"/>
      <c r="NVZ41" s="71"/>
      <c r="NWA41" s="71"/>
      <c r="NWB41" s="71"/>
      <c r="NWC41" s="71"/>
      <c r="NWD41" s="71"/>
      <c r="NWE41" s="71"/>
      <c r="NWF41" s="71"/>
      <c r="NWG41" s="71"/>
      <c r="NWH41" s="71"/>
      <c r="NWI41" s="71"/>
      <c r="NWJ41" s="71"/>
      <c r="NWK41" s="71"/>
      <c r="NWL41" s="71"/>
      <c r="NWM41" s="71"/>
      <c r="NWN41" s="71"/>
      <c r="NWO41" s="71"/>
      <c r="NWP41" s="71"/>
      <c r="NWQ41" s="71"/>
      <c r="NWR41" s="71"/>
      <c r="NWS41" s="71"/>
      <c r="NWT41" s="71"/>
      <c r="NWU41" s="71"/>
      <c r="NWV41" s="71"/>
      <c r="NWW41" s="71"/>
      <c r="NWX41" s="71"/>
      <c r="NWY41" s="71"/>
      <c r="NWZ41" s="71"/>
      <c r="NXA41" s="71"/>
      <c r="NXB41" s="71"/>
      <c r="NXC41" s="71"/>
      <c r="NXD41" s="71"/>
      <c r="NXE41" s="71"/>
      <c r="NXF41" s="71"/>
      <c r="NXG41" s="71"/>
      <c r="NXH41" s="71"/>
      <c r="NXI41" s="71"/>
      <c r="NXJ41" s="71"/>
      <c r="NXK41" s="71"/>
      <c r="NXL41" s="71"/>
      <c r="NXM41" s="71"/>
      <c r="NXN41" s="71"/>
      <c r="NXO41" s="71"/>
      <c r="NXP41" s="71"/>
      <c r="NXQ41" s="71"/>
      <c r="NXR41" s="71"/>
      <c r="NXS41" s="71"/>
      <c r="NXT41" s="71"/>
      <c r="NXU41" s="71"/>
      <c r="NXV41" s="71"/>
      <c r="NXW41" s="71"/>
      <c r="NXX41" s="71"/>
      <c r="NXY41" s="71"/>
      <c r="NXZ41" s="71"/>
      <c r="NYA41" s="71"/>
      <c r="NYB41" s="71"/>
      <c r="NYC41" s="71"/>
      <c r="NYD41" s="71"/>
      <c r="NYE41" s="71"/>
      <c r="NYF41" s="71"/>
      <c r="NYG41" s="71"/>
      <c r="NYH41" s="71"/>
      <c r="NYI41" s="71"/>
      <c r="NYJ41" s="71"/>
      <c r="NYK41" s="71"/>
      <c r="NYL41" s="71"/>
      <c r="NYM41" s="71"/>
      <c r="NYN41" s="71"/>
      <c r="NYO41" s="71"/>
      <c r="NYP41" s="71"/>
      <c r="NYQ41" s="71"/>
      <c r="NYR41" s="71"/>
      <c r="NYS41" s="71"/>
      <c r="NYT41" s="71"/>
      <c r="NYU41" s="71"/>
      <c r="NYV41" s="71"/>
      <c r="NYW41" s="71"/>
      <c r="NYX41" s="71"/>
      <c r="NYY41" s="71"/>
      <c r="NYZ41" s="71"/>
      <c r="NZA41" s="71"/>
      <c r="NZB41" s="71"/>
      <c r="NZC41" s="71"/>
      <c r="NZD41" s="71"/>
      <c r="NZE41" s="71"/>
      <c r="NZF41" s="71"/>
      <c r="NZG41" s="71"/>
      <c r="NZH41" s="71"/>
      <c r="NZI41" s="71"/>
      <c r="NZJ41" s="71"/>
      <c r="NZK41" s="71"/>
      <c r="NZL41" s="71"/>
      <c r="NZM41" s="71"/>
      <c r="NZN41" s="71"/>
      <c r="NZO41" s="71"/>
      <c r="NZP41" s="71"/>
      <c r="NZQ41" s="71"/>
      <c r="NZR41" s="71"/>
      <c r="NZS41" s="71"/>
      <c r="NZT41" s="71"/>
      <c r="NZU41" s="71"/>
      <c r="NZV41" s="71"/>
      <c r="NZW41" s="71"/>
      <c r="NZX41" s="71"/>
      <c r="NZY41" s="71"/>
      <c r="NZZ41" s="71"/>
      <c r="OAA41" s="71"/>
      <c r="OAB41" s="71"/>
      <c r="OAC41" s="71"/>
      <c r="OAD41" s="71"/>
      <c r="OAE41" s="71"/>
      <c r="OAF41" s="71"/>
      <c r="OAG41" s="71"/>
      <c r="OAH41" s="71"/>
      <c r="OAI41" s="71"/>
      <c r="OAJ41" s="71"/>
      <c r="OAK41" s="71"/>
      <c r="OAL41" s="71"/>
      <c r="OAM41" s="71"/>
      <c r="OAN41" s="71"/>
      <c r="OAO41" s="71"/>
      <c r="OAP41" s="71"/>
      <c r="OAQ41" s="71"/>
      <c r="OAR41" s="71"/>
      <c r="OAS41" s="71"/>
      <c r="OAT41" s="71"/>
      <c r="OAU41" s="71"/>
      <c r="OAV41" s="71"/>
      <c r="OAW41" s="71"/>
      <c r="OAX41" s="71"/>
      <c r="OAY41" s="71"/>
      <c r="OAZ41" s="71"/>
      <c r="OBA41" s="71"/>
      <c r="OBB41" s="71"/>
      <c r="OBC41" s="71"/>
      <c r="OBD41" s="71"/>
      <c r="OBE41" s="71"/>
      <c r="OBF41" s="71"/>
      <c r="OBG41" s="71"/>
      <c r="OBH41" s="71"/>
      <c r="OBI41" s="71"/>
      <c r="OBJ41" s="71"/>
      <c r="OBK41" s="71"/>
      <c r="OBL41" s="71"/>
      <c r="OBM41" s="71"/>
      <c r="OBN41" s="71"/>
      <c r="OBO41" s="71"/>
      <c r="OBP41" s="71"/>
      <c r="OBQ41" s="71"/>
      <c r="OBR41" s="71"/>
      <c r="OBS41" s="71"/>
      <c r="OBT41" s="71"/>
      <c r="OBU41" s="71"/>
      <c r="OBV41" s="71"/>
      <c r="OBW41" s="71"/>
      <c r="OBX41" s="71"/>
      <c r="OBY41" s="71"/>
      <c r="OBZ41" s="71"/>
      <c r="OCA41" s="71"/>
      <c r="OCB41" s="71"/>
      <c r="OCC41" s="71"/>
      <c r="OCD41" s="71"/>
      <c r="OCE41" s="71"/>
      <c r="OCF41" s="71"/>
      <c r="OCG41" s="71"/>
      <c r="OCH41" s="71"/>
      <c r="OCI41" s="71"/>
      <c r="OCJ41" s="71"/>
      <c r="OCK41" s="71"/>
      <c r="OCL41" s="71"/>
      <c r="OCM41" s="71"/>
      <c r="OCN41" s="71"/>
      <c r="OCO41" s="71"/>
      <c r="OCP41" s="71"/>
      <c r="OCQ41" s="71"/>
      <c r="OCR41" s="71"/>
      <c r="OCS41" s="71"/>
      <c r="OCT41" s="71"/>
      <c r="OCU41" s="71"/>
      <c r="OCV41" s="71"/>
      <c r="OCW41" s="71"/>
      <c r="OCX41" s="71"/>
      <c r="OCY41" s="71"/>
      <c r="OCZ41" s="71"/>
      <c r="ODA41" s="71"/>
      <c r="ODB41" s="71"/>
      <c r="ODC41" s="71"/>
      <c r="ODD41" s="71"/>
      <c r="ODE41" s="71"/>
      <c r="ODF41" s="71"/>
      <c r="ODG41" s="71"/>
      <c r="ODH41" s="71"/>
      <c r="ODI41" s="71"/>
      <c r="ODJ41" s="71"/>
      <c r="ODK41" s="71"/>
      <c r="ODL41" s="71"/>
      <c r="ODM41" s="71"/>
      <c r="ODN41" s="71"/>
      <c r="ODO41" s="71"/>
      <c r="ODP41" s="71"/>
      <c r="ODQ41" s="71"/>
      <c r="ODR41" s="71"/>
      <c r="ODS41" s="71"/>
      <c r="ODT41" s="71"/>
      <c r="ODU41" s="71"/>
      <c r="ODV41" s="71"/>
      <c r="ODW41" s="71"/>
      <c r="ODX41" s="71"/>
      <c r="ODY41" s="71"/>
      <c r="ODZ41" s="71"/>
      <c r="OEA41" s="71"/>
      <c r="OEB41" s="71"/>
      <c r="OEC41" s="71"/>
      <c r="OED41" s="71"/>
      <c r="OEE41" s="71"/>
      <c r="OEF41" s="71"/>
      <c r="OEG41" s="71"/>
      <c r="OEH41" s="71"/>
      <c r="OEI41" s="71"/>
      <c r="OEJ41" s="71"/>
      <c r="OEK41" s="71"/>
      <c r="OEL41" s="71"/>
      <c r="OEM41" s="71"/>
      <c r="OEN41" s="71"/>
      <c r="OEO41" s="71"/>
      <c r="OEP41" s="71"/>
      <c r="OEQ41" s="71"/>
      <c r="OER41" s="71"/>
      <c r="OES41" s="71"/>
      <c r="OET41" s="71"/>
      <c r="OEU41" s="71"/>
      <c r="OEV41" s="71"/>
      <c r="OEW41" s="71"/>
      <c r="OEX41" s="71"/>
      <c r="OEY41" s="71"/>
      <c r="OEZ41" s="71"/>
      <c r="OFA41" s="71"/>
      <c r="OFB41" s="71"/>
      <c r="OFC41" s="71"/>
      <c r="OFD41" s="71"/>
      <c r="OFE41" s="71"/>
      <c r="OFF41" s="71"/>
      <c r="OFG41" s="71"/>
      <c r="OFH41" s="71"/>
      <c r="OFI41" s="71"/>
      <c r="OFJ41" s="71"/>
      <c r="OFK41" s="71"/>
      <c r="OFL41" s="71"/>
      <c r="OFM41" s="71"/>
      <c r="OFN41" s="71"/>
      <c r="OFO41" s="71"/>
      <c r="OFP41" s="71"/>
      <c r="OFQ41" s="71"/>
      <c r="OFR41" s="71"/>
      <c r="OFS41" s="71"/>
      <c r="OFT41" s="71"/>
      <c r="OFU41" s="71"/>
      <c r="OFV41" s="71"/>
      <c r="OFW41" s="71"/>
      <c r="OFX41" s="71"/>
      <c r="OFY41" s="71"/>
      <c r="OFZ41" s="71"/>
      <c r="OGA41" s="71"/>
      <c r="OGB41" s="71"/>
      <c r="OGC41" s="71"/>
      <c r="OGD41" s="71"/>
      <c r="OGE41" s="71"/>
      <c r="OGF41" s="71"/>
      <c r="OGG41" s="71"/>
      <c r="OGH41" s="71"/>
      <c r="OGI41" s="71"/>
      <c r="OGJ41" s="71"/>
      <c r="OGK41" s="71"/>
      <c r="OGL41" s="71"/>
      <c r="OGM41" s="71"/>
      <c r="OGN41" s="71"/>
      <c r="OGO41" s="71"/>
      <c r="OGP41" s="71"/>
      <c r="OGQ41" s="71"/>
      <c r="OGR41" s="71"/>
      <c r="OGS41" s="71"/>
      <c r="OGT41" s="71"/>
      <c r="OGU41" s="71"/>
      <c r="OGV41" s="71"/>
      <c r="OGW41" s="71"/>
      <c r="OGX41" s="71"/>
      <c r="OGY41" s="71"/>
      <c r="OGZ41" s="71"/>
      <c r="OHA41" s="71"/>
      <c r="OHB41" s="71"/>
      <c r="OHC41" s="71"/>
      <c r="OHD41" s="71"/>
      <c r="OHE41" s="71"/>
      <c r="OHF41" s="71"/>
      <c r="OHG41" s="71"/>
      <c r="OHH41" s="71"/>
      <c r="OHI41" s="71"/>
      <c r="OHJ41" s="71"/>
      <c r="OHK41" s="71"/>
      <c r="OHL41" s="71"/>
      <c r="OHM41" s="71"/>
      <c r="OHN41" s="71"/>
      <c r="OHO41" s="71"/>
      <c r="OHP41" s="71"/>
      <c r="OHQ41" s="71"/>
      <c r="OHR41" s="71"/>
      <c r="OHS41" s="71"/>
      <c r="OHT41" s="71"/>
      <c r="OHU41" s="71"/>
      <c r="OHV41" s="71"/>
      <c r="OHW41" s="71"/>
      <c r="OHX41" s="71"/>
      <c r="OHY41" s="71"/>
      <c r="OHZ41" s="71"/>
      <c r="OIA41" s="71"/>
      <c r="OIB41" s="71"/>
      <c r="OIC41" s="71"/>
      <c r="OID41" s="71"/>
      <c r="OIE41" s="71"/>
      <c r="OIF41" s="71"/>
      <c r="OIG41" s="71"/>
      <c r="OIH41" s="71"/>
      <c r="OII41" s="71"/>
      <c r="OIJ41" s="71"/>
      <c r="OIK41" s="71"/>
      <c r="OIL41" s="71"/>
      <c r="OIM41" s="71"/>
      <c r="OIN41" s="71"/>
      <c r="OIO41" s="71"/>
      <c r="OIP41" s="71"/>
      <c r="OIQ41" s="71"/>
      <c r="OIR41" s="71"/>
      <c r="OIS41" s="71"/>
      <c r="OIT41" s="71"/>
      <c r="OIU41" s="71"/>
      <c r="OIV41" s="71"/>
      <c r="OIW41" s="71"/>
      <c r="OIX41" s="71"/>
      <c r="OIY41" s="71"/>
      <c r="OIZ41" s="71"/>
      <c r="OJA41" s="71"/>
      <c r="OJB41" s="71"/>
      <c r="OJC41" s="71"/>
      <c r="OJD41" s="71"/>
      <c r="OJE41" s="71"/>
      <c r="OJF41" s="71"/>
      <c r="OJG41" s="71"/>
      <c r="OJH41" s="71"/>
      <c r="OJI41" s="71"/>
      <c r="OJJ41" s="71"/>
      <c r="OJK41" s="71"/>
      <c r="OJL41" s="71"/>
      <c r="OJM41" s="71"/>
      <c r="OJN41" s="71"/>
      <c r="OJO41" s="71"/>
      <c r="OJP41" s="71"/>
      <c r="OJQ41" s="71"/>
      <c r="OJR41" s="71"/>
      <c r="OJS41" s="71"/>
      <c r="OJT41" s="71"/>
      <c r="OJU41" s="71"/>
      <c r="OJV41" s="71"/>
      <c r="OJW41" s="71"/>
      <c r="OJX41" s="71"/>
      <c r="OJY41" s="71"/>
      <c r="OJZ41" s="71"/>
      <c r="OKA41" s="71"/>
      <c r="OKB41" s="71"/>
      <c r="OKC41" s="71"/>
      <c r="OKD41" s="71"/>
      <c r="OKE41" s="71"/>
      <c r="OKF41" s="71"/>
      <c r="OKG41" s="71"/>
      <c r="OKH41" s="71"/>
      <c r="OKI41" s="71"/>
      <c r="OKJ41" s="71"/>
      <c r="OKK41" s="71"/>
      <c r="OKL41" s="71"/>
      <c r="OKM41" s="71"/>
      <c r="OKN41" s="71"/>
      <c r="OKO41" s="71"/>
      <c r="OKP41" s="71"/>
      <c r="OKQ41" s="71"/>
      <c r="OKR41" s="71"/>
      <c r="OKS41" s="71"/>
      <c r="OKT41" s="71"/>
      <c r="OKU41" s="71"/>
      <c r="OKV41" s="71"/>
      <c r="OKW41" s="71"/>
      <c r="OKX41" s="71"/>
      <c r="OKY41" s="71"/>
      <c r="OKZ41" s="71"/>
      <c r="OLA41" s="71"/>
      <c r="OLB41" s="71"/>
      <c r="OLC41" s="71"/>
      <c r="OLD41" s="71"/>
      <c r="OLE41" s="71"/>
      <c r="OLF41" s="71"/>
      <c r="OLG41" s="71"/>
      <c r="OLH41" s="71"/>
      <c r="OLI41" s="71"/>
      <c r="OLJ41" s="71"/>
      <c r="OLK41" s="71"/>
      <c r="OLL41" s="71"/>
      <c r="OLM41" s="71"/>
      <c r="OLN41" s="71"/>
      <c r="OLO41" s="71"/>
      <c r="OLP41" s="71"/>
      <c r="OLQ41" s="71"/>
      <c r="OLR41" s="71"/>
      <c r="OLS41" s="71"/>
      <c r="OLT41" s="71"/>
      <c r="OLU41" s="71"/>
      <c r="OLV41" s="71"/>
      <c r="OLW41" s="71"/>
      <c r="OLX41" s="71"/>
      <c r="OLY41" s="71"/>
      <c r="OLZ41" s="71"/>
      <c r="OMA41" s="71"/>
      <c r="OMB41" s="71"/>
      <c r="OMC41" s="71"/>
      <c r="OMD41" s="71"/>
      <c r="OME41" s="71"/>
      <c r="OMF41" s="71"/>
      <c r="OMG41" s="71"/>
      <c r="OMH41" s="71"/>
      <c r="OMI41" s="71"/>
      <c r="OMJ41" s="71"/>
      <c r="OMK41" s="71"/>
      <c r="OML41" s="71"/>
      <c r="OMM41" s="71"/>
      <c r="OMN41" s="71"/>
      <c r="OMO41" s="71"/>
      <c r="OMP41" s="71"/>
      <c r="OMQ41" s="71"/>
      <c r="OMR41" s="71"/>
      <c r="OMS41" s="71"/>
      <c r="OMT41" s="71"/>
      <c r="OMU41" s="71"/>
      <c r="OMV41" s="71"/>
      <c r="OMW41" s="71"/>
      <c r="OMX41" s="71"/>
      <c r="OMY41" s="71"/>
      <c r="OMZ41" s="71"/>
      <c r="ONA41" s="71"/>
      <c r="ONB41" s="71"/>
      <c r="ONC41" s="71"/>
      <c r="OND41" s="71"/>
      <c r="ONE41" s="71"/>
      <c r="ONF41" s="71"/>
      <c r="ONG41" s="71"/>
      <c r="ONH41" s="71"/>
      <c r="ONI41" s="71"/>
      <c r="ONJ41" s="71"/>
      <c r="ONK41" s="71"/>
      <c r="ONL41" s="71"/>
      <c r="ONM41" s="71"/>
      <c r="ONN41" s="71"/>
      <c r="ONO41" s="71"/>
      <c r="ONP41" s="71"/>
      <c r="ONQ41" s="71"/>
      <c r="ONR41" s="71"/>
      <c r="ONS41" s="71"/>
      <c r="ONT41" s="71"/>
      <c r="ONU41" s="71"/>
      <c r="ONV41" s="71"/>
      <c r="ONW41" s="71"/>
      <c r="ONX41" s="71"/>
      <c r="ONY41" s="71"/>
      <c r="ONZ41" s="71"/>
      <c r="OOA41" s="71"/>
      <c r="OOB41" s="71"/>
      <c r="OOC41" s="71"/>
      <c r="OOD41" s="71"/>
      <c r="OOE41" s="71"/>
      <c r="OOF41" s="71"/>
      <c r="OOG41" s="71"/>
      <c r="OOH41" s="71"/>
      <c r="OOI41" s="71"/>
      <c r="OOJ41" s="71"/>
      <c r="OOK41" s="71"/>
      <c r="OOL41" s="71"/>
      <c r="OOM41" s="71"/>
      <c r="OON41" s="71"/>
      <c r="OOO41" s="71"/>
      <c r="OOP41" s="71"/>
      <c r="OOQ41" s="71"/>
      <c r="OOR41" s="71"/>
      <c r="OOS41" s="71"/>
      <c r="OOT41" s="71"/>
      <c r="OOU41" s="71"/>
      <c r="OOV41" s="71"/>
      <c r="OOW41" s="71"/>
      <c r="OOX41" s="71"/>
      <c r="OOY41" s="71"/>
      <c r="OOZ41" s="71"/>
      <c r="OPA41" s="71"/>
      <c r="OPB41" s="71"/>
      <c r="OPC41" s="71"/>
      <c r="OPD41" s="71"/>
      <c r="OPE41" s="71"/>
      <c r="OPF41" s="71"/>
      <c r="OPG41" s="71"/>
      <c r="OPH41" s="71"/>
      <c r="OPI41" s="71"/>
      <c r="OPJ41" s="71"/>
      <c r="OPK41" s="71"/>
      <c r="OPL41" s="71"/>
      <c r="OPM41" s="71"/>
      <c r="OPN41" s="71"/>
      <c r="OPO41" s="71"/>
      <c r="OPP41" s="71"/>
      <c r="OPQ41" s="71"/>
      <c r="OPR41" s="71"/>
      <c r="OPS41" s="71"/>
      <c r="OPT41" s="71"/>
      <c r="OPU41" s="71"/>
      <c r="OPV41" s="71"/>
      <c r="OPW41" s="71"/>
      <c r="OPX41" s="71"/>
      <c r="OPY41" s="71"/>
      <c r="OPZ41" s="71"/>
      <c r="OQA41" s="71"/>
      <c r="OQB41" s="71"/>
      <c r="OQC41" s="71"/>
      <c r="OQD41" s="71"/>
      <c r="OQE41" s="71"/>
      <c r="OQF41" s="71"/>
      <c r="OQG41" s="71"/>
      <c r="OQH41" s="71"/>
      <c r="OQI41" s="71"/>
      <c r="OQJ41" s="71"/>
      <c r="OQK41" s="71"/>
      <c r="OQL41" s="71"/>
      <c r="OQM41" s="71"/>
      <c r="OQN41" s="71"/>
      <c r="OQO41" s="71"/>
      <c r="OQP41" s="71"/>
      <c r="OQQ41" s="71"/>
      <c r="OQR41" s="71"/>
      <c r="OQS41" s="71"/>
      <c r="OQT41" s="71"/>
      <c r="OQU41" s="71"/>
      <c r="OQV41" s="71"/>
      <c r="OQW41" s="71"/>
      <c r="OQX41" s="71"/>
      <c r="OQY41" s="71"/>
      <c r="OQZ41" s="71"/>
      <c r="ORA41" s="71"/>
      <c r="ORB41" s="71"/>
      <c r="ORC41" s="71"/>
      <c r="ORD41" s="71"/>
      <c r="ORE41" s="71"/>
      <c r="ORF41" s="71"/>
      <c r="ORG41" s="71"/>
      <c r="ORH41" s="71"/>
      <c r="ORI41" s="71"/>
      <c r="ORJ41" s="71"/>
      <c r="ORK41" s="71"/>
      <c r="ORL41" s="71"/>
      <c r="ORM41" s="71"/>
      <c r="ORN41" s="71"/>
      <c r="ORO41" s="71"/>
      <c r="ORP41" s="71"/>
      <c r="ORQ41" s="71"/>
      <c r="ORR41" s="71"/>
      <c r="ORS41" s="71"/>
      <c r="ORT41" s="71"/>
      <c r="ORU41" s="71"/>
      <c r="ORV41" s="71"/>
      <c r="ORW41" s="71"/>
      <c r="ORX41" s="71"/>
      <c r="ORY41" s="71"/>
      <c r="ORZ41" s="71"/>
      <c r="OSA41" s="71"/>
      <c r="OSB41" s="71"/>
      <c r="OSC41" s="71"/>
      <c r="OSD41" s="71"/>
      <c r="OSE41" s="71"/>
      <c r="OSF41" s="71"/>
      <c r="OSG41" s="71"/>
      <c r="OSH41" s="71"/>
      <c r="OSI41" s="71"/>
      <c r="OSJ41" s="71"/>
      <c r="OSK41" s="71"/>
      <c r="OSL41" s="71"/>
      <c r="OSM41" s="71"/>
      <c r="OSN41" s="71"/>
      <c r="OSO41" s="71"/>
      <c r="OSP41" s="71"/>
      <c r="OSQ41" s="71"/>
      <c r="OSR41" s="71"/>
      <c r="OSS41" s="71"/>
      <c r="OST41" s="71"/>
      <c r="OSU41" s="71"/>
      <c r="OSV41" s="71"/>
      <c r="OSW41" s="71"/>
      <c r="OSX41" s="71"/>
      <c r="OSY41" s="71"/>
      <c r="OSZ41" s="71"/>
      <c r="OTA41" s="71"/>
      <c r="OTB41" s="71"/>
      <c r="OTC41" s="71"/>
      <c r="OTD41" s="71"/>
      <c r="OTE41" s="71"/>
      <c r="OTF41" s="71"/>
      <c r="OTG41" s="71"/>
      <c r="OTH41" s="71"/>
      <c r="OTI41" s="71"/>
      <c r="OTJ41" s="71"/>
      <c r="OTK41" s="71"/>
      <c r="OTL41" s="71"/>
      <c r="OTM41" s="71"/>
      <c r="OTN41" s="71"/>
      <c r="OTO41" s="71"/>
      <c r="OTP41" s="71"/>
      <c r="OTQ41" s="71"/>
      <c r="OTR41" s="71"/>
      <c r="OTS41" s="71"/>
      <c r="OTT41" s="71"/>
      <c r="OTU41" s="71"/>
      <c r="OTV41" s="71"/>
      <c r="OTW41" s="71"/>
      <c r="OTX41" s="71"/>
      <c r="OTY41" s="71"/>
      <c r="OTZ41" s="71"/>
      <c r="OUA41" s="71"/>
      <c r="OUB41" s="71"/>
      <c r="OUC41" s="71"/>
      <c r="OUD41" s="71"/>
      <c r="OUE41" s="71"/>
      <c r="OUF41" s="71"/>
      <c r="OUG41" s="71"/>
      <c r="OUH41" s="71"/>
      <c r="OUI41" s="71"/>
      <c r="OUJ41" s="71"/>
      <c r="OUK41" s="71"/>
      <c r="OUL41" s="71"/>
      <c r="OUM41" s="71"/>
      <c r="OUN41" s="71"/>
      <c r="OUO41" s="71"/>
      <c r="OUP41" s="71"/>
      <c r="OUQ41" s="71"/>
      <c r="OUR41" s="71"/>
      <c r="OUS41" s="71"/>
      <c r="OUT41" s="71"/>
      <c r="OUU41" s="71"/>
      <c r="OUV41" s="71"/>
      <c r="OUW41" s="71"/>
      <c r="OUX41" s="71"/>
      <c r="OUY41" s="71"/>
      <c r="OUZ41" s="71"/>
      <c r="OVA41" s="71"/>
      <c r="OVB41" s="71"/>
      <c r="OVC41" s="71"/>
      <c r="OVD41" s="71"/>
      <c r="OVE41" s="71"/>
      <c r="OVF41" s="71"/>
      <c r="OVG41" s="71"/>
      <c r="OVH41" s="71"/>
      <c r="OVI41" s="71"/>
      <c r="OVJ41" s="71"/>
      <c r="OVK41" s="71"/>
      <c r="OVL41" s="71"/>
      <c r="OVM41" s="71"/>
      <c r="OVN41" s="71"/>
      <c r="OVO41" s="71"/>
      <c r="OVP41" s="71"/>
      <c r="OVQ41" s="71"/>
      <c r="OVR41" s="71"/>
      <c r="OVS41" s="71"/>
      <c r="OVT41" s="71"/>
      <c r="OVU41" s="71"/>
      <c r="OVV41" s="71"/>
      <c r="OVW41" s="71"/>
      <c r="OVX41" s="71"/>
      <c r="OVY41" s="71"/>
      <c r="OVZ41" s="71"/>
      <c r="OWA41" s="71"/>
      <c r="OWB41" s="71"/>
      <c r="OWC41" s="71"/>
      <c r="OWD41" s="71"/>
      <c r="OWE41" s="71"/>
      <c r="OWF41" s="71"/>
      <c r="OWG41" s="71"/>
      <c r="OWH41" s="71"/>
      <c r="OWI41" s="71"/>
      <c r="OWJ41" s="71"/>
      <c r="OWK41" s="71"/>
      <c r="OWL41" s="71"/>
      <c r="OWM41" s="71"/>
      <c r="OWN41" s="71"/>
      <c r="OWO41" s="71"/>
      <c r="OWP41" s="71"/>
      <c r="OWQ41" s="71"/>
      <c r="OWR41" s="71"/>
      <c r="OWS41" s="71"/>
      <c r="OWT41" s="71"/>
      <c r="OWU41" s="71"/>
      <c r="OWV41" s="71"/>
      <c r="OWW41" s="71"/>
      <c r="OWX41" s="71"/>
      <c r="OWY41" s="71"/>
      <c r="OWZ41" s="71"/>
      <c r="OXA41" s="71"/>
      <c r="OXB41" s="71"/>
      <c r="OXC41" s="71"/>
      <c r="OXD41" s="71"/>
      <c r="OXE41" s="71"/>
      <c r="OXF41" s="71"/>
      <c r="OXG41" s="71"/>
      <c r="OXH41" s="71"/>
      <c r="OXI41" s="71"/>
      <c r="OXJ41" s="71"/>
      <c r="OXK41" s="71"/>
      <c r="OXL41" s="71"/>
      <c r="OXM41" s="71"/>
      <c r="OXN41" s="71"/>
      <c r="OXO41" s="71"/>
      <c r="OXP41" s="71"/>
      <c r="OXQ41" s="71"/>
      <c r="OXR41" s="71"/>
      <c r="OXS41" s="71"/>
      <c r="OXT41" s="71"/>
      <c r="OXU41" s="71"/>
      <c r="OXV41" s="71"/>
      <c r="OXW41" s="71"/>
      <c r="OXX41" s="71"/>
      <c r="OXY41" s="71"/>
      <c r="OXZ41" s="71"/>
      <c r="OYA41" s="71"/>
      <c r="OYB41" s="71"/>
      <c r="OYC41" s="71"/>
      <c r="OYD41" s="71"/>
      <c r="OYE41" s="71"/>
      <c r="OYF41" s="71"/>
      <c r="OYG41" s="71"/>
      <c r="OYH41" s="71"/>
      <c r="OYI41" s="71"/>
      <c r="OYJ41" s="71"/>
      <c r="OYK41" s="71"/>
      <c r="OYL41" s="71"/>
      <c r="OYM41" s="71"/>
      <c r="OYN41" s="71"/>
      <c r="OYO41" s="71"/>
      <c r="OYP41" s="71"/>
      <c r="OYQ41" s="71"/>
      <c r="OYR41" s="71"/>
      <c r="OYS41" s="71"/>
      <c r="OYT41" s="71"/>
      <c r="OYU41" s="71"/>
      <c r="OYV41" s="71"/>
      <c r="OYW41" s="71"/>
      <c r="OYX41" s="71"/>
      <c r="OYY41" s="71"/>
      <c r="OYZ41" s="71"/>
      <c r="OZA41" s="71"/>
      <c r="OZB41" s="71"/>
      <c r="OZC41" s="71"/>
      <c r="OZD41" s="71"/>
      <c r="OZE41" s="71"/>
      <c r="OZF41" s="71"/>
      <c r="OZG41" s="71"/>
      <c r="OZH41" s="71"/>
      <c r="OZI41" s="71"/>
      <c r="OZJ41" s="71"/>
      <c r="OZK41" s="71"/>
      <c r="OZL41" s="71"/>
      <c r="OZM41" s="71"/>
      <c r="OZN41" s="71"/>
      <c r="OZO41" s="71"/>
      <c r="OZP41" s="71"/>
      <c r="OZQ41" s="71"/>
      <c r="OZR41" s="71"/>
      <c r="OZS41" s="71"/>
      <c r="OZT41" s="71"/>
      <c r="OZU41" s="71"/>
      <c r="OZV41" s="71"/>
      <c r="OZW41" s="71"/>
      <c r="OZX41" s="71"/>
      <c r="OZY41" s="71"/>
      <c r="OZZ41" s="71"/>
      <c r="PAA41" s="71"/>
      <c r="PAB41" s="71"/>
      <c r="PAC41" s="71"/>
      <c r="PAD41" s="71"/>
      <c r="PAE41" s="71"/>
      <c r="PAF41" s="71"/>
      <c r="PAG41" s="71"/>
      <c r="PAH41" s="71"/>
      <c r="PAI41" s="71"/>
      <c r="PAJ41" s="71"/>
      <c r="PAK41" s="71"/>
      <c r="PAL41" s="71"/>
      <c r="PAM41" s="71"/>
      <c r="PAN41" s="71"/>
      <c r="PAO41" s="71"/>
      <c r="PAP41" s="71"/>
      <c r="PAQ41" s="71"/>
      <c r="PAR41" s="71"/>
      <c r="PAS41" s="71"/>
      <c r="PAT41" s="71"/>
      <c r="PAU41" s="71"/>
      <c r="PAV41" s="71"/>
      <c r="PAW41" s="71"/>
      <c r="PAX41" s="71"/>
      <c r="PAY41" s="71"/>
      <c r="PAZ41" s="71"/>
      <c r="PBA41" s="71"/>
      <c r="PBB41" s="71"/>
      <c r="PBC41" s="71"/>
      <c r="PBD41" s="71"/>
      <c r="PBE41" s="71"/>
      <c r="PBF41" s="71"/>
      <c r="PBG41" s="71"/>
      <c r="PBH41" s="71"/>
      <c r="PBI41" s="71"/>
      <c r="PBJ41" s="71"/>
      <c r="PBK41" s="71"/>
      <c r="PBL41" s="71"/>
      <c r="PBM41" s="71"/>
      <c r="PBN41" s="71"/>
      <c r="PBO41" s="71"/>
      <c r="PBP41" s="71"/>
      <c r="PBQ41" s="71"/>
      <c r="PBR41" s="71"/>
      <c r="PBS41" s="71"/>
      <c r="PBT41" s="71"/>
      <c r="PBU41" s="71"/>
      <c r="PBV41" s="71"/>
      <c r="PBW41" s="71"/>
      <c r="PBX41" s="71"/>
      <c r="PBY41" s="71"/>
      <c r="PBZ41" s="71"/>
      <c r="PCA41" s="71"/>
      <c r="PCB41" s="71"/>
      <c r="PCC41" s="71"/>
      <c r="PCD41" s="71"/>
      <c r="PCE41" s="71"/>
      <c r="PCF41" s="71"/>
      <c r="PCG41" s="71"/>
      <c r="PCH41" s="71"/>
      <c r="PCI41" s="71"/>
      <c r="PCJ41" s="71"/>
      <c r="PCK41" s="71"/>
      <c r="PCL41" s="71"/>
      <c r="PCM41" s="71"/>
      <c r="PCN41" s="71"/>
      <c r="PCO41" s="71"/>
      <c r="PCP41" s="71"/>
      <c r="PCQ41" s="71"/>
      <c r="PCR41" s="71"/>
      <c r="PCS41" s="71"/>
      <c r="PCT41" s="71"/>
      <c r="PCU41" s="71"/>
      <c r="PCV41" s="71"/>
      <c r="PCW41" s="71"/>
      <c r="PCX41" s="71"/>
      <c r="PCY41" s="71"/>
      <c r="PCZ41" s="71"/>
      <c r="PDA41" s="71"/>
      <c r="PDB41" s="71"/>
      <c r="PDC41" s="71"/>
      <c r="PDD41" s="71"/>
      <c r="PDE41" s="71"/>
      <c r="PDF41" s="71"/>
      <c r="PDG41" s="71"/>
      <c r="PDH41" s="71"/>
      <c r="PDI41" s="71"/>
      <c r="PDJ41" s="71"/>
      <c r="PDK41" s="71"/>
      <c r="PDL41" s="71"/>
      <c r="PDM41" s="71"/>
      <c r="PDN41" s="71"/>
      <c r="PDO41" s="71"/>
      <c r="PDP41" s="71"/>
      <c r="PDQ41" s="71"/>
      <c r="PDR41" s="71"/>
      <c r="PDS41" s="71"/>
      <c r="PDT41" s="71"/>
      <c r="PDU41" s="71"/>
      <c r="PDV41" s="71"/>
      <c r="PDW41" s="71"/>
      <c r="PDX41" s="71"/>
      <c r="PDY41" s="71"/>
      <c r="PDZ41" s="71"/>
      <c r="PEA41" s="71"/>
      <c r="PEB41" s="71"/>
      <c r="PEC41" s="71"/>
      <c r="PED41" s="71"/>
      <c r="PEE41" s="71"/>
      <c r="PEF41" s="71"/>
      <c r="PEG41" s="71"/>
      <c r="PEH41" s="71"/>
      <c r="PEI41" s="71"/>
      <c r="PEJ41" s="71"/>
      <c r="PEK41" s="71"/>
      <c r="PEL41" s="71"/>
      <c r="PEM41" s="71"/>
      <c r="PEN41" s="71"/>
      <c r="PEO41" s="71"/>
      <c r="PEP41" s="71"/>
      <c r="PEQ41" s="71"/>
      <c r="PER41" s="71"/>
      <c r="PES41" s="71"/>
      <c r="PET41" s="71"/>
      <c r="PEU41" s="71"/>
      <c r="PEV41" s="71"/>
      <c r="PEW41" s="71"/>
      <c r="PEX41" s="71"/>
      <c r="PEY41" s="71"/>
      <c r="PEZ41" s="71"/>
      <c r="PFA41" s="71"/>
      <c r="PFB41" s="71"/>
      <c r="PFC41" s="71"/>
      <c r="PFD41" s="71"/>
      <c r="PFE41" s="71"/>
      <c r="PFF41" s="71"/>
      <c r="PFG41" s="71"/>
      <c r="PFH41" s="71"/>
      <c r="PFI41" s="71"/>
      <c r="PFJ41" s="71"/>
      <c r="PFK41" s="71"/>
      <c r="PFL41" s="71"/>
      <c r="PFM41" s="71"/>
      <c r="PFN41" s="71"/>
      <c r="PFO41" s="71"/>
      <c r="PFP41" s="71"/>
      <c r="PFQ41" s="71"/>
      <c r="PFR41" s="71"/>
      <c r="PFS41" s="71"/>
      <c r="PFT41" s="71"/>
      <c r="PFU41" s="71"/>
      <c r="PFV41" s="71"/>
      <c r="PFW41" s="71"/>
      <c r="PFX41" s="71"/>
      <c r="PFY41" s="71"/>
      <c r="PFZ41" s="71"/>
      <c r="PGA41" s="71"/>
      <c r="PGB41" s="71"/>
      <c r="PGC41" s="71"/>
      <c r="PGD41" s="71"/>
      <c r="PGE41" s="71"/>
      <c r="PGF41" s="71"/>
      <c r="PGG41" s="71"/>
      <c r="PGH41" s="71"/>
      <c r="PGI41" s="71"/>
      <c r="PGJ41" s="71"/>
      <c r="PGK41" s="71"/>
      <c r="PGL41" s="71"/>
      <c r="PGM41" s="71"/>
      <c r="PGN41" s="71"/>
      <c r="PGO41" s="71"/>
      <c r="PGP41" s="71"/>
      <c r="PGQ41" s="71"/>
      <c r="PGR41" s="71"/>
      <c r="PGS41" s="71"/>
      <c r="PGT41" s="71"/>
      <c r="PGU41" s="71"/>
      <c r="PGV41" s="71"/>
      <c r="PGW41" s="71"/>
      <c r="PGX41" s="71"/>
      <c r="PGY41" s="71"/>
      <c r="PGZ41" s="71"/>
      <c r="PHA41" s="71"/>
      <c r="PHB41" s="71"/>
      <c r="PHC41" s="71"/>
      <c r="PHD41" s="71"/>
      <c r="PHE41" s="71"/>
      <c r="PHF41" s="71"/>
      <c r="PHG41" s="71"/>
      <c r="PHH41" s="71"/>
      <c r="PHI41" s="71"/>
      <c r="PHJ41" s="71"/>
      <c r="PHK41" s="71"/>
      <c r="PHL41" s="71"/>
      <c r="PHM41" s="71"/>
      <c r="PHN41" s="71"/>
      <c r="PHO41" s="71"/>
      <c r="PHP41" s="71"/>
      <c r="PHQ41" s="71"/>
      <c r="PHR41" s="71"/>
      <c r="PHS41" s="71"/>
      <c r="PHT41" s="71"/>
      <c r="PHU41" s="71"/>
      <c r="PHV41" s="71"/>
      <c r="PHW41" s="71"/>
      <c r="PHX41" s="71"/>
      <c r="PHY41" s="71"/>
      <c r="PHZ41" s="71"/>
      <c r="PIA41" s="71"/>
      <c r="PIB41" s="71"/>
      <c r="PIC41" s="71"/>
      <c r="PID41" s="71"/>
      <c r="PIE41" s="71"/>
      <c r="PIF41" s="71"/>
      <c r="PIG41" s="71"/>
      <c r="PIH41" s="71"/>
      <c r="PII41" s="71"/>
      <c r="PIJ41" s="71"/>
      <c r="PIK41" s="71"/>
      <c r="PIL41" s="71"/>
      <c r="PIM41" s="71"/>
      <c r="PIN41" s="71"/>
      <c r="PIO41" s="71"/>
      <c r="PIP41" s="71"/>
      <c r="PIQ41" s="71"/>
      <c r="PIR41" s="71"/>
      <c r="PIS41" s="71"/>
      <c r="PIT41" s="71"/>
      <c r="PIU41" s="71"/>
      <c r="PIV41" s="71"/>
      <c r="PIW41" s="71"/>
      <c r="PIX41" s="71"/>
      <c r="PIY41" s="71"/>
      <c r="PIZ41" s="71"/>
      <c r="PJA41" s="71"/>
      <c r="PJB41" s="71"/>
      <c r="PJC41" s="71"/>
      <c r="PJD41" s="71"/>
      <c r="PJE41" s="71"/>
      <c r="PJF41" s="71"/>
      <c r="PJG41" s="71"/>
      <c r="PJH41" s="71"/>
      <c r="PJI41" s="71"/>
      <c r="PJJ41" s="71"/>
      <c r="PJK41" s="71"/>
      <c r="PJL41" s="71"/>
      <c r="PJM41" s="71"/>
      <c r="PJN41" s="71"/>
      <c r="PJO41" s="71"/>
      <c r="PJP41" s="71"/>
      <c r="PJQ41" s="71"/>
      <c r="PJR41" s="71"/>
      <c r="PJS41" s="71"/>
      <c r="PJT41" s="71"/>
      <c r="PJU41" s="71"/>
      <c r="PJV41" s="71"/>
      <c r="PJW41" s="71"/>
      <c r="PJX41" s="71"/>
      <c r="PJY41" s="71"/>
      <c r="PJZ41" s="71"/>
      <c r="PKA41" s="71"/>
      <c r="PKB41" s="71"/>
      <c r="PKC41" s="71"/>
      <c r="PKD41" s="71"/>
      <c r="PKE41" s="71"/>
      <c r="PKF41" s="71"/>
      <c r="PKG41" s="71"/>
      <c r="PKH41" s="71"/>
      <c r="PKI41" s="71"/>
      <c r="PKJ41" s="71"/>
      <c r="PKK41" s="71"/>
      <c r="PKL41" s="71"/>
      <c r="PKM41" s="71"/>
      <c r="PKN41" s="71"/>
      <c r="PKO41" s="71"/>
      <c r="PKP41" s="71"/>
      <c r="PKQ41" s="71"/>
      <c r="PKR41" s="71"/>
      <c r="PKS41" s="71"/>
      <c r="PKT41" s="71"/>
      <c r="PKU41" s="71"/>
      <c r="PKV41" s="71"/>
      <c r="PKW41" s="71"/>
      <c r="PKX41" s="71"/>
      <c r="PKY41" s="71"/>
      <c r="PKZ41" s="71"/>
      <c r="PLA41" s="71"/>
      <c r="PLB41" s="71"/>
      <c r="PLC41" s="71"/>
      <c r="PLD41" s="71"/>
      <c r="PLE41" s="71"/>
      <c r="PLF41" s="71"/>
      <c r="PLG41" s="71"/>
      <c r="PLH41" s="71"/>
      <c r="PLI41" s="71"/>
      <c r="PLJ41" s="71"/>
      <c r="PLK41" s="71"/>
      <c r="PLL41" s="71"/>
      <c r="PLM41" s="71"/>
      <c r="PLN41" s="71"/>
      <c r="PLO41" s="71"/>
      <c r="PLP41" s="71"/>
      <c r="PLQ41" s="71"/>
      <c r="PLR41" s="71"/>
      <c r="PLS41" s="71"/>
      <c r="PLT41" s="71"/>
      <c r="PLU41" s="71"/>
      <c r="PLV41" s="71"/>
      <c r="PLW41" s="71"/>
      <c r="PLX41" s="71"/>
      <c r="PLY41" s="71"/>
      <c r="PLZ41" s="71"/>
      <c r="PMA41" s="71"/>
      <c r="PMB41" s="71"/>
      <c r="PMC41" s="71"/>
      <c r="PMD41" s="71"/>
      <c r="PME41" s="71"/>
      <c r="PMF41" s="71"/>
      <c r="PMG41" s="71"/>
      <c r="PMH41" s="71"/>
      <c r="PMI41" s="71"/>
      <c r="PMJ41" s="71"/>
      <c r="PMK41" s="71"/>
      <c r="PML41" s="71"/>
      <c r="PMM41" s="71"/>
      <c r="PMN41" s="71"/>
      <c r="PMO41" s="71"/>
      <c r="PMP41" s="71"/>
      <c r="PMQ41" s="71"/>
      <c r="PMR41" s="71"/>
      <c r="PMS41" s="71"/>
      <c r="PMT41" s="71"/>
      <c r="PMU41" s="71"/>
      <c r="PMV41" s="71"/>
      <c r="PMW41" s="71"/>
      <c r="PMX41" s="71"/>
      <c r="PMY41" s="71"/>
      <c r="PMZ41" s="71"/>
      <c r="PNA41" s="71"/>
      <c r="PNB41" s="71"/>
      <c r="PNC41" s="71"/>
      <c r="PND41" s="71"/>
      <c r="PNE41" s="71"/>
      <c r="PNF41" s="71"/>
      <c r="PNG41" s="71"/>
      <c r="PNH41" s="71"/>
      <c r="PNI41" s="71"/>
      <c r="PNJ41" s="71"/>
      <c r="PNK41" s="71"/>
      <c r="PNL41" s="71"/>
      <c r="PNM41" s="71"/>
      <c r="PNN41" s="71"/>
      <c r="PNO41" s="71"/>
      <c r="PNP41" s="71"/>
      <c r="PNQ41" s="71"/>
      <c r="PNR41" s="71"/>
      <c r="PNS41" s="71"/>
      <c r="PNT41" s="71"/>
      <c r="PNU41" s="71"/>
      <c r="PNV41" s="71"/>
      <c r="PNW41" s="71"/>
      <c r="PNX41" s="71"/>
      <c r="PNY41" s="71"/>
      <c r="PNZ41" s="71"/>
      <c r="POA41" s="71"/>
      <c r="POB41" s="71"/>
      <c r="POC41" s="71"/>
      <c r="POD41" s="71"/>
      <c r="POE41" s="71"/>
      <c r="POF41" s="71"/>
      <c r="POG41" s="71"/>
      <c r="POH41" s="71"/>
      <c r="POI41" s="71"/>
      <c r="POJ41" s="71"/>
      <c r="POK41" s="71"/>
      <c r="POL41" s="71"/>
      <c r="POM41" s="71"/>
      <c r="PON41" s="71"/>
      <c r="POO41" s="71"/>
      <c r="POP41" s="71"/>
      <c r="POQ41" s="71"/>
      <c r="POR41" s="71"/>
      <c r="POS41" s="71"/>
      <c r="POT41" s="71"/>
      <c r="POU41" s="71"/>
      <c r="POV41" s="71"/>
      <c r="POW41" s="71"/>
      <c r="POX41" s="71"/>
      <c r="POY41" s="71"/>
      <c r="POZ41" s="71"/>
      <c r="PPA41" s="71"/>
      <c r="PPB41" s="71"/>
      <c r="PPC41" s="71"/>
      <c r="PPD41" s="71"/>
      <c r="PPE41" s="71"/>
      <c r="PPF41" s="71"/>
      <c r="PPG41" s="71"/>
      <c r="PPH41" s="71"/>
      <c r="PPI41" s="71"/>
      <c r="PPJ41" s="71"/>
      <c r="PPK41" s="71"/>
      <c r="PPL41" s="71"/>
      <c r="PPM41" s="71"/>
      <c r="PPN41" s="71"/>
      <c r="PPO41" s="71"/>
      <c r="PPP41" s="71"/>
      <c r="PPQ41" s="71"/>
      <c r="PPR41" s="71"/>
      <c r="PPS41" s="71"/>
      <c r="PPT41" s="71"/>
      <c r="PPU41" s="71"/>
      <c r="PPV41" s="71"/>
      <c r="PPW41" s="71"/>
      <c r="PPX41" s="71"/>
      <c r="PPY41" s="71"/>
      <c r="PPZ41" s="71"/>
      <c r="PQA41" s="71"/>
      <c r="PQB41" s="71"/>
      <c r="PQC41" s="71"/>
      <c r="PQD41" s="71"/>
      <c r="PQE41" s="71"/>
      <c r="PQF41" s="71"/>
      <c r="PQG41" s="71"/>
      <c r="PQH41" s="71"/>
      <c r="PQI41" s="71"/>
      <c r="PQJ41" s="71"/>
      <c r="PQK41" s="71"/>
      <c r="PQL41" s="71"/>
      <c r="PQM41" s="71"/>
      <c r="PQN41" s="71"/>
      <c r="PQO41" s="71"/>
      <c r="PQP41" s="71"/>
      <c r="PQQ41" s="71"/>
      <c r="PQR41" s="71"/>
      <c r="PQS41" s="71"/>
      <c r="PQT41" s="71"/>
      <c r="PQU41" s="71"/>
      <c r="PQV41" s="71"/>
      <c r="PQW41" s="71"/>
      <c r="PQX41" s="71"/>
      <c r="PQY41" s="71"/>
      <c r="PQZ41" s="71"/>
      <c r="PRA41" s="71"/>
      <c r="PRB41" s="71"/>
      <c r="PRC41" s="71"/>
      <c r="PRD41" s="71"/>
      <c r="PRE41" s="71"/>
      <c r="PRF41" s="71"/>
      <c r="PRG41" s="71"/>
      <c r="PRH41" s="71"/>
      <c r="PRI41" s="71"/>
      <c r="PRJ41" s="71"/>
      <c r="PRK41" s="71"/>
      <c r="PRL41" s="71"/>
      <c r="PRM41" s="71"/>
      <c r="PRN41" s="71"/>
      <c r="PRO41" s="71"/>
      <c r="PRP41" s="71"/>
      <c r="PRQ41" s="71"/>
      <c r="PRR41" s="71"/>
      <c r="PRS41" s="71"/>
      <c r="PRT41" s="71"/>
      <c r="PRU41" s="71"/>
      <c r="PRV41" s="71"/>
      <c r="PRW41" s="71"/>
      <c r="PRX41" s="71"/>
      <c r="PRY41" s="71"/>
      <c r="PRZ41" s="71"/>
      <c r="PSA41" s="71"/>
      <c r="PSB41" s="71"/>
      <c r="PSC41" s="71"/>
      <c r="PSD41" s="71"/>
      <c r="PSE41" s="71"/>
      <c r="PSF41" s="71"/>
      <c r="PSG41" s="71"/>
      <c r="PSH41" s="71"/>
      <c r="PSI41" s="71"/>
      <c r="PSJ41" s="71"/>
      <c r="PSK41" s="71"/>
      <c r="PSL41" s="71"/>
      <c r="PSM41" s="71"/>
      <c r="PSN41" s="71"/>
      <c r="PSO41" s="71"/>
      <c r="PSP41" s="71"/>
      <c r="PSQ41" s="71"/>
      <c r="PSR41" s="71"/>
      <c r="PSS41" s="71"/>
      <c r="PST41" s="71"/>
      <c r="PSU41" s="71"/>
      <c r="PSV41" s="71"/>
      <c r="PSW41" s="71"/>
      <c r="PSX41" s="71"/>
      <c r="PSY41" s="71"/>
      <c r="PSZ41" s="71"/>
      <c r="PTA41" s="71"/>
      <c r="PTB41" s="71"/>
      <c r="PTC41" s="71"/>
      <c r="PTD41" s="71"/>
      <c r="PTE41" s="71"/>
      <c r="PTF41" s="71"/>
      <c r="PTG41" s="71"/>
      <c r="PTH41" s="71"/>
      <c r="PTI41" s="71"/>
      <c r="PTJ41" s="71"/>
      <c r="PTK41" s="71"/>
      <c r="PTL41" s="71"/>
      <c r="PTM41" s="71"/>
      <c r="PTN41" s="71"/>
      <c r="PTO41" s="71"/>
      <c r="PTP41" s="71"/>
      <c r="PTQ41" s="71"/>
      <c r="PTR41" s="71"/>
      <c r="PTS41" s="71"/>
      <c r="PTT41" s="71"/>
      <c r="PTU41" s="71"/>
      <c r="PTV41" s="71"/>
      <c r="PTW41" s="71"/>
      <c r="PTX41" s="71"/>
      <c r="PTY41" s="71"/>
      <c r="PTZ41" s="71"/>
      <c r="PUA41" s="71"/>
      <c r="PUB41" s="71"/>
      <c r="PUC41" s="71"/>
      <c r="PUD41" s="71"/>
      <c r="PUE41" s="71"/>
      <c r="PUF41" s="71"/>
      <c r="PUG41" s="71"/>
      <c r="PUH41" s="71"/>
      <c r="PUI41" s="71"/>
      <c r="PUJ41" s="71"/>
      <c r="PUK41" s="71"/>
      <c r="PUL41" s="71"/>
      <c r="PUM41" s="71"/>
      <c r="PUN41" s="71"/>
      <c r="PUO41" s="71"/>
      <c r="PUP41" s="71"/>
      <c r="PUQ41" s="71"/>
      <c r="PUR41" s="71"/>
      <c r="PUS41" s="71"/>
      <c r="PUT41" s="71"/>
      <c r="PUU41" s="71"/>
      <c r="PUV41" s="71"/>
      <c r="PUW41" s="71"/>
      <c r="PUX41" s="71"/>
      <c r="PUY41" s="71"/>
      <c r="PUZ41" s="71"/>
      <c r="PVA41" s="71"/>
      <c r="PVB41" s="71"/>
      <c r="PVC41" s="71"/>
      <c r="PVD41" s="71"/>
      <c r="PVE41" s="71"/>
      <c r="PVF41" s="71"/>
      <c r="PVG41" s="71"/>
      <c r="PVH41" s="71"/>
      <c r="PVI41" s="71"/>
      <c r="PVJ41" s="71"/>
      <c r="PVK41" s="71"/>
      <c r="PVL41" s="71"/>
      <c r="PVM41" s="71"/>
      <c r="PVN41" s="71"/>
      <c r="PVO41" s="71"/>
      <c r="PVP41" s="71"/>
      <c r="PVQ41" s="71"/>
      <c r="PVR41" s="71"/>
      <c r="PVS41" s="71"/>
      <c r="PVT41" s="71"/>
      <c r="PVU41" s="71"/>
      <c r="PVV41" s="71"/>
      <c r="PVW41" s="71"/>
      <c r="PVX41" s="71"/>
      <c r="PVY41" s="71"/>
      <c r="PVZ41" s="71"/>
      <c r="PWA41" s="71"/>
      <c r="PWB41" s="71"/>
      <c r="PWC41" s="71"/>
      <c r="PWD41" s="71"/>
      <c r="PWE41" s="71"/>
      <c r="PWF41" s="71"/>
      <c r="PWG41" s="71"/>
      <c r="PWH41" s="71"/>
      <c r="PWI41" s="71"/>
      <c r="PWJ41" s="71"/>
      <c r="PWK41" s="71"/>
      <c r="PWL41" s="71"/>
      <c r="PWM41" s="71"/>
      <c r="PWN41" s="71"/>
      <c r="PWO41" s="71"/>
      <c r="PWP41" s="71"/>
      <c r="PWQ41" s="71"/>
      <c r="PWR41" s="71"/>
      <c r="PWS41" s="71"/>
      <c r="PWT41" s="71"/>
      <c r="PWU41" s="71"/>
      <c r="PWV41" s="71"/>
      <c r="PWW41" s="71"/>
      <c r="PWX41" s="71"/>
      <c r="PWY41" s="71"/>
      <c r="PWZ41" s="71"/>
      <c r="PXA41" s="71"/>
      <c r="PXB41" s="71"/>
      <c r="PXC41" s="71"/>
      <c r="PXD41" s="71"/>
      <c r="PXE41" s="71"/>
      <c r="PXF41" s="71"/>
      <c r="PXG41" s="71"/>
      <c r="PXH41" s="71"/>
      <c r="PXI41" s="71"/>
      <c r="PXJ41" s="71"/>
      <c r="PXK41" s="71"/>
      <c r="PXL41" s="71"/>
      <c r="PXM41" s="71"/>
      <c r="PXN41" s="71"/>
      <c r="PXO41" s="71"/>
      <c r="PXP41" s="71"/>
      <c r="PXQ41" s="71"/>
      <c r="PXR41" s="71"/>
      <c r="PXS41" s="71"/>
      <c r="PXT41" s="71"/>
      <c r="PXU41" s="71"/>
      <c r="PXV41" s="71"/>
      <c r="PXW41" s="71"/>
      <c r="PXX41" s="71"/>
      <c r="PXY41" s="71"/>
      <c r="PXZ41" s="71"/>
      <c r="PYA41" s="71"/>
      <c r="PYB41" s="71"/>
      <c r="PYC41" s="71"/>
      <c r="PYD41" s="71"/>
      <c r="PYE41" s="71"/>
      <c r="PYF41" s="71"/>
      <c r="PYG41" s="71"/>
      <c r="PYH41" s="71"/>
      <c r="PYI41" s="71"/>
      <c r="PYJ41" s="71"/>
      <c r="PYK41" s="71"/>
      <c r="PYL41" s="71"/>
      <c r="PYM41" s="71"/>
      <c r="PYN41" s="71"/>
      <c r="PYO41" s="71"/>
      <c r="PYP41" s="71"/>
      <c r="PYQ41" s="71"/>
      <c r="PYR41" s="71"/>
      <c r="PYS41" s="71"/>
      <c r="PYT41" s="71"/>
      <c r="PYU41" s="71"/>
      <c r="PYV41" s="71"/>
      <c r="PYW41" s="71"/>
      <c r="PYX41" s="71"/>
      <c r="PYY41" s="71"/>
      <c r="PYZ41" s="71"/>
      <c r="PZA41" s="71"/>
      <c r="PZB41" s="71"/>
      <c r="PZC41" s="71"/>
      <c r="PZD41" s="71"/>
      <c r="PZE41" s="71"/>
      <c r="PZF41" s="71"/>
      <c r="PZG41" s="71"/>
      <c r="PZH41" s="71"/>
      <c r="PZI41" s="71"/>
      <c r="PZJ41" s="71"/>
      <c r="PZK41" s="71"/>
      <c r="PZL41" s="71"/>
      <c r="PZM41" s="71"/>
      <c r="PZN41" s="71"/>
      <c r="PZO41" s="71"/>
      <c r="PZP41" s="71"/>
      <c r="PZQ41" s="71"/>
      <c r="PZR41" s="71"/>
      <c r="PZS41" s="71"/>
      <c r="PZT41" s="71"/>
      <c r="PZU41" s="71"/>
      <c r="PZV41" s="71"/>
      <c r="PZW41" s="71"/>
      <c r="PZX41" s="71"/>
      <c r="PZY41" s="71"/>
      <c r="PZZ41" s="71"/>
      <c r="QAA41" s="71"/>
      <c r="QAB41" s="71"/>
      <c r="QAC41" s="71"/>
      <c r="QAD41" s="71"/>
      <c r="QAE41" s="71"/>
      <c r="QAF41" s="71"/>
      <c r="QAG41" s="71"/>
      <c r="QAH41" s="71"/>
      <c r="QAI41" s="71"/>
      <c r="QAJ41" s="71"/>
      <c r="QAK41" s="71"/>
      <c r="QAL41" s="71"/>
      <c r="QAM41" s="71"/>
      <c r="QAN41" s="71"/>
      <c r="QAO41" s="71"/>
      <c r="QAP41" s="71"/>
      <c r="QAQ41" s="71"/>
      <c r="QAR41" s="71"/>
      <c r="QAS41" s="71"/>
      <c r="QAT41" s="71"/>
      <c r="QAU41" s="71"/>
      <c r="QAV41" s="71"/>
      <c r="QAW41" s="71"/>
      <c r="QAX41" s="71"/>
      <c r="QAY41" s="71"/>
      <c r="QAZ41" s="71"/>
      <c r="QBA41" s="71"/>
      <c r="QBB41" s="71"/>
      <c r="QBC41" s="71"/>
      <c r="QBD41" s="71"/>
      <c r="QBE41" s="71"/>
      <c r="QBF41" s="71"/>
      <c r="QBG41" s="71"/>
      <c r="QBH41" s="71"/>
      <c r="QBI41" s="71"/>
      <c r="QBJ41" s="71"/>
      <c r="QBK41" s="71"/>
      <c r="QBL41" s="71"/>
      <c r="QBM41" s="71"/>
      <c r="QBN41" s="71"/>
      <c r="QBO41" s="71"/>
      <c r="QBP41" s="71"/>
      <c r="QBQ41" s="71"/>
      <c r="QBR41" s="71"/>
      <c r="QBS41" s="71"/>
      <c r="QBT41" s="71"/>
      <c r="QBU41" s="71"/>
      <c r="QBV41" s="71"/>
      <c r="QBW41" s="71"/>
      <c r="QBX41" s="71"/>
      <c r="QBY41" s="71"/>
      <c r="QBZ41" s="71"/>
      <c r="QCA41" s="71"/>
      <c r="QCB41" s="71"/>
      <c r="QCC41" s="71"/>
      <c r="QCD41" s="71"/>
      <c r="QCE41" s="71"/>
      <c r="QCF41" s="71"/>
      <c r="QCG41" s="71"/>
      <c r="QCH41" s="71"/>
      <c r="QCI41" s="71"/>
      <c r="QCJ41" s="71"/>
      <c r="QCK41" s="71"/>
      <c r="QCL41" s="71"/>
      <c r="QCM41" s="71"/>
      <c r="QCN41" s="71"/>
      <c r="QCO41" s="71"/>
      <c r="QCP41" s="71"/>
      <c r="QCQ41" s="71"/>
      <c r="QCR41" s="71"/>
      <c r="QCS41" s="71"/>
      <c r="QCT41" s="71"/>
      <c r="QCU41" s="71"/>
      <c r="QCV41" s="71"/>
      <c r="QCW41" s="71"/>
      <c r="QCX41" s="71"/>
      <c r="QCY41" s="71"/>
      <c r="QCZ41" s="71"/>
      <c r="QDA41" s="71"/>
      <c r="QDB41" s="71"/>
      <c r="QDC41" s="71"/>
      <c r="QDD41" s="71"/>
      <c r="QDE41" s="71"/>
      <c r="QDF41" s="71"/>
      <c r="QDG41" s="71"/>
      <c r="QDH41" s="71"/>
      <c r="QDI41" s="71"/>
      <c r="QDJ41" s="71"/>
      <c r="QDK41" s="71"/>
      <c r="QDL41" s="71"/>
      <c r="QDM41" s="71"/>
      <c r="QDN41" s="71"/>
      <c r="QDO41" s="71"/>
      <c r="QDP41" s="71"/>
      <c r="QDQ41" s="71"/>
      <c r="QDR41" s="71"/>
      <c r="QDS41" s="71"/>
      <c r="QDT41" s="71"/>
      <c r="QDU41" s="71"/>
      <c r="QDV41" s="71"/>
      <c r="QDW41" s="71"/>
      <c r="QDX41" s="71"/>
      <c r="QDY41" s="71"/>
      <c r="QDZ41" s="71"/>
      <c r="QEA41" s="71"/>
      <c r="QEB41" s="71"/>
      <c r="QEC41" s="71"/>
      <c r="QED41" s="71"/>
      <c r="QEE41" s="71"/>
      <c r="QEF41" s="71"/>
      <c r="QEG41" s="71"/>
      <c r="QEH41" s="71"/>
      <c r="QEI41" s="71"/>
      <c r="QEJ41" s="71"/>
      <c r="QEK41" s="71"/>
      <c r="QEL41" s="71"/>
      <c r="QEM41" s="71"/>
      <c r="QEN41" s="71"/>
      <c r="QEO41" s="71"/>
      <c r="QEP41" s="71"/>
      <c r="QEQ41" s="71"/>
      <c r="QER41" s="71"/>
      <c r="QES41" s="71"/>
      <c r="QET41" s="71"/>
      <c r="QEU41" s="71"/>
      <c r="QEV41" s="71"/>
      <c r="QEW41" s="71"/>
      <c r="QEX41" s="71"/>
      <c r="QEY41" s="71"/>
      <c r="QEZ41" s="71"/>
      <c r="QFA41" s="71"/>
      <c r="QFB41" s="71"/>
      <c r="QFC41" s="71"/>
      <c r="QFD41" s="71"/>
      <c r="QFE41" s="71"/>
      <c r="QFF41" s="71"/>
      <c r="QFG41" s="71"/>
      <c r="QFH41" s="71"/>
      <c r="QFI41" s="71"/>
      <c r="QFJ41" s="71"/>
      <c r="QFK41" s="71"/>
      <c r="QFL41" s="71"/>
      <c r="QFM41" s="71"/>
      <c r="QFN41" s="71"/>
      <c r="QFO41" s="71"/>
      <c r="QFP41" s="71"/>
      <c r="QFQ41" s="71"/>
      <c r="QFR41" s="71"/>
      <c r="QFS41" s="71"/>
      <c r="QFT41" s="71"/>
      <c r="QFU41" s="71"/>
      <c r="QFV41" s="71"/>
      <c r="QFW41" s="71"/>
      <c r="QFX41" s="71"/>
      <c r="QFY41" s="71"/>
      <c r="QFZ41" s="71"/>
      <c r="QGA41" s="71"/>
      <c r="QGB41" s="71"/>
      <c r="QGC41" s="71"/>
      <c r="QGD41" s="71"/>
      <c r="QGE41" s="71"/>
      <c r="QGF41" s="71"/>
      <c r="QGG41" s="71"/>
      <c r="QGH41" s="71"/>
      <c r="QGI41" s="71"/>
      <c r="QGJ41" s="71"/>
      <c r="QGK41" s="71"/>
      <c r="QGL41" s="71"/>
      <c r="QGM41" s="71"/>
      <c r="QGN41" s="71"/>
      <c r="QGO41" s="71"/>
      <c r="QGP41" s="71"/>
      <c r="QGQ41" s="71"/>
      <c r="QGR41" s="71"/>
      <c r="QGS41" s="71"/>
      <c r="QGT41" s="71"/>
      <c r="QGU41" s="71"/>
      <c r="QGV41" s="71"/>
      <c r="QGW41" s="71"/>
      <c r="QGX41" s="71"/>
      <c r="QGY41" s="71"/>
      <c r="QGZ41" s="71"/>
      <c r="QHA41" s="71"/>
      <c r="QHB41" s="71"/>
      <c r="QHC41" s="71"/>
      <c r="QHD41" s="71"/>
      <c r="QHE41" s="71"/>
      <c r="QHF41" s="71"/>
      <c r="QHG41" s="71"/>
      <c r="QHH41" s="71"/>
      <c r="QHI41" s="71"/>
      <c r="QHJ41" s="71"/>
      <c r="QHK41" s="71"/>
      <c r="QHL41" s="71"/>
      <c r="QHM41" s="71"/>
      <c r="QHN41" s="71"/>
      <c r="QHO41" s="71"/>
      <c r="QHP41" s="71"/>
      <c r="QHQ41" s="71"/>
      <c r="QHR41" s="71"/>
      <c r="QHS41" s="71"/>
      <c r="QHT41" s="71"/>
      <c r="QHU41" s="71"/>
      <c r="QHV41" s="71"/>
      <c r="QHW41" s="71"/>
      <c r="QHX41" s="71"/>
      <c r="QHY41" s="71"/>
      <c r="QHZ41" s="71"/>
      <c r="QIA41" s="71"/>
      <c r="QIB41" s="71"/>
      <c r="QIC41" s="71"/>
      <c r="QID41" s="71"/>
      <c r="QIE41" s="71"/>
      <c r="QIF41" s="71"/>
      <c r="QIG41" s="71"/>
      <c r="QIH41" s="71"/>
      <c r="QII41" s="71"/>
      <c r="QIJ41" s="71"/>
      <c r="QIK41" s="71"/>
      <c r="QIL41" s="71"/>
      <c r="QIM41" s="71"/>
      <c r="QIN41" s="71"/>
      <c r="QIO41" s="71"/>
      <c r="QIP41" s="71"/>
      <c r="QIQ41" s="71"/>
      <c r="QIR41" s="71"/>
      <c r="QIS41" s="71"/>
      <c r="QIT41" s="71"/>
      <c r="QIU41" s="71"/>
      <c r="QIV41" s="71"/>
      <c r="QIW41" s="71"/>
      <c r="QIX41" s="71"/>
      <c r="QIY41" s="71"/>
      <c r="QIZ41" s="71"/>
      <c r="QJA41" s="71"/>
      <c r="QJB41" s="71"/>
      <c r="QJC41" s="71"/>
      <c r="QJD41" s="71"/>
      <c r="QJE41" s="71"/>
      <c r="QJF41" s="71"/>
      <c r="QJG41" s="71"/>
      <c r="QJH41" s="71"/>
      <c r="QJI41" s="71"/>
      <c r="QJJ41" s="71"/>
      <c r="QJK41" s="71"/>
      <c r="QJL41" s="71"/>
      <c r="QJM41" s="71"/>
      <c r="QJN41" s="71"/>
      <c r="QJO41" s="71"/>
      <c r="QJP41" s="71"/>
      <c r="QJQ41" s="71"/>
      <c r="QJR41" s="71"/>
      <c r="QJS41" s="71"/>
      <c r="QJT41" s="71"/>
      <c r="QJU41" s="71"/>
      <c r="QJV41" s="71"/>
      <c r="QJW41" s="71"/>
      <c r="QJX41" s="71"/>
      <c r="QJY41" s="71"/>
      <c r="QJZ41" s="71"/>
      <c r="QKA41" s="71"/>
      <c r="QKB41" s="71"/>
      <c r="QKC41" s="71"/>
      <c r="QKD41" s="71"/>
      <c r="QKE41" s="71"/>
      <c r="QKF41" s="71"/>
      <c r="QKG41" s="71"/>
      <c r="QKH41" s="71"/>
      <c r="QKI41" s="71"/>
      <c r="QKJ41" s="71"/>
      <c r="QKK41" s="71"/>
      <c r="QKL41" s="71"/>
      <c r="QKM41" s="71"/>
      <c r="QKN41" s="71"/>
      <c r="QKO41" s="71"/>
      <c r="QKP41" s="71"/>
      <c r="QKQ41" s="71"/>
      <c r="QKR41" s="71"/>
      <c r="QKS41" s="71"/>
      <c r="QKT41" s="71"/>
      <c r="QKU41" s="71"/>
      <c r="QKV41" s="71"/>
      <c r="QKW41" s="71"/>
      <c r="QKX41" s="71"/>
      <c r="QKY41" s="71"/>
      <c r="QKZ41" s="71"/>
      <c r="QLA41" s="71"/>
      <c r="QLB41" s="71"/>
      <c r="QLC41" s="71"/>
      <c r="QLD41" s="71"/>
      <c r="QLE41" s="71"/>
      <c r="QLF41" s="71"/>
      <c r="QLG41" s="71"/>
      <c r="QLH41" s="71"/>
      <c r="QLI41" s="71"/>
      <c r="QLJ41" s="71"/>
      <c r="QLK41" s="71"/>
      <c r="QLL41" s="71"/>
      <c r="QLM41" s="71"/>
      <c r="QLN41" s="71"/>
      <c r="QLO41" s="71"/>
      <c r="QLP41" s="71"/>
      <c r="QLQ41" s="71"/>
      <c r="QLR41" s="71"/>
      <c r="QLS41" s="71"/>
      <c r="QLT41" s="71"/>
      <c r="QLU41" s="71"/>
      <c r="QLV41" s="71"/>
      <c r="QLW41" s="71"/>
      <c r="QLX41" s="71"/>
      <c r="QLY41" s="71"/>
      <c r="QLZ41" s="71"/>
      <c r="QMA41" s="71"/>
      <c r="QMB41" s="71"/>
      <c r="QMC41" s="71"/>
      <c r="QMD41" s="71"/>
      <c r="QME41" s="71"/>
      <c r="QMF41" s="71"/>
      <c r="QMG41" s="71"/>
      <c r="QMH41" s="71"/>
      <c r="QMI41" s="71"/>
      <c r="QMJ41" s="71"/>
      <c r="QMK41" s="71"/>
      <c r="QML41" s="71"/>
      <c r="QMM41" s="71"/>
      <c r="QMN41" s="71"/>
      <c r="QMO41" s="71"/>
      <c r="QMP41" s="71"/>
      <c r="QMQ41" s="71"/>
      <c r="QMR41" s="71"/>
      <c r="QMS41" s="71"/>
      <c r="QMT41" s="71"/>
      <c r="QMU41" s="71"/>
      <c r="QMV41" s="71"/>
      <c r="QMW41" s="71"/>
      <c r="QMX41" s="71"/>
      <c r="QMY41" s="71"/>
      <c r="QMZ41" s="71"/>
      <c r="QNA41" s="71"/>
      <c r="QNB41" s="71"/>
      <c r="QNC41" s="71"/>
      <c r="QND41" s="71"/>
      <c r="QNE41" s="71"/>
      <c r="QNF41" s="71"/>
      <c r="QNG41" s="71"/>
      <c r="QNH41" s="71"/>
      <c r="QNI41" s="71"/>
      <c r="QNJ41" s="71"/>
      <c r="QNK41" s="71"/>
      <c r="QNL41" s="71"/>
      <c r="QNM41" s="71"/>
      <c r="QNN41" s="71"/>
      <c r="QNO41" s="71"/>
      <c r="QNP41" s="71"/>
      <c r="QNQ41" s="71"/>
      <c r="QNR41" s="71"/>
      <c r="QNS41" s="71"/>
      <c r="QNT41" s="71"/>
      <c r="QNU41" s="71"/>
      <c r="QNV41" s="71"/>
      <c r="QNW41" s="71"/>
      <c r="QNX41" s="71"/>
      <c r="QNY41" s="71"/>
      <c r="QNZ41" s="71"/>
      <c r="QOA41" s="71"/>
      <c r="QOB41" s="71"/>
      <c r="QOC41" s="71"/>
      <c r="QOD41" s="71"/>
      <c r="QOE41" s="71"/>
      <c r="QOF41" s="71"/>
      <c r="QOG41" s="71"/>
      <c r="QOH41" s="71"/>
      <c r="QOI41" s="71"/>
      <c r="QOJ41" s="71"/>
      <c r="QOK41" s="71"/>
      <c r="QOL41" s="71"/>
      <c r="QOM41" s="71"/>
      <c r="QON41" s="71"/>
      <c r="QOO41" s="71"/>
      <c r="QOP41" s="71"/>
      <c r="QOQ41" s="71"/>
      <c r="QOR41" s="71"/>
      <c r="QOS41" s="71"/>
      <c r="QOT41" s="71"/>
      <c r="QOU41" s="71"/>
      <c r="QOV41" s="71"/>
      <c r="QOW41" s="71"/>
      <c r="QOX41" s="71"/>
      <c r="QOY41" s="71"/>
      <c r="QOZ41" s="71"/>
      <c r="QPA41" s="71"/>
      <c r="QPB41" s="71"/>
      <c r="QPC41" s="71"/>
      <c r="QPD41" s="71"/>
      <c r="QPE41" s="71"/>
      <c r="QPF41" s="71"/>
      <c r="QPG41" s="71"/>
      <c r="QPH41" s="71"/>
      <c r="QPI41" s="71"/>
      <c r="QPJ41" s="71"/>
      <c r="QPK41" s="71"/>
      <c r="QPL41" s="71"/>
      <c r="QPM41" s="71"/>
      <c r="QPN41" s="71"/>
      <c r="QPO41" s="71"/>
      <c r="QPP41" s="71"/>
      <c r="QPQ41" s="71"/>
      <c r="QPR41" s="71"/>
      <c r="QPS41" s="71"/>
      <c r="QPT41" s="71"/>
      <c r="QPU41" s="71"/>
      <c r="QPV41" s="71"/>
      <c r="QPW41" s="71"/>
      <c r="QPX41" s="71"/>
      <c r="QPY41" s="71"/>
      <c r="QPZ41" s="71"/>
      <c r="QQA41" s="71"/>
      <c r="QQB41" s="71"/>
      <c r="QQC41" s="71"/>
      <c r="QQD41" s="71"/>
      <c r="QQE41" s="71"/>
      <c r="QQF41" s="71"/>
      <c r="QQG41" s="71"/>
      <c r="QQH41" s="71"/>
      <c r="QQI41" s="71"/>
      <c r="QQJ41" s="71"/>
      <c r="QQK41" s="71"/>
      <c r="QQL41" s="71"/>
      <c r="QQM41" s="71"/>
      <c r="QQN41" s="71"/>
      <c r="QQO41" s="71"/>
      <c r="QQP41" s="71"/>
      <c r="QQQ41" s="71"/>
      <c r="QQR41" s="71"/>
      <c r="QQS41" s="71"/>
      <c r="QQT41" s="71"/>
      <c r="QQU41" s="71"/>
      <c r="QQV41" s="71"/>
      <c r="QQW41" s="71"/>
      <c r="QQX41" s="71"/>
      <c r="QQY41" s="71"/>
      <c r="QQZ41" s="71"/>
      <c r="QRA41" s="71"/>
      <c r="QRB41" s="71"/>
      <c r="QRC41" s="71"/>
      <c r="QRD41" s="71"/>
      <c r="QRE41" s="71"/>
      <c r="QRF41" s="71"/>
      <c r="QRG41" s="71"/>
      <c r="QRH41" s="71"/>
      <c r="QRI41" s="71"/>
      <c r="QRJ41" s="71"/>
      <c r="QRK41" s="71"/>
      <c r="QRL41" s="71"/>
      <c r="QRM41" s="71"/>
      <c r="QRN41" s="71"/>
      <c r="QRO41" s="71"/>
      <c r="QRP41" s="71"/>
      <c r="QRQ41" s="71"/>
      <c r="QRR41" s="71"/>
      <c r="QRS41" s="71"/>
      <c r="QRT41" s="71"/>
      <c r="QRU41" s="71"/>
      <c r="QRV41" s="71"/>
      <c r="QRW41" s="71"/>
      <c r="QRX41" s="71"/>
      <c r="QRY41" s="71"/>
      <c r="QRZ41" s="71"/>
      <c r="QSA41" s="71"/>
      <c r="QSB41" s="71"/>
      <c r="QSC41" s="71"/>
      <c r="QSD41" s="71"/>
      <c r="QSE41" s="71"/>
      <c r="QSF41" s="71"/>
      <c r="QSG41" s="71"/>
      <c r="QSH41" s="71"/>
      <c r="QSI41" s="71"/>
      <c r="QSJ41" s="71"/>
      <c r="QSK41" s="71"/>
      <c r="QSL41" s="71"/>
      <c r="QSM41" s="71"/>
      <c r="QSN41" s="71"/>
      <c r="QSO41" s="71"/>
      <c r="QSP41" s="71"/>
      <c r="QSQ41" s="71"/>
      <c r="QSR41" s="71"/>
      <c r="QSS41" s="71"/>
      <c r="QST41" s="71"/>
      <c r="QSU41" s="71"/>
      <c r="QSV41" s="71"/>
      <c r="QSW41" s="71"/>
      <c r="QSX41" s="71"/>
      <c r="QSY41" s="71"/>
      <c r="QSZ41" s="71"/>
      <c r="QTA41" s="71"/>
      <c r="QTB41" s="71"/>
      <c r="QTC41" s="71"/>
      <c r="QTD41" s="71"/>
      <c r="QTE41" s="71"/>
      <c r="QTF41" s="71"/>
      <c r="QTG41" s="71"/>
      <c r="QTH41" s="71"/>
      <c r="QTI41" s="71"/>
      <c r="QTJ41" s="71"/>
      <c r="QTK41" s="71"/>
      <c r="QTL41" s="71"/>
      <c r="QTM41" s="71"/>
      <c r="QTN41" s="71"/>
      <c r="QTO41" s="71"/>
      <c r="QTP41" s="71"/>
      <c r="QTQ41" s="71"/>
      <c r="QTR41" s="71"/>
      <c r="QTS41" s="71"/>
      <c r="QTT41" s="71"/>
      <c r="QTU41" s="71"/>
      <c r="QTV41" s="71"/>
      <c r="QTW41" s="71"/>
      <c r="QTX41" s="71"/>
      <c r="QTY41" s="71"/>
      <c r="QTZ41" s="71"/>
      <c r="QUA41" s="71"/>
      <c r="QUB41" s="71"/>
      <c r="QUC41" s="71"/>
      <c r="QUD41" s="71"/>
      <c r="QUE41" s="71"/>
      <c r="QUF41" s="71"/>
      <c r="QUG41" s="71"/>
      <c r="QUH41" s="71"/>
      <c r="QUI41" s="71"/>
      <c r="QUJ41" s="71"/>
      <c r="QUK41" s="71"/>
      <c r="QUL41" s="71"/>
      <c r="QUM41" s="71"/>
      <c r="QUN41" s="71"/>
      <c r="QUO41" s="71"/>
      <c r="QUP41" s="71"/>
      <c r="QUQ41" s="71"/>
      <c r="QUR41" s="71"/>
      <c r="QUS41" s="71"/>
      <c r="QUT41" s="71"/>
      <c r="QUU41" s="71"/>
      <c r="QUV41" s="71"/>
      <c r="QUW41" s="71"/>
      <c r="QUX41" s="71"/>
      <c r="QUY41" s="71"/>
      <c r="QUZ41" s="71"/>
      <c r="QVA41" s="71"/>
      <c r="QVB41" s="71"/>
      <c r="QVC41" s="71"/>
      <c r="QVD41" s="71"/>
      <c r="QVE41" s="71"/>
      <c r="QVF41" s="71"/>
      <c r="QVG41" s="71"/>
      <c r="QVH41" s="71"/>
      <c r="QVI41" s="71"/>
      <c r="QVJ41" s="71"/>
      <c r="QVK41" s="71"/>
      <c r="QVL41" s="71"/>
      <c r="QVM41" s="71"/>
      <c r="QVN41" s="71"/>
      <c r="QVO41" s="71"/>
      <c r="QVP41" s="71"/>
      <c r="QVQ41" s="71"/>
      <c r="QVR41" s="71"/>
      <c r="QVS41" s="71"/>
      <c r="QVT41" s="71"/>
      <c r="QVU41" s="71"/>
      <c r="QVV41" s="71"/>
      <c r="QVW41" s="71"/>
      <c r="QVX41" s="71"/>
      <c r="QVY41" s="71"/>
      <c r="QVZ41" s="71"/>
      <c r="QWA41" s="71"/>
      <c r="QWB41" s="71"/>
      <c r="QWC41" s="71"/>
      <c r="QWD41" s="71"/>
      <c r="QWE41" s="71"/>
      <c r="QWF41" s="71"/>
      <c r="QWG41" s="71"/>
      <c r="QWH41" s="71"/>
      <c r="QWI41" s="71"/>
      <c r="QWJ41" s="71"/>
      <c r="QWK41" s="71"/>
      <c r="QWL41" s="71"/>
      <c r="QWM41" s="71"/>
      <c r="QWN41" s="71"/>
      <c r="QWO41" s="71"/>
      <c r="QWP41" s="71"/>
      <c r="QWQ41" s="71"/>
      <c r="QWR41" s="71"/>
      <c r="QWS41" s="71"/>
      <c r="QWT41" s="71"/>
      <c r="QWU41" s="71"/>
      <c r="QWV41" s="71"/>
      <c r="QWW41" s="71"/>
      <c r="QWX41" s="71"/>
      <c r="QWY41" s="71"/>
      <c r="QWZ41" s="71"/>
      <c r="QXA41" s="71"/>
      <c r="QXB41" s="71"/>
      <c r="QXC41" s="71"/>
      <c r="QXD41" s="71"/>
      <c r="QXE41" s="71"/>
      <c r="QXF41" s="71"/>
      <c r="QXG41" s="71"/>
      <c r="QXH41" s="71"/>
      <c r="QXI41" s="71"/>
      <c r="QXJ41" s="71"/>
      <c r="QXK41" s="71"/>
      <c r="QXL41" s="71"/>
      <c r="QXM41" s="71"/>
      <c r="QXN41" s="71"/>
      <c r="QXO41" s="71"/>
      <c r="QXP41" s="71"/>
      <c r="QXQ41" s="71"/>
      <c r="QXR41" s="71"/>
      <c r="QXS41" s="71"/>
      <c r="QXT41" s="71"/>
      <c r="QXU41" s="71"/>
      <c r="QXV41" s="71"/>
      <c r="QXW41" s="71"/>
      <c r="QXX41" s="71"/>
      <c r="QXY41" s="71"/>
      <c r="QXZ41" s="71"/>
      <c r="QYA41" s="71"/>
      <c r="QYB41" s="71"/>
      <c r="QYC41" s="71"/>
      <c r="QYD41" s="71"/>
      <c r="QYE41" s="71"/>
      <c r="QYF41" s="71"/>
      <c r="QYG41" s="71"/>
      <c r="QYH41" s="71"/>
      <c r="QYI41" s="71"/>
      <c r="QYJ41" s="71"/>
      <c r="QYK41" s="71"/>
      <c r="QYL41" s="71"/>
      <c r="QYM41" s="71"/>
      <c r="QYN41" s="71"/>
      <c r="QYO41" s="71"/>
      <c r="QYP41" s="71"/>
      <c r="QYQ41" s="71"/>
      <c r="QYR41" s="71"/>
      <c r="QYS41" s="71"/>
      <c r="QYT41" s="71"/>
      <c r="QYU41" s="71"/>
      <c r="QYV41" s="71"/>
      <c r="QYW41" s="71"/>
      <c r="QYX41" s="71"/>
      <c r="QYY41" s="71"/>
      <c r="QYZ41" s="71"/>
      <c r="QZA41" s="71"/>
      <c r="QZB41" s="71"/>
      <c r="QZC41" s="71"/>
      <c r="QZD41" s="71"/>
      <c r="QZE41" s="71"/>
      <c r="QZF41" s="71"/>
      <c r="QZG41" s="71"/>
      <c r="QZH41" s="71"/>
      <c r="QZI41" s="71"/>
      <c r="QZJ41" s="71"/>
      <c r="QZK41" s="71"/>
      <c r="QZL41" s="71"/>
      <c r="QZM41" s="71"/>
      <c r="QZN41" s="71"/>
      <c r="QZO41" s="71"/>
      <c r="QZP41" s="71"/>
      <c r="QZQ41" s="71"/>
      <c r="QZR41" s="71"/>
      <c r="QZS41" s="71"/>
      <c r="QZT41" s="71"/>
      <c r="QZU41" s="71"/>
      <c r="QZV41" s="71"/>
      <c r="QZW41" s="71"/>
      <c r="QZX41" s="71"/>
      <c r="QZY41" s="71"/>
      <c r="QZZ41" s="71"/>
      <c r="RAA41" s="71"/>
      <c r="RAB41" s="71"/>
      <c r="RAC41" s="71"/>
      <c r="RAD41" s="71"/>
      <c r="RAE41" s="71"/>
      <c r="RAF41" s="71"/>
      <c r="RAG41" s="71"/>
      <c r="RAH41" s="71"/>
      <c r="RAI41" s="71"/>
      <c r="RAJ41" s="71"/>
      <c r="RAK41" s="71"/>
      <c r="RAL41" s="71"/>
      <c r="RAM41" s="71"/>
      <c r="RAN41" s="71"/>
      <c r="RAO41" s="71"/>
      <c r="RAP41" s="71"/>
      <c r="RAQ41" s="71"/>
      <c r="RAR41" s="71"/>
      <c r="RAS41" s="71"/>
      <c r="RAT41" s="71"/>
      <c r="RAU41" s="71"/>
      <c r="RAV41" s="71"/>
      <c r="RAW41" s="71"/>
      <c r="RAX41" s="71"/>
      <c r="RAY41" s="71"/>
      <c r="RAZ41" s="71"/>
      <c r="RBA41" s="71"/>
      <c r="RBB41" s="71"/>
      <c r="RBC41" s="71"/>
      <c r="RBD41" s="71"/>
      <c r="RBE41" s="71"/>
      <c r="RBF41" s="71"/>
      <c r="RBG41" s="71"/>
      <c r="RBH41" s="71"/>
      <c r="RBI41" s="71"/>
      <c r="RBJ41" s="71"/>
      <c r="RBK41" s="71"/>
      <c r="RBL41" s="71"/>
      <c r="RBM41" s="71"/>
      <c r="RBN41" s="71"/>
      <c r="RBO41" s="71"/>
      <c r="RBP41" s="71"/>
      <c r="RBQ41" s="71"/>
      <c r="RBR41" s="71"/>
      <c r="RBS41" s="71"/>
      <c r="RBT41" s="71"/>
      <c r="RBU41" s="71"/>
      <c r="RBV41" s="71"/>
      <c r="RBW41" s="71"/>
      <c r="RBX41" s="71"/>
      <c r="RBY41" s="71"/>
      <c r="RBZ41" s="71"/>
      <c r="RCA41" s="71"/>
      <c r="RCB41" s="71"/>
      <c r="RCC41" s="71"/>
      <c r="RCD41" s="71"/>
      <c r="RCE41" s="71"/>
      <c r="RCF41" s="71"/>
      <c r="RCG41" s="71"/>
      <c r="RCH41" s="71"/>
      <c r="RCI41" s="71"/>
      <c r="RCJ41" s="71"/>
      <c r="RCK41" s="71"/>
      <c r="RCL41" s="71"/>
      <c r="RCM41" s="71"/>
      <c r="RCN41" s="71"/>
      <c r="RCO41" s="71"/>
      <c r="RCP41" s="71"/>
      <c r="RCQ41" s="71"/>
      <c r="RCR41" s="71"/>
      <c r="RCS41" s="71"/>
      <c r="RCT41" s="71"/>
      <c r="RCU41" s="71"/>
      <c r="RCV41" s="71"/>
      <c r="RCW41" s="71"/>
      <c r="RCX41" s="71"/>
      <c r="RCY41" s="71"/>
      <c r="RCZ41" s="71"/>
      <c r="RDA41" s="71"/>
      <c r="RDB41" s="71"/>
      <c r="RDC41" s="71"/>
      <c r="RDD41" s="71"/>
      <c r="RDE41" s="71"/>
      <c r="RDF41" s="71"/>
      <c r="RDG41" s="71"/>
      <c r="RDH41" s="71"/>
      <c r="RDI41" s="71"/>
      <c r="RDJ41" s="71"/>
      <c r="RDK41" s="71"/>
      <c r="RDL41" s="71"/>
      <c r="RDM41" s="71"/>
      <c r="RDN41" s="71"/>
      <c r="RDO41" s="71"/>
      <c r="RDP41" s="71"/>
      <c r="RDQ41" s="71"/>
      <c r="RDR41" s="71"/>
      <c r="RDS41" s="71"/>
      <c r="RDT41" s="71"/>
      <c r="RDU41" s="71"/>
      <c r="RDV41" s="71"/>
      <c r="RDW41" s="71"/>
      <c r="RDX41" s="71"/>
      <c r="RDY41" s="71"/>
      <c r="RDZ41" s="71"/>
      <c r="REA41" s="71"/>
      <c r="REB41" s="71"/>
      <c r="REC41" s="71"/>
      <c r="RED41" s="71"/>
      <c r="REE41" s="71"/>
      <c r="REF41" s="71"/>
      <c r="REG41" s="71"/>
      <c r="REH41" s="71"/>
      <c r="REI41" s="71"/>
      <c r="REJ41" s="71"/>
      <c r="REK41" s="71"/>
      <c r="REL41" s="71"/>
      <c r="REM41" s="71"/>
      <c r="REN41" s="71"/>
      <c r="REO41" s="71"/>
      <c r="REP41" s="71"/>
      <c r="REQ41" s="71"/>
      <c r="RER41" s="71"/>
      <c r="RES41" s="71"/>
      <c r="RET41" s="71"/>
      <c r="REU41" s="71"/>
      <c r="REV41" s="71"/>
      <c r="REW41" s="71"/>
      <c r="REX41" s="71"/>
      <c r="REY41" s="71"/>
      <c r="REZ41" s="71"/>
      <c r="RFA41" s="71"/>
      <c r="RFB41" s="71"/>
      <c r="RFC41" s="71"/>
      <c r="RFD41" s="71"/>
      <c r="RFE41" s="71"/>
      <c r="RFF41" s="71"/>
      <c r="RFG41" s="71"/>
      <c r="RFH41" s="71"/>
      <c r="RFI41" s="71"/>
      <c r="RFJ41" s="71"/>
      <c r="RFK41" s="71"/>
      <c r="RFL41" s="71"/>
      <c r="RFM41" s="71"/>
      <c r="RFN41" s="71"/>
      <c r="RFO41" s="71"/>
      <c r="RFP41" s="71"/>
      <c r="RFQ41" s="71"/>
      <c r="RFR41" s="71"/>
      <c r="RFS41" s="71"/>
      <c r="RFT41" s="71"/>
      <c r="RFU41" s="71"/>
      <c r="RFV41" s="71"/>
      <c r="RFW41" s="71"/>
      <c r="RFX41" s="71"/>
      <c r="RFY41" s="71"/>
      <c r="RFZ41" s="71"/>
      <c r="RGA41" s="71"/>
      <c r="RGB41" s="71"/>
      <c r="RGC41" s="71"/>
      <c r="RGD41" s="71"/>
      <c r="RGE41" s="71"/>
      <c r="RGF41" s="71"/>
      <c r="RGG41" s="71"/>
      <c r="RGH41" s="71"/>
      <c r="RGI41" s="71"/>
      <c r="RGJ41" s="71"/>
      <c r="RGK41" s="71"/>
      <c r="RGL41" s="71"/>
      <c r="RGM41" s="71"/>
      <c r="RGN41" s="71"/>
      <c r="RGO41" s="71"/>
      <c r="RGP41" s="71"/>
      <c r="RGQ41" s="71"/>
      <c r="RGR41" s="71"/>
      <c r="RGS41" s="71"/>
      <c r="RGT41" s="71"/>
      <c r="RGU41" s="71"/>
      <c r="RGV41" s="71"/>
      <c r="RGW41" s="71"/>
      <c r="RGX41" s="71"/>
      <c r="RGY41" s="71"/>
      <c r="RGZ41" s="71"/>
      <c r="RHA41" s="71"/>
      <c r="RHB41" s="71"/>
      <c r="RHC41" s="71"/>
      <c r="RHD41" s="71"/>
      <c r="RHE41" s="71"/>
      <c r="RHF41" s="71"/>
      <c r="RHG41" s="71"/>
      <c r="RHH41" s="71"/>
      <c r="RHI41" s="71"/>
      <c r="RHJ41" s="71"/>
      <c r="RHK41" s="71"/>
      <c r="RHL41" s="71"/>
      <c r="RHM41" s="71"/>
      <c r="RHN41" s="71"/>
      <c r="RHO41" s="71"/>
      <c r="RHP41" s="71"/>
      <c r="RHQ41" s="71"/>
      <c r="RHR41" s="71"/>
      <c r="RHS41" s="71"/>
      <c r="RHT41" s="71"/>
      <c r="RHU41" s="71"/>
      <c r="RHV41" s="71"/>
      <c r="RHW41" s="71"/>
      <c r="RHX41" s="71"/>
      <c r="RHY41" s="71"/>
      <c r="RHZ41" s="71"/>
      <c r="RIA41" s="71"/>
      <c r="RIB41" s="71"/>
      <c r="RIC41" s="71"/>
      <c r="RID41" s="71"/>
      <c r="RIE41" s="71"/>
      <c r="RIF41" s="71"/>
      <c r="RIG41" s="71"/>
      <c r="RIH41" s="71"/>
      <c r="RII41" s="71"/>
      <c r="RIJ41" s="71"/>
      <c r="RIK41" s="71"/>
      <c r="RIL41" s="71"/>
      <c r="RIM41" s="71"/>
      <c r="RIN41" s="71"/>
      <c r="RIO41" s="71"/>
      <c r="RIP41" s="71"/>
      <c r="RIQ41" s="71"/>
      <c r="RIR41" s="71"/>
      <c r="RIS41" s="71"/>
      <c r="RIT41" s="71"/>
      <c r="RIU41" s="71"/>
      <c r="RIV41" s="71"/>
      <c r="RIW41" s="71"/>
      <c r="RIX41" s="71"/>
      <c r="RIY41" s="71"/>
      <c r="RIZ41" s="71"/>
      <c r="RJA41" s="71"/>
      <c r="RJB41" s="71"/>
      <c r="RJC41" s="71"/>
      <c r="RJD41" s="71"/>
      <c r="RJE41" s="71"/>
      <c r="RJF41" s="71"/>
      <c r="RJG41" s="71"/>
      <c r="RJH41" s="71"/>
      <c r="RJI41" s="71"/>
      <c r="RJJ41" s="71"/>
      <c r="RJK41" s="71"/>
      <c r="RJL41" s="71"/>
      <c r="RJM41" s="71"/>
      <c r="RJN41" s="71"/>
      <c r="RJO41" s="71"/>
      <c r="RJP41" s="71"/>
      <c r="RJQ41" s="71"/>
      <c r="RJR41" s="71"/>
      <c r="RJS41" s="71"/>
      <c r="RJT41" s="71"/>
      <c r="RJU41" s="71"/>
      <c r="RJV41" s="71"/>
      <c r="RJW41" s="71"/>
      <c r="RJX41" s="71"/>
      <c r="RJY41" s="71"/>
      <c r="RJZ41" s="71"/>
      <c r="RKA41" s="71"/>
      <c r="RKB41" s="71"/>
      <c r="RKC41" s="71"/>
      <c r="RKD41" s="71"/>
      <c r="RKE41" s="71"/>
      <c r="RKF41" s="71"/>
      <c r="RKG41" s="71"/>
      <c r="RKH41" s="71"/>
      <c r="RKI41" s="71"/>
      <c r="RKJ41" s="71"/>
      <c r="RKK41" s="71"/>
      <c r="RKL41" s="71"/>
      <c r="RKM41" s="71"/>
      <c r="RKN41" s="71"/>
      <c r="RKO41" s="71"/>
      <c r="RKP41" s="71"/>
      <c r="RKQ41" s="71"/>
      <c r="RKR41" s="71"/>
      <c r="RKS41" s="71"/>
      <c r="RKT41" s="71"/>
      <c r="RKU41" s="71"/>
      <c r="RKV41" s="71"/>
      <c r="RKW41" s="71"/>
      <c r="RKX41" s="71"/>
      <c r="RKY41" s="71"/>
      <c r="RKZ41" s="71"/>
      <c r="RLA41" s="71"/>
      <c r="RLB41" s="71"/>
      <c r="RLC41" s="71"/>
      <c r="RLD41" s="71"/>
      <c r="RLE41" s="71"/>
      <c r="RLF41" s="71"/>
      <c r="RLG41" s="71"/>
      <c r="RLH41" s="71"/>
      <c r="RLI41" s="71"/>
      <c r="RLJ41" s="71"/>
      <c r="RLK41" s="71"/>
      <c r="RLL41" s="71"/>
      <c r="RLM41" s="71"/>
      <c r="RLN41" s="71"/>
      <c r="RLO41" s="71"/>
      <c r="RLP41" s="71"/>
      <c r="RLQ41" s="71"/>
      <c r="RLR41" s="71"/>
      <c r="RLS41" s="71"/>
      <c r="RLT41" s="71"/>
      <c r="RLU41" s="71"/>
      <c r="RLV41" s="71"/>
      <c r="RLW41" s="71"/>
      <c r="RLX41" s="71"/>
      <c r="RLY41" s="71"/>
      <c r="RLZ41" s="71"/>
      <c r="RMA41" s="71"/>
      <c r="RMB41" s="71"/>
      <c r="RMC41" s="71"/>
      <c r="RMD41" s="71"/>
      <c r="RME41" s="71"/>
      <c r="RMF41" s="71"/>
      <c r="RMG41" s="71"/>
      <c r="RMH41" s="71"/>
      <c r="RMI41" s="71"/>
      <c r="RMJ41" s="71"/>
      <c r="RMK41" s="71"/>
      <c r="RML41" s="71"/>
      <c r="RMM41" s="71"/>
      <c r="RMN41" s="71"/>
      <c r="RMO41" s="71"/>
      <c r="RMP41" s="71"/>
      <c r="RMQ41" s="71"/>
      <c r="RMR41" s="71"/>
      <c r="RMS41" s="71"/>
      <c r="RMT41" s="71"/>
      <c r="RMU41" s="71"/>
      <c r="RMV41" s="71"/>
      <c r="RMW41" s="71"/>
      <c r="RMX41" s="71"/>
      <c r="RMY41" s="71"/>
      <c r="RMZ41" s="71"/>
      <c r="RNA41" s="71"/>
      <c r="RNB41" s="71"/>
      <c r="RNC41" s="71"/>
      <c r="RND41" s="71"/>
      <c r="RNE41" s="71"/>
      <c r="RNF41" s="71"/>
      <c r="RNG41" s="71"/>
      <c r="RNH41" s="71"/>
      <c r="RNI41" s="71"/>
      <c r="RNJ41" s="71"/>
      <c r="RNK41" s="71"/>
      <c r="RNL41" s="71"/>
      <c r="RNM41" s="71"/>
      <c r="RNN41" s="71"/>
      <c r="RNO41" s="71"/>
      <c r="RNP41" s="71"/>
      <c r="RNQ41" s="71"/>
      <c r="RNR41" s="71"/>
      <c r="RNS41" s="71"/>
      <c r="RNT41" s="71"/>
      <c r="RNU41" s="71"/>
      <c r="RNV41" s="71"/>
      <c r="RNW41" s="71"/>
      <c r="RNX41" s="71"/>
      <c r="RNY41" s="71"/>
      <c r="RNZ41" s="71"/>
      <c r="ROA41" s="71"/>
      <c r="ROB41" s="71"/>
      <c r="ROC41" s="71"/>
      <c r="ROD41" s="71"/>
      <c r="ROE41" s="71"/>
      <c r="ROF41" s="71"/>
      <c r="ROG41" s="71"/>
      <c r="ROH41" s="71"/>
      <c r="ROI41" s="71"/>
      <c r="ROJ41" s="71"/>
      <c r="ROK41" s="71"/>
      <c r="ROL41" s="71"/>
      <c r="ROM41" s="71"/>
      <c r="RON41" s="71"/>
      <c r="ROO41" s="71"/>
      <c r="ROP41" s="71"/>
      <c r="ROQ41" s="71"/>
      <c r="ROR41" s="71"/>
      <c r="ROS41" s="71"/>
      <c r="ROT41" s="71"/>
      <c r="ROU41" s="71"/>
      <c r="ROV41" s="71"/>
      <c r="ROW41" s="71"/>
      <c r="ROX41" s="71"/>
      <c r="ROY41" s="71"/>
      <c r="ROZ41" s="71"/>
      <c r="RPA41" s="71"/>
      <c r="RPB41" s="71"/>
      <c r="RPC41" s="71"/>
      <c r="RPD41" s="71"/>
      <c r="RPE41" s="71"/>
      <c r="RPF41" s="71"/>
      <c r="RPG41" s="71"/>
      <c r="RPH41" s="71"/>
      <c r="RPI41" s="71"/>
      <c r="RPJ41" s="71"/>
      <c r="RPK41" s="71"/>
      <c r="RPL41" s="71"/>
      <c r="RPM41" s="71"/>
      <c r="RPN41" s="71"/>
      <c r="RPO41" s="71"/>
      <c r="RPP41" s="71"/>
      <c r="RPQ41" s="71"/>
      <c r="RPR41" s="71"/>
      <c r="RPS41" s="71"/>
      <c r="RPT41" s="71"/>
      <c r="RPU41" s="71"/>
      <c r="RPV41" s="71"/>
      <c r="RPW41" s="71"/>
      <c r="RPX41" s="71"/>
      <c r="RPY41" s="71"/>
      <c r="RPZ41" s="71"/>
      <c r="RQA41" s="71"/>
      <c r="RQB41" s="71"/>
      <c r="RQC41" s="71"/>
      <c r="RQD41" s="71"/>
      <c r="RQE41" s="71"/>
      <c r="RQF41" s="71"/>
      <c r="RQG41" s="71"/>
      <c r="RQH41" s="71"/>
      <c r="RQI41" s="71"/>
      <c r="RQJ41" s="71"/>
      <c r="RQK41" s="71"/>
      <c r="RQL41" s="71"/>
      <c r="RQM41" s="71"/>
      <c r="RQN41" s="71"/>
      <c r="RQO41" s="71"/>
      <c r="RQP41" s="71"/>
      <c r="RQQ41" s="71"/>
      <c r="RQR41" s="71"/>
      <c r="RQS41" s="71"/>
      <c r="RQT41" s="71"/>
      <c r="RQU41" s="71"/>
      <c r="RQV41" s="71"/>
      <c r="RQW41" s="71"/>
      <c r="RQX41" s="71"/>
      <c r="RQY41" s="71"/>
      <c r="RQZ41" s="71"/>
      <c r="RRA41" s="71"/>
      <c r="RRB41" s="71"/>
      <c r="RRC41" s="71"/>
      <c r="RRD41" s="71"/>
      <c r="RRE41" s="71"/>
      <c r="RRF41" s="71"/>
      <c r="RRG41" s="71"/>
      <c r="RRH41" s="71"/>
      <c r="RRI41" s="71"/>
      <c r="RRJ41" s="71"/>
      <c r="RRK41" s="71"/>
      <c r="RRL41" s="71"/>
      <c r="RRM41" s="71"/>
      <c r="RRN41" s="71"/>
      <c r="RRO41" s="71"/>
      <c r="RRP41" s="71"/>
      <c r="RRQ41" s="71"/>
      <c r="RRR41" s="71"/>
      <c r="RRS41" s="71"/>
      <c r="RRT41" s="71"/>
      <c r="RRU41" s="71"/>
      <c r="RRV41" s="71"/>
      <c r="RRW41" s="71"/>
      <c r="RRX41" s="71"/>
      <c r="RRY41" s="71"/>
      <c r="RRZ41" s="71"/>
      <c r="RSA41" s="71"/>
      <c r="RSB41" s="71"/>
      <c r="RSC41" s="71"/>
      <c r="RSD41" s="71"/>
      <c r="RSE41" s="71"/>
      <c r="RSF41" s="71"/>
      <c r="RSG41" s="71"/>
      <c r="RSH41" s="71"/>
      <c r="RSI41" s="71"/>
      <c r="RSJ41" s="71"/>
      <c r="RSK41" s="71"/>
      <c r="RSL41" s="71"/>
      <c r="RSM41" s="71"/>
      <c r="RSN41" s="71"/>
      <c r="RSO41" s="71"/>
      <c r="RSP41" s="71"/>
      <c r="RSQ41" s="71"/>
      <c r="RSR41" s="71"/>
      <c r="RSS41" s="71"/>
      <c r="RST41" s="71"/>
      <c r="RSU41" s="71"/>
      <c r="RSV41" s="71"/>
      <c r="RSW41" s="71"/>
      <c r="RSX41" s="71"/>
      <c r="RSY41" s="71"/>
      <c r="RSZ41" s="71"/>
      <c r="RTA41" s="71"/>
      <c r="RTB41" s="71"/>
      <c r="RTC41" s="71"/>
      <c r="RTD41" s="71"/>
      <c r="RTE41" s="71"/>
      <c r="RTF41" s="71"/>
      <c r="RTG41" s="71"/>
      <c r="RTH41" s="71"/>
      <c r="RTI41" s="71"/>
      <c r="RTJ41" s="71"/>
      <c r="RTK41" s="71"/>
      <c r="RTL41" s="71"/>
      <c r="RTM41" s="71"/>
      <c r="RTN41" s="71"/>
      <c r="RTO41" s="71"/>
      <c r="RTP41" s="71"/>
      <c r="RTQ41" s="71"/>
      <c r="RTR41" s="71"/>
      <c r="RTS41" s="71"/>
      <c r="RTT41" s="71"/>
      <c r="RTU41" s="71"/>
      <c r="RTV41" s="71"/>
      <c r="RTW41" s="71"/>
      <c r="RTX41" s="71"/>
      <c r="RTY41" s="71"/>
      <c r="RTZ41" s="71"/>
      <c r="RUA41" s="71"/>
      <c r="RUB41" s="71"/>
      <c r="RUC41" s="71"/>
      <c r="RUD41" s="71"/>
      <c r="RUE41" s="71"/>
      <c r="RUF41" s="71"/>
      <c r="RUG41" s="71"/>
      <c r="RUH41" s="71"/>
      <c r="RUI41" s="71"/>
      <c r="RUJ41" s="71"/>
      <c r="RUK41" s="71"/>
      <c r="RUL41" s="71"/>
      <c r="RUM41" s="71"/>
      <c r="RUN41" s="71"/>
      <c r="RUO41" s="71"/>
      <c r="RUP41" s="71"/>
      <c r="RUQ41" s="71"/>
      <c r="RUR41" s="71"/>
      <c r="RUS41" s="71"/>
      <c r="RUT41" s="71"/>
      <c r="RUU41" s="71"/>
      <c r="RUV41" s="71"/>
      <c r="RUW41" s="71"/>
      <c r="RUX41" s="71"/>
      <c r="RUY41" s="71"/>
      <c r="RUZ41" s="71"/>
      <c r="RVA41" s="71"/>
      <c r="RVB41" s="71"/>
      <c r="RVC41" s="71"/>
      <c r="RVD41" s="71"/>
      <c r="RVE41" s="71"/>
      <c r="RVF41" s="71"/>
      <c r="RVG41" s="71"/>
      <c r="RVH41" s="71"/>
      <c r="RVI41" s="71"/>
      <c r="RVJ41" s="71"/>
      <c r="RVK41" s="71"/>
      <c r="RVL41" s="71"/>
      <c r="RVM41" s="71"/>
      <c r="RVN41" s="71"/>
      <c r="RVO41" s="71"/>
      <c r="RVP41" s="71"/>
      <c r="RVQ41" s="71"/>
      <c r="RVR41" s="71"/>
      <c r="RVS41" s="71"/>
      <c r="RVT41" s="71"/>
      <c r="RVU41" s="71"/>
      <c r="RVV41" s="71"/>
      <c r="RVW41" s="71"/>
      <c r="RVX41" s="71"/>
      <c r="RVY41" s="71"/>
      <c r="RVZ41" s="71"/>
      <c r="RWA41" s="71"/>
      <c r="RWB41" s="71"/>
      <c r="RWC41" s="71"/>
      <c r="RWD41" s="71"/>
      <c r="RWE41" s="71"/>
      <c r="RWF41" s="71"/>
      <c r="RWG41" s="71"/>
      <c r="RWH41" s="71"/>
      <c r="RWI41" s="71"/>
      <c r="RWJ41" s="71"/>
      <c r="RWK41" s="71"/>
      <c r="RWL41" s="71"/>
      <c r="RWM41" s="71"/>
      <c r="RWN41" s="71"/>
      <c r="RWO41" s="71"/>
      <c r="RWP41" s="71"/>
      <c r="RWQ41" s="71"/>
      <c r="RWR41" s="71"/>
      <c r="RWS41" s="71"/>
      <c r="RWT41" s="71"/>
      <c r="RWU41" s="71"/>
      <c r="RWV41" s="71"/>
      <c r="RWW41" s="71"/>
      <c r="RWX41" s="71"/>
      <c r="RWY41" s="71"/>
      <c r="RWZ41" s="71"/>
      <c r="RXA41" s="71"/>
      <c r="RXB41" s="71"/>
      <c r="RXC41" s="71"/>
      <c r="RXD41" s="71"/>
      <c r="RXE41" s="71"/>
      <c r="RXF41" s="71"/>
      <c r="RXG41" s="71"/>
      <c r="RXH41" s="71"/>
      <c r="RXI41" s="71"/>
      <c r="RXJ41" s="71"/>
      <c r="RXK41" s="71"/>
      <c r="RXL41" s="71"/>
      <c r="RXM41" s="71"/>
      <c r="RXN41" s="71"/>
      <c r="RXO41" s="71"/>
      <c r="RXP41" s="71"/>
      <c r="RXQ41" s="71"/>
      <c r="RXR41" s="71"/>
      <c r="RXS41" s="71"/>
      <c r="RXT41" s="71"/>
      <c r="RXU41" s="71"/>
      <c r="RXV41" s="71"/>
      <c r="RXW41" s="71"/>
      <c r="RXX41" s="71"/>
      <c r="RXY41" s="71"/>
      <c r="RXZ41" s="71"/>
      <c r="RYA41" s="71"/>
      <c r="RYB41" s="71"/>
      <c r="RYC41" s="71"/>
      <c r="RYD41" s="71"/>
      <c r="RYE41" s="71"/>
      <c r="RYF41" s="71"/>
      <c r="RYG41" s="71"/>
      <c r="RYH41" s="71"/>
      <c r="RYI41" s="71"/>
      <c r="RYJ41" s="71"/>
      <c r="RYK41" s="71"/>
      <c r="RYL41" s="71"/>
      <c r="RYM41" s="71"/>
      <c r="RYN41" s="71"/>
      <c r="RYO41" s="71"/>
      <c r="RYP41" s="71"/>
      <c r="RYQ41" s="71"/>
      <c r="RYR41" s="71"/>
      <c r="RYS41" s="71"/>
      <c r="RYT41" s="71"/>
      <c r="RYU41" s="71"/>
      <c r="RYV41" s="71"/>
      <c r="RYW41" s="71"/>
      <c r="RYX41" s="71"/>
      <c r="RYY41" s="71"/>
      <c r="RYZ41" s="71"/>
      <c r="RZA41" s="71"/>
      <c r="RZB41" s="71"/>
      <c r="RZC41" s="71"/>
      <c r="RZD41" s="71"/>
      <c r="RZE41" s="71"/>
      <c r="RZF41" s="71"/>
      <c r="RZG41" s="71"/>
      <c r="RZH41" s="71"/>
      <c r="RZI41" s="71"/>
      <c r="RZJ41" s="71"/>
      <c r="RZK41" s="71"/>
      <c r="RZL41" s="71"/>
      <c r="RZM41" s="71"/>
      <c r="RZN41" s="71"/>
      <c r="RZO41" s="71"/>
      <c r="RZP41" s="71"/>
      <c r="RZQ41" s="71"/>
      <c r="RZR41" s="71"/>
      <c r="RZS41" s="71"/>
      <c r="RZT41" s="71"/>
      <c r="RZU41" s="71"/>
      <c r="RZV41" s="71"/>
      <c r="RZW41" s="71"/>
      <c r="RZX41" s="71"/>
      <c r="RZY41" s="71"/>
      <c r="RZZ41" s="71"/>
      <c r="SAA41" s="71"/>
      <c r="SAB41" s="71"/>
      <c r="SAC41" s="71"/>
      <c r="SAD41" s="71"/>
      <c r="SAE41" s="71"/>
      <c r="SAF41" s="71"/>
      <c r="SAG41" s="71"/>
      <c r="SAH41" s="71"/>
      <c r="SAI41" s="71"/>
      <c r="SAJ41" s="71"/>
      <c r="SAK41" s="71"/>
      <c r="SAL41" s="71"/>
      <c r="SAM41" s="71"/>
      <c r="SAN41" s="71"/>
      <c r="SAO41" s="71"/>
      <c r="SAP41" s="71"/>
      <c r="SAQ41" s="71"/>
      <c r="SAR41" s="71"/>
      <c r="SAS41" s="71"/>
      <c r="SAT41" s="71"/>
      <c r="SAU41" s="71"/>
      <c r="SAV41" s="71"/>
      <c r="SAW41" s="71"/>
      <c r="SAX41" s="71"/>
      <c r="SAY41" s="71"/>
      <c r="SAZ41" s="71"/>
      <c r="SBA41" s="71"/>
      <c r="SBB41" s="71"/>
      <c r="SBC41" s="71"/>
      <c r="SBD41" s="71"/>
      <c r="SBE41" s="71"/>
      <c r="SBF41" s="71"/>
      <c r="SBG41" s="71"/>
      <c r="SBH41" s="71"/>
      <c r="SBI41" s="71"/>
      <c r="SBJ41" s="71"/>
      <c r="SBK41" s="71"/>
      <c r="SBL41" s="71"/>
      <c r="SBM41" s="71"/>
      <c r="SBN41" s="71"/>
      <c r="SBO41" s="71"/>
      <c r="SBP41" s="71"/>
      <c r="SBQ41" s="71"/>
      <c r="SBR41" s="71"/>
      <c r="SBS41" s="71"/>
      <c r="SBT41" s="71"/>
      <c r="SBU41" s="71"/>
      <c r="SBV41" s="71"/>
      <c r="SBW41" s="71"/>
      <c r="SBX41" s="71"/>
      <c r="SBY41" s="71"/>
      <c r="SBZ41" s="71"/>
      <c r="SCA41" s="71"/>
      <c r="SCB41" s="71"/>
      <c r="SCC41" s="71"/>
      <c r="SCD41" s="71"/>
      <c r="SCE41" s="71"/>
      <c r="SCF41" s="71"/>
      <c r="SCG41" s="71"/>
      <c r="SCH41" s="71"/>
      <c r="SCI41" s="71"/>
      <c r="SCJ41" s="71"/>
      <c r="SCK41" s="71"/>
      <c r="SCL41" s="71"/>
      <c r="SCM41" s="71"/>
      <c r="SCN41" s="71"/>
      <c r="SCO41" s="71"/>
      <c r="SCP41" s="71"/>
      <c r="SCQ41" s="71"/>
      <c r="SCR41" s="71"/>
      <c r="SCS41" s="71"/>
      <c r="SCT41" s="71"/>
      <c r="SCU41" s="71"/>
      <c r="SCV41" s="71"/>
      <c r="SCW41" s="71"/>
      <c r="SCX41" s="71"/>
      <c r="SCY41" s="71"/>
      <c r="SCZ41" s="71"/>
      <c r="SDA41" s="71"/>
      <c r="SDB41" s="71"/>
      <c r="SDC41" s="71"/>
      <c r="SDD41" s="71"/>
      <c r="SDE41" s="71"/>
      <c r="SDF41" s="71"/>
      <c r="SDG41" s="71"/>
      <c r="SDH41" s="71"/>
      <c r="SDI41" s="71"/>
      <c r="SDJ41" s="71"/>
      <c r="SDK41" s="71"/>
      <c r="SDL41" s="71"/>
      <c r="SDM41" s="71"/>
      <c r="SDN41" s="71"/>
      <c r="SDO41" s="71"/>
      <c r="SDP41" s="71"/>
      <c r="SDQ41" s="71"/>
      <c r="SDR41" s="71"/>
      <c r="SDS41" s="71"/>
      <c r="SDT41" s="71"/>
      <c r="SDU41" s="71"/>
      <c r="SDV41" s="71"/>
      <c r="SDW41" s="71"/>
      <c r="SDX41" s="71"/>
      <c r="SDY41" s="71"/>
      <c r="SDZ41" s="71"/>
      <c r="SEA41" s="71"/>
      <c r="SEB41" s="71"/>
      <c r="SEC41" s="71"/>
      <c r="SED41" s="71"/>
      <c r="SEE41" s="71"/>
      <c r="SEF41" s="71"/>
      <c r="SEG41" s="71"/>
      <c r="SEH41" s="71"/>
      <c r="SEI41" s="71"/>
      <c r="SEJ41" s="71"/>
      <c r="SEK41" s="71"/>
      <c r="SEL41" s="71"/>
      <c r="SEM41" s="71"/>
      <c r="SEN41" s="71"/>
      <c r="SEO41" s="71"/>
      <c r="SEP41" s="71"/>
      <c r="SEQ41" s="71"/>
      <c r="SER41" s="71"/>
      <c r="SES41" s="71"/>
      <c r="SET41" s="71"/>
      <c r="SEU41" s="71"/>
      <c r="SEV41" s="71"/>
      <c r="SEW41" s="71"/>
      <c r="SEX41" s="71"/>
      <c r="SEY41" s="71"/>
      <c r="SEZ41" s="71"/>
      <c r="SFA41" s="71"/>
      <c r="SFB41" s="71"/>
      <c r="SFC41" s="71"/>
      <c r="SFD41" s="71"/>
      <c r="SFE41" s="71"/>
      <c r="SFF41" s="71"/>
      <c r="SFG41" s="71"/>
      <c r="SFH41" s="71"/>
      <c r="SFI41" s="71"/>
      <c r="SFJ41" s="71"/>
      <c r="SFK41" s="71"/>
      <c r="SFL41" s="71"/>
      <c r="SFM41" s="71"/>
      <c r="SFN41" s="71"/>
      <c r="SFO41" s="71"/>
      <c r="SFP41" s="71"/>
      <c r="SFQ41" s="71"/>
      <c r="SFR41" s="71"/>
      <c r="SFS41" s="71"/>
      <c r="SFT41" s="71"/>
      <c r="SFU41" s="71"/>
      <c r="SFV41" s="71"/>
      <c r="SFW41" s="71"/>
      <c r="SFX41" s="71"/>
      <c r="SFY41" s="71"/>
      <c r="SFZ41" s="71"/>
      <c r="SGA41" s="71"/>
      <c r="SGB41" s="71"/>
      <c r="SGC41" s="71"/>
      <c r="SGD41" s="71"/>
      <c r="SGE41" s="71"/>
      <c r="SGF41" s="71"/>
      <c r="SGG41" s="71"/>
      <c r="SGH41" s="71"/>
      <c r="SGI41" s="71"/>
      <c r="SGJ41" s="71"/>
      <c r="SGK41" s="71"/>
      <c r="SGL41" s="71"/>
      <c r="SGM41" s="71"/>
      <c r="SGN41" s="71"/>
      <c r="SGO41" s="71"/>
      <c r="SGP41" s="71"/>
      <c r="SGQ41" s="71"/>
      <c r="SGR41" s="71"/>
      <c r="SGS41" s="71"/>
      <c r="SGT41" s="71"/>
      <c r="SGU41" s="71"/>
      <c r="SGV41" s="71"/>
      <c r="SGW41" s="71"/>
      <c r="SGX41" s="71"/>
      <c r="SGY41" s="71"/>
      <c r="SGZ41" s="71"/>
      <c r="SHA41" s="71"/>
      <c r="SHB41" s="71"/>
      <c r="SHC41" s="71"/>
      <c r="SHD41" s="71"/>
      <c r="SHE41" s="71"/>
      <c r="SHF41" s="71"/>
      <c r="SHG41" s="71"/>
      <c r="SHH41" s="71"/>
      <c r="SHI41" s="71"/>
      <c r="SHJ41" s="71"/>
      <c r="SHK41" s="71"/>
      <c r="SHL41" s="71"/>
      <c r="SHM41" s="71"/>
      <c r="SHN41" s="71"/>
      <c r="SHO41" s="71"/>
      <c r="SHP41" s="71"/>
      <c r="SHQ41" s="71"/>
      <c r="SHR41" s="71"/>
      <c r="SHS41" s="71"/>
      <c r="SHT41" s="71"/>
      <c r="SHU41" s="71"/>
      <c r="SHV41" s="71"/>
      <c r="SHW41" s="71"/>
      <c r="SHX41" s="71"/>
      <c r="SHY41" s="71"/>
      <c r="SHZ41" s="71"/>
      <c r="SIA41" s="71"/>
      <c r="SIB41" s="71"/>
      <c r="SIC41" s="71"/>
      <c r="SID41" s="71"/>
      <c r="SIE41" s="71"/>
      <c r="SIF41" s="71"/>
      <c r="SIG41" s="71"/>
      <c r="SIH41" s="71"/>
      <c r="SII41" s="71"/>
      <c r="SIJ41" s="71"/>
      <c r="SIK41" s="71"/>
      <c r="SIL41" s="71"/>
      <c r="SIM41" s="71"/>
      <c r="SIN41" s="71"/>
      <c r="SIO41" s="71"/>
      <c r="SIP41" s="71"/>
      <c r="SIQ41" s="71"/>
      <c r="SIR41" s="71"/>
      <c r="SIS41" s="71"/>
      <c r="SIT41" s="71"/>
      <c r="SIU41" s="71"/>
      <c r="SIV41" s="71"/>
      <c r="SIW41" s="71"/>
      <c r="SIX41" s="71"/>
      <c r="SIY41" s="71"/>
      <c r="SIZ41" s="71"/>
      <c r="SJA41" s="71"/>
      <c r="SJB41" s="71"/>
      <c r="SJC41" s="71"/>
      <c r="SJD41" s="71"/>
      <c r="SJE41" s="71"/>
      <c r="SJF41" s="71"/>
      <c r="SJG41" s="71"/>
      <c r="SJH41" s="71"/>
      <c r="SJI41" s="71"/>
      <c r="SJJ41" s="71"/>
      <c r="SJK41" s="71"/>
      <c r="SJL41" s="71"/>
      <c r="SJM41" s="71"/>
      <c r="SJN41" s="71"/>
      <c r="SJO41" s="71"/>
      <c r="SJP41" s="71"/>
      <c r="SJQ41" s="71"/>
      <c r="SJR41" s="71"/>
      <c r="SJS41" s="71"/>
      <c r="SJT41" s="71"/>
      <c r="SJU41" s="71"/>
      <c r="SJV41" s="71"/>
      <c r="SJW41" s="71"/>
      <c r="SJX41" s="71"/>
      <c r="SJY41" s="71"/>
      <c r="SJZ41" s="71"/>
      <c r="SKA41" s="71"/>
      <c r="SKB41" s="71"/>
      <c r="SKC41" s="71"/>
      <c r="SKD41" s="71"/>
      <c r="SKE41" s="71"/>
      <c r="SKF41" s="71"/>
      <c r="SKG41" s="71"/>
      <c r="SKH41" s="71"/>
      <c r="SKI41" s="71"/>
      <c r="SKJ41" s="71"/>
      <c r="SKK41" s="71"/>
      <c r="SKL41" s="71"/>
      <c r="SKM41" s="71"/>
      <c r="SKN41" s="71"/>
      <c r="SKO41" s="71"/>
      <c r="SKP41" s="71"/>
      <c r="SKQ41" s="71"/>
      <c r="SKR41" s="71"/>
      <c r="SKS41" s="71"/>
      <c r="SKT41" s="71"/>
      <c r="SKU41" s="71"/>
      <c r="SKV41" s="71"/>
      <c r="SKW41" s="71"/>
      <c r="SKX41" s="71"/>
      <c r="SKY41" s="71"/>
      <c r="SKZ41" s="71"/>
      <c r="SLA41" s="71"/>
      <c r="SLB41" s="71"/>
      <c r="SLC41" s="71"/>
      <c r="SLD41" s="71"/>
      <c r="SLE41" s="71"/>
      <c r="SLF41" s="71"/>
      <c r="SLG41" s="71"/>
      <c r="SLH41" s="71"/>
      <c r="SLI41" s="71"/>
      <c r="SLJ41" s="71"/>
      <c r="SLK41" s="71"/>
      <c r="SLL41" s="71"/>
      <c r="SLM41" s="71"/>
      <c r="SLN41" s="71"/>
      <c r="SLO41" s="71"/>
      <c r="SLP41" s="71"/>
      <c r="SLQ41" s="71"/>
      <c r="SLR41" s="71"/>
      <c r="SLS41" s="71"/>
      <c r="SLT41" s="71"/>
      <c r="SLU41" s="71"/>
      <c r="SLV41" s="71"/>
      <c r="SLW41" s="71"/>
      <c r="SLX41" s="71"/>
      <c r="SLY41" s="71"/>
      <c r="SLZ41" s="71"/>
      <c r="SMA41" s="71"/>
      <c r="SMB41" s="71"/>
      <c r="SMC41" s="71"/>
      <c r="SMD41" s="71"/>
      <c r="SME41" s="71"/>
      <c r="SMF41" s="71"/>
      <c r="SMG41" s="71"/>
      <c r="SMH41" s="71"/>
      <c r="SMI41" s="71"/>
      <c r="SMJ41" s="71"/>
      <c r="SMK41" s="71"/>
      <c r="SML41" s="71"/>
      <c r="SMM41" s="71"/>
      <c r="SMN41" s="71"/>
      <c r="SMO41" s="71"/>
      <c r="SMP41" s="71"/>
      <c r="SMQ41" s="71"/>
      <c r="SMR41" s="71"/>
      <c r="SMS41" s="71"/>
      <c r="SMT41" s="71"/>
      <c r="SMU41" s="71"/>
      <c r="SMV41" s="71"/>
      <c r="SMW41" s="71"/>
      <c r="SMX41" s="71"/>
      <c r="SMY41" s="71"/>
      <c r="SMZ41" s="71"/>
      <c r="SNA41" s="71"/>
      <c r="SNB41" s="71"/>
      <c r="SNC41" s="71"/>
      <c r="SND41" s="71"/>
      <c r="SNE41" s="71"/>
      <c r="SNF41" s="71"/>
      <c r="SNG41" s="71"/>
      <c r="SNH41" s="71"/>
      <c r="SNI41" s="71"/>
      <c r="SNJ41" s="71"/>
      <c r="SNK41" s="71"/>
      <c r="SNL41" s="71"/>
      <c r="SNM41" s="71"/>
      <c r="SNN41" s="71"/>
      <c r="SNO41" s="71"/>
      <c r="SNP41" s="71"/>
      <c r="SNQ41" s="71"/>
      <c r="SNR41" s="71"/>
      <c r="SNS41" s="71"/>
      <c r="SNT41" s="71"/>
      <c r="SNU41" s="71"/>
      <c r="SNV41" s="71"/>
      <c r="SNW41" s="71"/>
      <c r="SNX41" s="71"/>
      <c r="SNY41" s="71"/>
      <c r="SNZ41" s="71"/>
      <c r="SOA41" s="71"/>
      <c r="SOB41" s="71"/>
      <c r="SOC41" s="71"/>
      <c r="SOD41" s="71"/>
      <c r="SOE41" s="71"/>
      <c r="SOF41" s="71"/>
      <c r="SOG41" s="71"/>
      <c r="SOH41" s="71"/>
      <c r="SOI41" s="71"/>
      <c r="SOJ41" s="71"/>
      <c r="SOK41" s="71"/>
      <c r="SOL41" s="71"/>
      <c r="SOM41" s="71"/>
      <c r="SON41" s="71"/>
      <c r="SOO41" s="71"/>
      <c r="SOP41" s="71"/>
      <c r="SOQ41" s="71"/>
      <c r="SOR41" s="71"/>
      <c r="SOS41" s="71"/>
      <c r="SOT41" s="71"/>
      <c r="SOU41" s="71"/>
      <c r="SOV41" s="71"/>
      <c r="SOW41" s="71"/>
      <c r="SOX41" s="71"/>
      <c r="SOY41" s="71"/>
      <c r="SOZ41" s="71"/>
      <c r="SPA41" s="71"/>
      <c r="SPB41" s="71"/>
      <c r="SPC41" s="71"/>
      <c r="SPD41" s="71"/>
      <c r="SPE41" s="71"/>
      <c r="SPF41" s="71"/>
      <c r="SPG41" s="71"/>
      <c r="SPH41" s="71"/>
      <c r="SPI41" s="71"/>
      <c r="SPJ41" s="71"/>
      <c r="SPK41" s="71"/>
      <c r="SPL41" s="71"/>
      <c r="SPM41" s="71"/>
      <c r="SPN41" s="71"/>
      <c r="SPO41" s="71"/>
      <c r="SPP41" s="71"/>
      <c r="SPQ41" s="71"/>
      <c r="SPR41" s="71"/>
      <c r="SPS41" s="71"/>
      <c r="SPT41" s="71"/>
      <c r="SPU41" s="71"/>
      <c r="SPV41" s="71"/>
      <c r="SPW41" s="71"/>
      <c r="SPX41" s="71"/>
      <c r="SPY41" s="71"/>
      <c r="SPZ41" s="71"/>
      <c r="SQA41" s="71"/>
      <c r="SQB41" s="71"/>
      <c r="SQC41" s="71"/>
      <c r="SQD41" s="71"/>
      <c r="SQE41" s="71"/>
      <c r="SQF41" s="71"/>
      <c r="SQG41" s="71"/>
      <c r="SQH41" s="71"/>
      <c r="SQI41" s="71"/>
      <c r="SQJ41" s="71"/>
      <c r="SQK41" s="71"/>
      <c r="SQL41" s="71"/>
      <c r="SQM41" s="71"/>
      <c r="SQN41" s="71"/>
      <c r="SQO41" s="71"/>
      <c r="SQP41" s="71"/>
      <c r="SQQ41" s="71"/>
      <c r="SQR41" s="71"/>
      <c r="SQS41" s="71"/>
      <c r="SQT41" s="71"/>
      <c r="SQU41" s="71"/>
      <c r="SQV41" s="71"/>
      <c r="SQW41" s="71"/>
      <c r="SQX41" s="71"/>
      <c r="SQY41" s="71"/>
      <c r="SQZ41" s="71"/>
      <c r="SRA41" s="71"/>
      <c r="SRB41" s="71"/>
      <c r="SRC41" s="71"/>
      <c r="SRD41" s="71"/>
      <c r="SRE41" s="71"/>
      <c r="SRF41" s="71"/>
      <c r="SRG41" s="71"/>
      <c r="SRH41" s="71"/>
      <c r="SRI41" s="71"/>
      <c r="SRJ41" s="71"/>
      <c r="SRK41" s="71"/>
      <c r="SRL41" s="71"/>
      <c r="SRM41" s="71"/>
      <c r="SRN41" s="71"/>
      <c r="SRO41" s="71"/>
      <c r="SRP41" s="71"/>
      <c r="SRQ41" s="71"/>
      <c r="SRR41" s="71"/>
      <c r="SRS41" s="71"/>
      <c r="SRT41" s="71"/>
      <c r="SRU41" s="71"/>
      <c r="SRV41" s="71"/>
      <c r="SRW41" s="71"/>
      <c r="SRX41" s="71"/>
      <c r="SRY41" s="71"/>
      <c r="SRZ41" s="71"/>
      <c r="SSA41" s="71"/>
      <c r="SSB41" s="71"/>
      <c r="SSC41" s="71"/>
      <c r="SSD41" s="71"/>
      <c r="SSE41" s="71"/>
      <c r="SSF41" s="71"/>
      <c r="SSG41" s="71"/>
      <c r="SSH41" s="71"/>
      <c r="SSI41" s="71"/>
      <c r="SSJ41" s="71"/>
      <c r="SSK41" s="71"/>
      <c r="SSL41" s="71"/>
      <c r="SSM41" s="71"/>
      <c r="SSN41" s="71"/>
      <c r="SSO41" s="71"/>
      <c r="SSP41" s="71"/>
      <c r="SSQ41" s="71"/>
      <c r="SSR41" s="71"/>
      <c r="SSS41" s="71"/>
      <c r="SST41" s="71"/>
      <c r="SSU41" s="71"/>
      <c r="SSV41" s="71"/>
      <c r="SSW41" s="71"/>
      <c r="SSX41" s="71"/>
      <c r="SSY41" s="71"/>
      <c r="SSZ41" s="71"/>
      <c r="STA41" s="71"/>
      <c r="STB41" s="71"/>
      <c r="STC41" s="71"/>
      <c r="STD41" s="71"/>
      <c r="STE41" s="71"/>
      <c r="STF41" s="71"/>
      <c r="STG41" s="71"/>
      <c r="STH41" s="71"/>
      <c r="STI41" s="71"/>
      <c r="STJ41" s="71"/>
      <c r="STK41" s="71"/>
      <c r="STL41" s="71"/>
      <c r="STM41" s="71"/>
      <c r="STN41" s="71"/>
      <c r="STO41" s="71"/>
      <c r="STP41" s="71"/>
      <c r="STQ41" s="71"/>
      <c r="STR41" s="71"/>
      <c r="STS41" s="71"/>
      <c r="STT41" s="71"/>
      <c r="STU41" s="71"/>
      <c r="STV41" s="71"/>
      <c r="STW41" s="71"/>
      <c r="STX41" s="71"/>
      <c r="STY41" s="71"/>
      <c r="STZ41" s="71"/>
      <c r="SUA41" s="71"/>
      <c r="SUB41" s="71"/>
      <c r="SUC41" s="71"/>
      <c r="SUD41" s="71"/>
      <c r="SUE41" s="71"/>
      <c r="SUF41" s="71"/>
      <c r="SUG41" s="71"/>
      <c r="SUH41" s="71"/>
      <c r="SUI41" s="71"/>
      <c r="SUJ41" s="71"/>
      <c r="SUK41" s="71"/>
      <c r="SUL41" s="71"/>
      <c r="SUM41" s="71"/>
      <c r="SUN41" s="71"/>
      <c r="SUO41" s="71"/>
      <c r="SUP41" s="71"/>
      <c r="SUQ41" s="71"/>
      <c r="SUR41" s="71"/>
      <c r="SUS41" s="71"/>
      <c r="SUT41" s="71"/>
      <c r="SUU41" s="71"/>
      <c r="SUV41" s="71"/>
      <c r="SUW41" s="71"/>
      <c r="SUX41" s="71"/>
      <c r="SUY41" s="71"/>
      <c r="SUZ41" s="71"/>
      <c r="SVA41" s="71"/>
      <c r="SVB41" s="71"/>
      <c r="SVC41" s="71"/>
      <c r="SVD41" s="71"/>
      <c r="SVE41" s="71"/>
      <c r="SVF41" s="71"/>
      <c r="SVG41" s="71"/>
      <c r="SVH41" s="71"/>
      <c r="SVI41" s="71"/>
      <c r="SVJ41" s="71"/>
      <c r="SVK41" s="71"/>
      <c r="SVL41" s="71"/>
      <c r="SVM41" s="71"/>
      <c r="SVN41" s="71"/>
      <c r="SVO41" s="71"/>
      <c r="SVP41" s="71"/>
      <c r="SVQ41" s="71"/>
      <c r="SVR41" s="71"/>
      <c r="SVS41" s="71"/>
      <c r="SVT41" s="71"/>
      <c r="SVU41" s="71"/>
      <c r="SVV41" s="71"/>
      <c r="SVW41" s="71"/>
      <c r="SVX41" s="71"/>
      <c r="SVY41" s="71"/>
      <c r="SVZ41" s="71"/>
      <c r="SWA41" s="71"/>
      <c r="SWB41" s="71"/>
      <c r="SWC41" s="71"/>
      <c r="SWD41" s="71"/>
      <c r="SWE41" s="71"/>
      <c r="SWF41" s="71"/>
      <c r="SWG41" s="71"/>
      <c r="SWH41" s="71"/>
      <c r="SWI41" s="71"/>
      <c r="SWJ41" s="71"/>
      <c r="SWK41" s="71"/>
      <c r="SWL41" s="71"/>
      <c r="SWM41" s="71"/>
      <c r="SWN41" s="71"/>
      <c r="SWO41" s="71"/>
      <c r="SWP41" s="71"/>
      <c r="SWQ41" s="71"/>
      <c r="SWR41" s="71"/>
      <c r="SWS41" s="71"/>
      <c r="SWT41" s="71"/>
      <c r="SWU41" s="71"/>
      <c r="SWV41" s="71"/>
      <c r="SWW41" s="71"/>
      <c r="SWX41" s="71"/>
      <c r="SWY41" s="71"/>
      <c r="SWZ41" s="71"/>
      <c r="SXA41" s="71"/>
      <c r="SXB41" s="71"/>
      <c r="SXC41" s="71"/>
      <c r="SXD41" s="71"/>
      <c r="SXE41" s="71"/>
      <c r="SXF41" s="71"/>
      <c r="SXG41" s="71"/>
      <c r="SXH41" s="71"/>
      <c r="SXI41" s="71"/>
      <c r="SXJ41" s="71"/>
      <c r="SXK41" s="71"/>
      <c r="SXL41" s="71"/>
      <c r="SXM41" s="71"/>
      <c r="SXN41" s="71"/>
      <c r="SXO41" s="71"/>
      <c r="SXP41" s="71"/>
      <c r="SXQ41" s="71"/>
      <c r="SXR41" s="71"/>
      <c r="SXS41" s="71"/>
      <c r="SXT41" s="71"/>
      <c r="SXU41" s="71"/>
      <c r="SXV41" s="71"/>
      <c r="SXW41" s="71"/>
      <c r="SXX41" s="71"/>
      <c r="SXY41" s="71"/>
      <c r="SXZ41" s="71"/>
      <c r="SYA41" s="71"/>
      <c r="SYB41" s="71"/>
      <c r="SYC41" s="71"/>
      <c r="SYD41" s="71"/>
      <c r="SYE41" s="71"/>
      <c r="SYF41" s="71"/>
      <c r="SYG41" s="71"/>
      <c r="SYH41" s="71"/>
      <c r="SYI41" s="71"/>
      <c r="SYJ41" s="71"/>
      <c r="SYK41" s="71"/>
      <c r="SYL41" s="71"/>
      <c r="SYM41" s="71"/>
      <c r="SYN41" s="71"/>
      <c r="SYO41" s="71"/>
      <c r="SYP41" s="71"/>
      <c r="SYQ41" s="71"/>
      <c r="SYR41" s="71"/>
      <c r="SYS41" s="71"/>
      <c r="SYT41" s="71"/>
      <c r="SYU41" s="71"/>
      <c r="SYV41" s="71"/>
      <c r="SYW41" s="71"/>
      <c r="SYX41" s="71"/>
      <c r="SYY41" s="71"/>
      <c r="SYZ41" s="71"/>
      <c r="SZA41" s="71"/>
      <c r="SZB41" s="71"/>
      <c r="SZC41" s="71"/>
      <c r="SZD41" s="71"/>
      <c r="SZE41" s="71"/>
      <c r="SZF41" s="71"/>
      <c r="SZG41" s="71"/>
      <c r="SZH41" s="71"/>
      <c r="SZI41" s="71"/>
      <c r="SZJ41" s="71"/>
      <c r="SZK41" s="71"/>
      <c r="SZL41" s="71"/>
      <c r="SZM41" s="71"/>
      <c r="SZN41" s="71"/>
      <c r="SZO41" s="71"/>
      <c r="SZP41" s="71"/>
      <c r="SZQ41" s="71"/>
      <c r="SZR41" s="71"/>
      <c r="SZS41" s="71"/>
      <c r="SZT41" s="71"/>
      <c r="SZU41" s="71"/>
      <c r="SZV41" s="71"/>
      <c r="SZW41" s="71"/>
      <c r="SZX41" s="71"/>
      <c r="SZY41" s="71"/>
      <c r="SZZ41" s="71"/>
      <c r="TAA41" s="71"/>
      <c r="TAB41" s="71"/>
      <c r="TAC41" s="71"/>
      <c r="TAD41" s="71"/>
      <c r="TAE41" s="71"/>
      <c r="TAF41" s="71"/>
      <c r="TAG41" s="71"/>
      <c r="TAH41" s="71"/>
      <c r="TAI41" s="71"/>
      <c r="TAJ41" s="71"/>
      <c r="TAK41" s="71"/>
      <c r="TAL41" s="71"/>
      <c r="TAM41" s="71"/>
      <c r="TAN41" s="71"/>
      <c r="TAO41" s="71"/>
      <c r="TAP41" s="71"/>
      <c r="TAQ41" s="71"/>
      <c r="TAR41" s="71"/>
      <c r="TAS41" s="71"/>
      <c r="TAT41" s="71"/>
      <c r="TAU41" s="71"/>
      <c r="TAV41" s="71"/>
      <c r="TAW41" s="71"/>
      <c r="TAX41" s="71"/>
      <c r="TAY41" s="71"/>
      <c r="TAZ41" s="71"/>
      <c r="TBA41" s="71"/>
      <c r="TBB41" s="71"/>
      <c r="TBC41" s="71"/>
      <c r="TBD41" s="71"/>
      <c r="TBE41" s="71"/>
      <c r="TBF41" s="71"/>
      <c r="TBG41" s="71"/>
      <c r="TBH41" s="71"/>
      <c r="TBI41" s="71"/>
      <c r="TBJ41" s="71"/>
      <c r="TBK41" s="71"/>
      <c r="TBL41" s="71"/>
      <c r="TBM41" s="71"/>
      <c r="TBN41" s="71"/>
      <c r="TBO41" s="71"/>
      <c r="TBP41" s="71"/>
      <c r="TBQ41" s="71"/>
      <c r="TBR41" s="71"/>
      <c r="TBS41" s="71"/>
      <c r="TBT41" s="71"/>
      <c r="TBU41" s="71"/>
      <c r="TBV41" s="71"/>
      <c r="TBW41" s="71"/>
      <c r="TBX41" s="71"/>
      <c r="TBY41" s="71"/>
      <c r="TBZ41" s="71"/>
      <c r="TCA41" s="71"/>
      <c r="TCB41" s="71"/>
      <c r="TCC41" s="71"/>
      <c r="TCD41" s="71"/>
      <c r="TCE41" s="71"/>
      <c r="TCF41" s="71"/>
      <c r="TCG41" s="71"/>
      <c r="TCH41" s="71"/>
      <c r="TCI41" s="71"/>
      <c r="TCJ41" s="71"/>
      <c r="TCK41" s="71"/>
      <c r="TCL41" s="71"/>
      <c r="TCM41" s="71"/>
      <c r="TCN41" s="71"/>
      <c r="TCO41" s="71"/>
      <c r="TCP41" s="71"/>
      <c r="TCQ41" s="71"/>
      <c r="TCR41" s="71"/>
      <c r="TCS41" s="71"/>
      <c r="TCT41" s="71"/>
      <c r="TCU41" s="71"/>
      <c r="TCV41" s="71"/>
      <c r="TCW41" s="71"/>
      <c r="TCX41" s="71"/>
      <c r="TCY41" s="71"/>
      <c r="TCZ41" s="71"/>
      <c r="TDA41" s="71"/>
      <c r="TDB41" s="71"/>
      <c r="TDC41" s="71"/>
      <c r="TDD41" s="71"/>
      <c r="TDE41" s="71"/>
      <c r="TDF41" s="71"/>
      <c r="TDG41" s="71"/>
      <c r="TDH41" s="71"/>
      <c r="TDI41" s="71"/>
      <c r="TDJ41" s="71"/>
      <c r="TDK41" s="71"/>
      <c r="TDL41" s="71"/>
      <c r="TDM41" s="71"/>
      <c r="TDN41" s="71"/>
      <c r="TDO41" s="71"/>
      <c r="TDP41" s="71"/>
      <c r="TDQ41" s="71"/>
      <c r="TDR41" s="71"/>
      <c r="TDS41" s="71"/>
      <c r="TDT41" s="71"/>
      <c r="TDU41" s="71"/>
      <c r="TDV41" s="71"/>
      <c r="TDW41" s="71"/>
      <c r="TDX41" s="71"/>
      <c r="TDY41" s="71"/>
      <c r="TDZ41" s="71"/>
      <c r="TEA41" s="71"/>
      <c r="TEB41" s="71"/>
      <c r="TEC41" s="71"/>
      <c r="TED41" s="71"/>
      <c r="TEE41" s="71"/>
      <c r="TEF41" s="71"/>
      <c r="TEG41" s="71"/>
      <c r="TEH41" s="71"/>
      <c r="TEI41" s="71"/>
      <c r="TEJ41" s="71"/>
      <c r="TEK41" s="71"/>
      <c r="TEL41" s="71"/>
      <c r="TEM41" s="71"/>
      <c r="TEN41" s="71"/>
      <c r="TEO41" s="71"/>
      <c r="TEP41" s="71"/>
      <c r="TEQ41" s="71"/>
      <c r="TER41" s="71"/>
      <c r="TES41" s="71"/>
      <c r="TET41" s="71"/>
      <c r="TEU41" s="71"/>
      <c r="TEV41" s="71"/>
      <c r="TEW41" s="71"/>
      <c r="TEX41" s="71"/>
      <c r="TEY41" s="71"/>
      <c r="TEZ41" s="71"/>
      <c r="TFA41" s="71"/>
      <c r="TFB41" s="71"/>
      <c r="TFC41" s="71"/>
      <c r="TFD41" s="71"/>
      <c r="TFE41" s="71"/>
      <c r="TFF41" s="71"/>
      <c r="TFG41" s="71"/>
      <c r="TFH41" s="71"/>
      <c r="TFI41" s="71"/>
      <c r="TFJ41" s="71"/>
      <c r="TFK41" s="71"/>
      <c r="TFL41" s="71"/>
      <c r="TFM41" s="71"/>
      <c r="TFN41" s="71"/>
      <c r="TFO41" s="71"/>
      <c r="TFP41" s="71"/>
      <c r="TFQ41" s="71"/>
      <c r="TFR41" s="71"/>
      <c r="TFS41" s="71"/>
      <c r="TFT41" s="71"/>
      <c r="TFU41" s="71"/>
      <c r="TFV41" s="71"/>
      <c r="TFW41" s="71"/>
      <c r="TFX41" s="71"/>
      <c r="TFY41" s="71"/>
      <c r="TFZ41" s="71"/>
      <c r="TGA41" s="71"/>
      <c r="TGB41" s="71"/>
      <c r="TGC41" s="71"/>
      <c r="TGD41" s="71"/>
      <c r="TGE41" s="71"/>
      <c r="TGF41" s="71"/>
      <c r="TGG41" s="71"/>
      <c r="TGH41" s="71"/>
      <c r="TGI41" s="71"/>
      <c r="TGJ41" s="71"/>
      <c r="TGK41" s="71"/>
      <c r="TGL41" s="71"/>
      <c r="TGM41" s="71"/>
      <c r="TGN41" s="71"/>
      <c r="TGO41" s="71"/>
      <c r="TGP41" s="71"/>
      <c r="TGQ41" s="71"/>
      <c r="TGR41" s="71"/>
      <c r="TGS41" s="71"/>
      <c r="TGT41" s="71"/>
      <c r="TGU41" s="71"/>
      <c r="TGV41" s="71"/>
      <c r="TGW41" s="71"/>
      <c r="TGX41" s="71"/>
      <c r="TGY41" s="71"/>
      <c r="TGZ41" s="71"/>
      <c r="THA41" s="71"/>
      <c r="THB41" s="71"/>
      <c r="THC41" s="71"/>
      <c r="THD41" s="71"/>
      <c r="THE41" s="71"/>
      <c r="THF41" s="71"/>
      <c r="THG41" s="71"/>
      <c r="THH41" s="71"/>
      <c r="THI41" s="71"/>
      <c r="THJ41" s="71"/>
      <c r="THK41" s="71"/>
      <c r="THL41" s="71"/>
      <c r="THM41" s="71"/>
      <c r="THN41" s="71"/>
      <c r="THO41" s="71"/>
      <c r="THP41" s="71"/>
      <c r="THQ41" s="71"/>
      <c r="THR41" s="71"/>
      <c r="THS41" s="71"/>
      <c r="THT41" s="71"/>
      <c r="THU41" s="71"/>
      <c r="THV41" s="71"/>
      <c r="THW41" s="71"/>
      <c r="THX41" s="71"/>
      <c r="THY41" s="71"/>
      <c r="THZ41" s="71"/>
      <c r="TIA41" s="71"/>
      <c r="TIB41" s="71"/>
      <c r="TIC41" s="71"/>
      <c r="TID41" s="71"/>
      <c r="TIE41" s="71"/>
      <c r="TIF41" s="71"/>
      <c r="TIG41" s="71"/>
      <c r="TIH41" s="71"/>
      <c r="TII41" s="71"/>
      <c r="TIJ41" s="71"/>
      <c r="TIK41" s="71"/>
      <c r="TIL41" s="71"/>
      <c r="TIM41" s="71"/>
      <c r="TIN41" s="71"/>
      <c r="TIO41" s="71"/>
      <c r="TIP41" s="71"/>
      <c r="TIQ41" s="71"/>
      <c r="TIR41" s="71"/>
      <c r="TIS41" s="71"/>
      <c r="TIT41" s="71"/>
      <c r="TIU41" s="71"/>
      <c r="TIV41" s="71"/>
      <c r="TIW41" s="71"/>
      <c r="TIX41" s="71"/>
      <c r="TIY41" s="71"/>
      <c r="TIZ41" s="71"/>
      <c r="TJA41" s="71"/>
      <c r="TJB41" s="71"/>
      <c r="TJC41" s="71"/>
      <c r="TJD41" s="71"/>
      <c r="TJE41" s="71"/>
      <c r="TJF41" s="71"/>
      <c r="TJG41" s="71"/>
      <c r="TJH41" s="71"/>
      <c r="TJI41" s="71"/>
      <c r="TJJ41" s="71"/>
      <c r="TJK41" s="71"/>
      <c r="TJL41" s="71"/>
      <c r="TJM41" s="71"/>
      <c r="TJN41" s="71"/>
      <c r="TJO41" s="71"/>
      <c r="TJP41" s="71"/>
      <c r="TJQ41" s="71"/>
      <c r="TJR41" s="71"/>
      <c r="TJS41" s="71"/>
      <c r="TJT41" s="71"/>
      <c r="TJU41" s="71"/>
      <c r="TJV41" s="71"/>
      <c r="TJW41" s="71"/>
      <c r="TJX41" s="71"/>
      <c r="TJY41" s="71"/>
      <c r="TJZ41" s="71"/>
      <c r="TKA41" s="71"/>
      <c r="TKB41" s="71"/>
      <c r="TKC41" s="71"/>
      <c r="TKD41" s="71"/>
      <c r="TKE41" s="71"/>
      <c r="TKF41" s="71"/>
      <c r="TKG41" s="71"/>
      <c r="TKH41" s="71"/>
      <c r="TKI41" s="71"/>
      <c r="TKJ41" s="71"/>
      <c r="TKK41" s="71"/>
      <c r="TKL41" s="71"/>
      <c r="TKM41" s="71"/>
      <c r="TKN41" s="71"/>
      <c r="TKO41" s="71"/>
      <c r="TKP41" s="71"/>
      <c r="TKQ41" s="71"/>
      <c r="TKR41" s="71"/>
      <c r="TKS41" s="71"/>
      <c r="TKT41" s="71"/>
      <c r="TKU41" s="71"/>
      <c r="TKV41" s="71"/>
      <c r="TKW41" s="71"/>
      <c r="TKX41" s="71"/>
      <c r="TKY41" s="71"/>
      <c r="TKZ41" s="71"/>
      <c r="TLA41" s="71"/>
      <c r="TLB41" s="71"/>
      <c r="TLC41" s="71"/>
      <c r="TLD41" s="71"/>
      <c r="TLE41" s="71"/>
      <c r="TLF41" s="71"/>
      <c r="TLG41" s="71"/>
      <c r="TLH41" s="71"/>
      <c r="TLI41" s="71"/>
      <c r="TLJ41" s="71"/>
      <c r="TLK41" s="71"/>
      <c r="TLL41" s="71"/>
      <c r="TLM41" s="71"/>
      <c r="TLN41" s="71"/>
      <c r="TLO41" s="71"/>
      <c r="TLP41" s="71"/>
      <c r="TLQ41" s="71"/>
      <c r="TLR41" s="71"/>
      <c r="TLS41" s="71"/>
      <c r="TLT41" s="71"/>
      <c r="TLU41" s="71"/>
      <c r="TLV41" s="71"/>
      <c r="TLW41" s="71"/>
      <c r="TLX41" s="71"/>
      <c r="TLY41" s="71"/>
      <c r="TLZ41" s="71"/>
      <c r="TMA41" s="71"/>
      <c r="TMB41" s="71"/>
      <c r="TMC41" s="71"/>
      <c r="TMD41" s="71"/>
      <c r="TME41" s="71"/>
      <c r="TMF41" s="71"/>
      <c r="TMG41" s="71"/>
      <c r="TMH41" s="71"/>
      <c r="TMI41" s="71"/>
      <c r="TMJ41" s="71"/>
      <c r="TMK41" s="71"/>
      <c r="TML41" s="71"/>
      <c r="TMM41" s="71"/>
      <c r="TMN41" s="71"/>
      <c r="TMO41" s="71"/>
      <c r="TMP41" s="71"/>
      <c r="TMQ41" s="71"/>
      <c r="TMR41" s="71"/>
      <c r="TMS41" s="71"/>
      <c r="TMT41" s="71"/>
      <c r="TMU41" s="71"/>
      <c r="TMV41" s="71"/>
      <c r="TMW41" s="71"/>
      <c r="TMX41" s="71"/>
      <c r="TMY41" s="71"/>
      <c r="TMZ41" s="71"/>
      <c r="TNA41" s="71"/>
      <c r="TNB41" s="71"/>
      <c r="TNC41" s="71"/>
      <c r="TND41" s="71"/>
      <c r="TNE41" s="71"/>
      <c r="TNF41" s="71"/>
      <c r="TNG41" s="71"/>
      <c r="TNH41" s="71"/>
      <c r="TNI41" s="71"/>
      <c r="TNJ41" s="71"/>
      <c r="TNK41" s="71"/>
      <c r="TNL41" s="71"/>
      <c r="TNM41" s="71"/>
      <c r="TNN41" s="71"/>
      <c r="TNO41" s="71"/>
      <c r="TNP41" s="71"/>
      <c r="TNQ41" s="71"/>
      <c r="TNR41" s="71"/>
      <c r="TNS41" s="71"/>
      <c r="TNT41" s="71"/>
      <c r="TNU41" s="71"/>
      <c r="TNV41" s="71"/>
      <c r="TNW41" s="71"/>
      <c r="TNX41" s="71"/>
      <c r="TNY41" s="71"/>
      <c r="TNZ41" s="71"/>
      <c r="TOA41" s="71"/>
      <c r="TOB41" s="71"/>
      <c r="TOC41" s="71"/>
      <c r="TOD41" s="71"/>
      <c r="TOE41" s="71"/>
      <c r="TOF41" s="71"/>
      <c r="TOG41" s="71"/>
      <c r="TOH41" s="71"/>
      <c r="TOI41" s="71"/>
      <c r="TOJ41" s="71"/>
      <c r="TOK41" s="71"/>
      <c r="TOL41" s="71"/>
      <c r="TOM41" s="71"/>
      <c r="TON41" s="71"/>
      <c r="TOO41" s="71"/>
      <c r="TOP41" s="71"/>
      <c r="TOQ41" s="71"/>
      <c r="TOR41" s="71"/>
      <c r="TOS41" s="71"/>
      <c r="TOT41" s="71"/>
      <c r="TOU41" s="71"/>
      <c r="TOV41" s="71"/>
      <c r="TOW41" s="71"/>
      <c r="TOX41" s="71"/>
      <c r="TOY41" s="71"/>
      <c r="TOZ41" s="71"/>
      <c r="TPA41" s="71"/>
      <c r="TPB41" s="71"/>
      <c r="TPC41" s="71"/>
      <c r="TPD41" s="71"/>
      <c r="TPE41" s="71"/>
      <c r="TPF41" s="71"/>
      <c r="TPG41" s="71"/>
      <c r="TPH41" s="71"/>
      <c r="TPI41" s="71"/>
      <c r="TPJ41" s="71"/>
      <c r="TPK41" s="71"/>
      <c r="TPL41" s="71"/>
      <c r="TPM41" s="71"/>
      <c r="TPN41" s="71"/>
      <c r="TPO41" s="71"/>
      <c r="TPP41" s="71"/>
      <c r="TPQ41" s="71"/>
      <c r="TPR41" s="71"/>
      <c r="TPS41" s="71"/>
      <c r="TPT41" s="71"/>
      <c r="TPU41" s="71"/>
      <c r="TPV41" s="71"/>
      <c r="TPW41" s="71"/>
      <c r="TPX41" s="71"/>
      <c r="TPY41" s="71"/>
      <c r="TPZ41" s="71"/>
      <c r="TQA41" s="71"/>
      <c r="TQB41" s="71"/>
      <c r="TQC41" s="71"/>
      <c r="TQD41" s="71"/>
      <c r="TQE41" s="71"/>
      <c r="TQF41" s="71"/>
      <c r="TQG41" s="71"/>
      <c r="TQH41" s="71"/>
      <c r="TQI41" s="71"/>
      <c r="TQJ41" s="71"/>
      <c r="TQK41" s="71"/>
      <c r="TQL41" s="71"/>
      <c r="TQM41" s="71"/>
      <c r="TQN41" s="71"/>
      <c r="TQO41" s="71"/>
      <c r="TQP41" s="71"/>
      <c r="TQQ41" s="71"/>
      <c r="TQR41" s="71"/>
      <c r="TQS41" s="71"/>
      <c r="TQT41" s="71"/>
      <c r="TQU41" s="71"/>
      <c r="TQV41" s="71"/>
      <c r="TQW41" s="71"/>
      <c r="TQX41" s="71"/>
      <c r="TQY41" s="71"/>
      <c r="TQZ41" s="71"/>
      <c r="TRA41" s="71"/>
      <c r="TRB41" s="71"/>
      <c r="TRC41" s="71"/>
      <c r="TRD41" s="71"/>
      <c r="TRE41" s="71"/>
      <c r="TRF41" s="71"/>
      <c r="TRG41" s="71"/>
      <c r="TRH41" s="71"/>
      <c r="TRI41" s="71"/>
      <c r="TRJ41" s="71"/>
      <c r="TRK41" s="71"/>
      <c r="TRL41" s="71"/>
      <c r="TRM41" s="71"/>
      <c r="TRN41" s="71"/>
      <c r="TRO41" s="71"/>
      <c r="TRP41" s="71"/>
      <c r="TRQ41" s="71"/>
      <c r="TRR41" s="71"/>
      <c r="TRS41" s="71"/>
      <c r="TRT41" s="71"/>
      <c r="TRU41" s="71"/>
      <c r="TRV41" s="71"/>
      <c r="TRW41" s="71"/>
      <c r="TRX41" s="71"/>
      <c r="TRY41" s="71"/>
      <c r="TRZ41" s="71"/>
      <c r="TSA41" s="71"/>
      <c r="TSB41" s="71"/>
      <c r="TSC41" s="71"/>
      <c r="TSD41" s="71"/>
      <c r="TSE41" s="71"/>
      <c r="TSF41" s="71"/>
      <c r="TSG41" s="71"/>
      <c r="TSH41" s="71"/>
      <c r="TSI41" s="71"/>
      <c r="TSJ41" s="71"/>
      <c r="TSK41" s="71"/>
      <c r="TSL41" s="71"/>
      <c r="TSM41" s="71"/>
      <c r="TSN41" s="71"/>
      <c r="TSO41" s="71"/>
      <c r="TSP41" s="71"/>
      <c r="TSQ41" s="71"/>
      <c r="TSR41" s="71"/>
      <c r="TSS41" s="71"/>
      <c r="TST41" s="71"/>
      <c r="TSU41" s="71"/>
      <c r="TSV41" s="71"/>
      <c r="TSW41" s="71"/>
      <c r="TSX41" s="71"/>
      <c r="TSY41" s="71"/>
      <c r="TSZ41" s="71"/>
      <c r="TTA41" s="71"/>
      <c r="TTB41" s="71"/>
      <c r="TTC41" s="71"/>
      <c r="TTD41" s="71"/>
      <c r="TTE41" s="71"/>
      <c r="TTF41" s="71"/>
      <c r="TTG41" s="71"/>
      <c r="TTH41" s="71"/>
      <c r="TTI41" s="71"/>
      <c r="TTJ41" s="71"/>
      <c r="TTK41" s="71"/>
      <c r="TTL41" s="71"/>
      <c r="TTM41" s="71"/>
      <c r="TTN41" s="71"/>
      <c r="TTO41" s="71"/>
      <c r="TTP41" s="71"/>
      <c r="TTQ41" s="71"/>
      <c r="TTR41" s="71"/>
      <c r="TTS41" s="71"/>
      <c r="TTT41" s="71"/>
      <c r="TTU41" s="71"/>
      <c r="TTV41" s="71"/>
      <c r="TTW41" s="71"/>
      <c r="TTX41" s="71"/>
      <c r="TTY41" s="71"/>
      <c r="TTZ41" s="71"/>
      <c r="TUA41" s="71"/>
      <c r="TUB41" s="71"/>
      <c r="TUC41" s="71"/>
      <c r="TUD41" s="71"/>
      <c r="TUE41" s="71"/>
      <c r="TUF41" s="71"/>
      <c r="TUG41" s="71"/>
      <c r="TUH41" s="71"/>
      <c r="TUI41" s="71"/>
      <c r="TUJ41" s="71"/>
      <c r="TUK41" s="71"/>
      <c r="TUL41" s="71"/>
      <c r="TUM41" s="71"/>
      <c r="TUN41" s="71"/>
      <c r="TUO41" s="71"/>
      <c r="TUP41" s="71"/>
      <c r="TUQ41" s="71"/>
      <c r="TUR41" s="71"/>
      <c r="TUS41" s="71"/>
      <c r="TUT41" s="71"/>
      <c r="TUU41" s="71"/>
      <c r="TUV41" s="71"/>
      <c r="TUW41" s="71"/>
      <c r="TUX41" s="71"/>
      <c r="TUY41" s="71"/>
      <c r="TUZ41" s="71"/>
      <c r="TVA41" s="71"/>
      <c r="TVB41" s="71"/>
      <c r="TVC41" s="71"/>
      <c r="TVD41" s="71"/>
      <c r="TVE41" s="71"/>
      <c r="TVF41" s="71"/>
      <c r="TVG41" s="71"/>
      <c r="TVH41" s="71"/>
      <c r="TVI41" s="71"/>
      <c r="TVJ41" s="71"/>
      <c r="TVK41" s="71"/>
      <c r="TVL41" s="71"/>
      <c r="TVM41" s="71"/>
      <c r="TVN41" s="71"/>
      <c r="TVO41" s="71"/>
      <c r="TVP41" s="71"/>
      <c r="TVQ41" s="71"/>
      <c r="TVR41" s="71"/>
      <c r="TVS41" s="71"/>
      <c r="TVT41" s="71"/>
      <c r="TVU41" s="71"/>
      <c r="TVV41" s="71"/>
      <c r="TVW41" s="71"/>
      <c r="TVX41" s="71"/>
      <c r="TVY41" s="71"/>
      <c r="TVZ41" s="71"/>
      <c r="TWA41" s="71"/>
      <c r="TWB41" s="71"/>
      <c r="TWC41" s="71"/>
      <c r="TWD41" s="71"/>
      <c r="TWE41" s="71"/>
      <c r="TWF41" s="71"/>
      <c r="TWG41" s="71"/>
      <c r="TWH41" s="71"/>
      <c r="TWI41" s="71"/>
      <c r="TWJ41" s="71"/>
      <c r="TWK41" s="71"/>
      <c r="TWL41" s="71"/>
      <c r="TWM41" s="71"/>
      <c r="TWN41" s="71"/>
      <c r="TWO41" s="71"/>
      <c r="TWP41" s="71"/>
      <c r="TWQ41" s="71"/>
      <c r="TWR41" s="71"/>
      <c r="TWS41" s="71"/>
      <c r="TWT41" s="71"/>
      <c r="TWU41" s="71"/>
      <c r="TWV41" s="71"/>
      <c r="TWW41" s="71"/>
      <c r="TWX41" s="71"/>
      <c r="TWY41" s="71"/>
      <c r="TWZ41" s="71"/>
      <c r="TXA41" s="71"/>
      <c r="TXB41" s="71"/>
      <c r="TXC41" s="71"/>
      <c r="TXD41" s="71"/>
      <c r="TXE41" s="71"/>
      <c r="TXF41" s="71"/>
      <c r="TXG41" s="71"/>
      <c r="TXH41" s="71"/>
      <c r="TXI41" s="71"/>
      <c r="TXJ41" s="71"/>
      <c r="TXK41" s="71"/>
      <c r="TXL41" s="71"/>
      <c r="TXM41" s="71"/>
      <c r="TXN41" s="71"/>
      <c r="TXO41" s="71"/>
      <c r="TXP41" s="71"/>
      <c r="TXQ41" s="71"/>
      <c r="TXR41" s="71"/>
      <c r="TXS41" s="71"/>
      <c r="TXT41" s="71"/>
      <c r="TXU41" s="71"/>
      <c r="TXV41" s="71"/>
      <c r="TXW41" s="71"/>
      <c r="TXX41" s="71"/>
      <c r="TXY41" s="71"/>
      <c r="TXZ41" s="71"/>
      <c r="TYA41" s="71"/>
      <c r="TYB41" s="71"/>
      <c r="TYC41" s="71"/>
      <c r="TYD41" s="71"/>
      <c r="TYE41" s="71"/>
      <c r="TYF41" s="71"/>
      <c r="TYG41" s="71"/>
      <c r="TYH41" s="71"/>
      <c r="TYI41" s="71"/>
      <c r="TYJ41" s="71"/>
      <c r="TYK41" s="71"/>
      <c r="TYL41" s="71"/>
      <c r="TYM41" s="71"/>
      <c r="TYN41" s="71"/>
      <c r="TYO41" s="71"/>
      <c r="TYP41" s="71"/>
      <c r="TYQ41" s="71"/>
      <c r="TYR41" s="71"/>
      <c r="TYS41" s="71"/>
      <c r="TYT41" s="71"/>
      <c r="TYU41" s="71"/>
      <c r="TYV41" s="71"/>
      <c r="TYW41" s="71"/>
      <c r="TYX41" s="71"/>
      <c r="TYY41" s="71"/>
      <c r="TYZ41" s="71"/>
      <c r="TZA41" s="71"/>
      <c r="TZB41" s="71"/>
      <c r="TZC41" s="71"/>
      <c r="TZD41" s="71"/>
      <c r="TZE41" s="71"/>
      <c r="TZF41" s="71"/>
      <c r="TZG41" s="71"/>
      <c r="TZH41" s="71"/>
      <c r="TZI41" s="71"/>
      <c r="TZJ41" s="71"/>
      <c r="TZK41" s="71"/>
      <c r="TZL41" s="71"/>
      <c r="TZM41" s="71"/>
      <c r="TZN41" s="71"/>
      <c r="TZO41" s="71"/>
      <c r="TZP41" s="71"/>
      <c r="TZQ41" s="71"/>
      <c r="TZR41" s="71"/>
      <c r="TZS41" s="71"/>
      <c r="TZT41" s="71"/>
      <c r="TZU41" s="71"/>
      <c r="TZV41" s="71"/>
      <c r="TZW41" s="71"/>
      <c r="TZX41" s="71"/>
      <c r="TZY41" s="71"/>
      <c r="TZZ41" s="71"/>
      <c r="UAA41" s="71"/>
      <c r="UAB41" s="71"/>
      <c r="UAC41" s="71"/>
      <c r="UAD41" s="71"/>
      <c r="UAE41" s="71"/>
      <c r="UAF41" s="71"/>
      <c r="UAG41" s="71"/>
      <c r="UAH41" s="71"/>
      <c r="UAI41" s="71"/>
      <c r="UAJ41" s="71"/>
      <c r="UAK41" s="71"/>
      <c r="UAL41" s="71"/>
      <c r="UAM41" s="71"/>
      <c r="UAN41" s="71"/>
      <c r="UAO41" s="71"/>
      <c r="UAP41" s="71"/>
      <c r="UAQ41" s="71"/>
      <c r="UAR41" s="71"/>
      <c r="UAS41" s="71"/>
      <c r="UAT41" s="71"/>
      <c r="UAU41" s="71"/>
      <c r="UAV41" s="71"/>
      <c r="UAW41" s="71"/>
      <c r="UAX41" s="71"/>
      <c r="UAY41" s="71"/>
      <c r="UAZ41" s="71"/>
      <c r="UBA41" s="71"/>
      <c r="UBB41" s="71"/>
      <c r="UBC41" s="71"/>
      <c r="UBD41" s="71"/>
      <c r="UBE41" s="71"/>
      <c r="UBF41" s="71"/>
      <c r="UBG41" s="71"/>
      <c r="UBH41" s="71"/>
      <c r="UBI41" s="71"/>
      <c r="UBJ41" s="71"/>
      <c r="UBK41" s="71"/>
      <c r="UBL41" s="71"/>
      <c r="UBM41" s="71"/>
      <c r="UBN41" s="71"/>
      <c r="UBO41" s="71"/>
      <c r="UBP41" s="71"/>
      <c r="UBQ41" s="71"/>
      <c r="UBR41" s="71"/>
      <c r="UBS41" s="71"/>
      <c r="UBT41" s="71"/>
      <c r="UBU41" s="71"/>
      <c r="UBV41" s="71"/>
      <c r="UBW41" s="71"/>
      <c r="UBX41" s="71"/>
      <c r="UBY41" s="71"/>
      <c r="UBZ41" s="71"/>
      <c r="UCA41" s="71"/>
      <c r="UCB41" s="71"/>
      <c r="UCC41" s="71"/>
      <c r="UCD41" s="71"/>
      <c r="UCE41" s="71"/>
      <c r="UCF41" s="71"/>
      <c r="UCG41" s="71"/>
      <c r="UCH41" s="71"/>
      <c r="UCI41" s="71"/>
      <c r="UCJ41" s="71"/>
      <c r="UCK41" s="71"/>
      <c r="UCL41" s="71"/>
      <c r="UCM41" s="71"/>
      <c r="UCN41" s="71"/>
      <c r="UCO41" s="71"/>
      <c r="UCP41" s="71"/>
      <c r="UCQ41" s="71"/>
      <c r="UCR41" s="71"/>
      <c r="UCS41" s="71"/>
      <c r="UCT41" s="71"/>
      <c r="UCU41" s="71"/>
      <c r="UCV41" s="71"/>
      <c r="UCW41" s="71"/>
      <c r="UCX41" s="71"/>
      <c r="UCY41" s="71"/>
      <c r="UCZ41" s="71"/>
      <c r="UDA41" s="71"/>
      <c r="UDB41" s="71"/>
      <c r="UDC41" s="71"/>
      <c r="UDD41" s="71"/>
      <c r="UDE41" s="71"/>
      <c r="UDF41" s="71"/>
      <c r="UDG41" s="71"/>
      <c r="UDH41" s="71"/>
      <c r="UDI41" s="71"/>
      <c r="UDJ41" s="71"/>
      <c r="UDK41" s="71"/>
      <c r="UDL41" s="71"/>
      <c r="UDM41" s="71"/>
      <c r="UDN41" s="71"/>
      <c r="UDO41" s="71"/>
      <c r="UDP41" s="71"/>
      <c r="UDQ41" s="71"/>
      <c r="UDR41" s="71"/>
      <c r="UDS41" s="71"/>
      <c r="UDT41" s="71"/>
      <c r="UDU41" s="71"/>
      <c r="UDV41" s="71"/>
      <c r="UDW41" s="71"/>
      <c r="UDX41" s="71"/>
      <c r="UDY41" s="71"/>
      <c r="UDZ41" s="71"/>
      <c r="UEA41" s="71"/>
      <c r="UEB41" s="71"/>
      <c r="UEC41" s="71"/>
      <c r="UED41" s="71"/>
      <c r="UEE41" s="71"/>
      <c r="UEF41" s="71"/>
      <c r="UEG41" s="71"/>
      <c r="UEH41" s="71"/>
      <c r="UEI41" s="71"/>
      <c r="UEJ41" s="71"/>
      <c r="UEK41" s="71"/>
      <c r="UEL41" s="71"/>
      <c r="UEM41" s="71"/>
      <c r="UEN41" s="71"/>
      <c r="UEO41" s="71"/>
      <c r="UEP41" s="71"/>
      <c r="UEQ41" s="71"/>
      <c r="UER41" s="71"/>
      <c r="UES41" s="71"/>
      <c r="UET41" s="71"/>
      <c r="UEU41" s="71"/>
      <c r="UEV41" s="71"/>
      <c r="UEW41" s="71"/>
      <c r="UEX41" s="71"/>
      <c r="UEY41" s="71"/>
      <c r="UEZ41" s="71"/>
      <c r="UFA41" s="71"/>
      <c r="UFB41" s="71"/>
      <c r="UFC41" s="71"/>
      <c r="UFD41" s="71"/>
      <c r="UFE41" s="71"/>
      <c r="UFF41" s="71"/>
      <c r="UFG41" s="71"/>
      <c r="UFH41" s="71"/>
      <c r="UFI41" s="71"/>
      <c r="UFJ41" s="71"/>
      <c r="UFK41" s="71"/>
      <c r="UFL41" s="71"/>
      <c r="UFM41" s="71"/>
      <c r="UFN41" s="71"/>
      <c r="UFO41" s="71"/>
      <c r="UFP41" s="71"/>
      <c r="UFQ41" s="71"/>
      <c r="UFR41" s="71"/>
      <c r="UFS41" s="71"/>
      <c r="UFT41" s="71"/>
      <c r="UFU41" s="71"/>
      <c r="UFV41" s="71"/>
      <c r="UFW41" s="71"/>
      <c r="UFX41" s="71"/>
      <c r="UFY41" s="71"/>
      <c r="UFZ41" s="71"/>
      <c r="UGA41" s="71"/>
      <c r="UGB41" s="71"/>
      <c r="UGC41" s="71"/>
      <c r="UGD41" s="71"/>
      <c r="UGE41" s="71"/>
      <c r="UGF41" s="71"/>
      <c r="UGG41" s="71"/>
      <c r="UGH41" s="71"/>
      <c r="UGI41" s="71"/>
      <c r="UGJ41" s="71"/>
      <c r="UGK41" s="71"/>
      <c r="UGL41" s="71"/>
      <c r="UGM41" s="71"/>
      <c r="UGN41" s="71"/>
      <c r="UGO41" s="71"/>
      <c r="UGP41" s="71"/>
      <c r="UGQ41" s="71"/>
      <c r="UGR41" s="71"/>
      <c r="UGS41" s="71"/>
      <c r="UGT41" s="71"/>
      <c r="UGU41" s="71"/>
      <c r="UGV41" s="71"/>
      <c r="UGW41" s="71"/>
      <c r="UGX41" s="71"/>
      <c r="UGY41" s="71"/>
      <c r="UGZ41" s="71"/>
      <c r="UHA41" s="71"/>
      <c r="UHB41" s="71"/>
      <c r="UHC41" s="71"/>
      <c r="UHD41" s="71"/>
      <c r="UHE41" s="71"/>
      <c r="UHF41" s="71"/>
      <c r="UHG41" s="71"/>
      <c r="UHH41" s="71"/>
      <c r="UHI41" s="71"/>
      <c r="UHJ41" s="71"/>
      <c r="UHK41" s="71"/>
      <c r="UHL41" s="71"/>
      <c r="UHM41" s="71"/>
      <c r="UHN41" s="71"/>
      <c r="UHO41" s="71"/>
      <c r="UHP41" s="71"/>
      <c r="UHQ41" s="71"/>
      <c r="UHR41" s="71"/>
      <c r="UHS41" s="71"/>
      <c r="UHT41" s="71"/>
      <c r="UHU41" s="71"/>
      <c r="UHV41" s="71"/>
      <c r="UHW41" s="71"/>
      <c r="UHX41" s="71"/>
      <c r="UHY41" s="71"/>
      <c r="UHZ41" s="71"/>
      <c r="UIA41" s="71"/>
      <c r="UIB41" s="71"/>
      <c r="UIC41" s="71"/>
      <c r="UID41" s="71"/>
      <c r="UIE41" s="71"/>
      <c r="UIF41" s="71"/>
      <c r="UIG41" s="71"/>
      <c r="UIH41" s="71"/>
      <c r="UII41" s="71"/>
      <c r="UIJ41" s="71"/>
      <c r="UIK41" s="71"/>
      <c r="UIL41" s="71"/>
      <c r="UIM41" s="71"/>
      <c r="UIN41" s="71"/>
      <c r="UIO41" s="71"/>
      <c r="UIP41" s="71"/>
      <c r="UIQ41" s="71"/>
      <c r="UIR41" s="71"/>
      <c r="UIS41" s="71"/>
      <c r="UIT41" s="71"/>
      <c r="UIU41" s="71"/>
      <c r="UIV41" s="71"/>
      <c r="UIW41" s="71"/>
      <c r="UIX41" s="71"/>
      <c r="UIY41" s="71"/>
      <c r="UIZ41" s="71"/>
      <c r="UJA41" s="71"/>
      <c r="UJB41" s="71"/>
      <c r="UJC41" s="71"/>
      <c r="UJD41" s="71"/>
      <c r="UJE41" s="71"/>
      <c r="UJF41" s="71"/>
      <c r="UJG41" s="71"/>
      <c r="UJH41" s="71"/>
      <c r="UJI41" s="71"/>
      <c r="UJJ41" s="71"/>
      <c r="UJK41" s="71"/>
      <c r="UJL41" s="71"/>
      <c r="UJM41" s="71"/>
      <c r="UJN41" s="71"/>
      <c r="UJO41" s="71"/>
      <c r="UJP41" s="71"/>
      <c r="UJQ41" s="71"/>
      <c r="UJR41" s="71"/>
      <c r="UJS41" s="71"/>
      <c r="UJT41" s="71"/>
      <c r="UJU41" s="71"/>
      <c r="UJV41" s="71"/>
      <c r="UJW41" s="71"/>
      <c r="UJX41" s="71"/>
      <c r="UJY41" s="71"/>
      <c r="UJZ41" s="71"/>
      <c r="UKA41" s="71"/>
      <c r="UKB41" s="71"/>
      <c r="UKC41" s="71"/>
      <c r="UKD41" s="71"/>
      <c r="UKE41" s="71"/>
      <c r="UKF41" s="71"/>
      <c r="UKG41" s="71"/>
      <c r="UKH41" s="71"/>
      <c r="UKI41" s="71"/>
      <c r="UKJ41" s="71"/>
      <c r="UKK41" s="71"/>
      <c r="UKL41" s="71"/>
      <c r="UKM41" s="71"/>
      <c r="UKN41" s="71"/>
      <c r="UKO41" s="71"/>
      <c r="UKP41" s="71"/>
      <c r="UKQ41" s="71"/>
      <c r="UKR41" s="71"/>
      <c r="UKS41" s="71"/>
      <c r="UKT41" s="71"/>
      <c r="UKU41" s="71"/>
      <c r="UKV41" s="71"/>
      <c r="UKW41" s="71"/>
      <c r="UKX41" s="71"/>
      <c r="UKY41" s="71"/>
      <c r="UKZ41" s="71"/>
      <c r="ULA41" s="71"/>
      <c r="ULB41" s="71"/>
      <c r="ULC41" s="71"/>
      <c r="ULD41" s="71"/>
      <c r="ULE41" s="71"/>
      <c r="ULF41" s="71"/>
      <c r="ULG41" s="71"/>
      <c r="ULH41" s="71"/>
      <c r="ULI41" s="71"/>
      <c r="ULJ41" s="71"/>
      <c r="ULK41" s="71"/>
      <c r="ULL41" s="71"/>
      <c r="ULM41" s="71"/>
      <c r="ULN41" s="71"/>
      <c r="ULO41" s="71"/>
      <c r="ULP41" s="71"/>
      <c r="ULQ41" s="71"/>
      <c r="ULR41" s="71"/>
      <c r="ULS41" s="71"/>
      <c r="ULT41" s="71"/>
      <c r="ULU41" s="71"/>
      <c r="ULV41" s="71"/>
      <c r="ULW41" s="71"/>
      <c r="ULX41" s="71"/>
      <c r="ULY41" s="71"/>
      <c r="ULZ41" s="71"/>
      <c r="UMA41" s="71"/>
      <c r="UMB41" s="71"/>
      <c r="UMC41" s="71"/>
      <c r="UMD41" s="71"/>
      <c r="UME41" s="71"/>
      <c r="UMF41" s="71"/>
      <c r="UMG41" s="71"/>
      <c r="UMH41" s="71"/>
      <c r="UMI41" s="71"/>
      <c r="UMJ41" s="71"/>
      <c r="UMK41" s="71"/>
      <c r="UML41" s="71"/>
      <c r="UMM41" s="71"/>
      <c r="UMN41" s="71"/>
      <c r="UMO41" s="71"/>
      <c r="UMP41" s="71"/>
      <c r="UMQ41" s="71"/>
      <c r="UMR41" s="71"/>
      <c r="UMS41" s="71"/>
      <c r="UMT41" s="71"/>
      <c r="UMU41" s="71"/>
      <c r="UMV41" s="71"/>
      <c r="UMW41" s="71"/>
      <c r="UMX41" s="71"/>
      <c r="UMY41" s="71"/>
      <c r="UMZ41" s="71"/>
      <c r="UNA41" s="71"/>
      <c r="UNB41" s="71"/>
      <c r="UNC41" s="71"/>
      <c r="UND41" s="71"/>
      <c r="UNE41" s="71"/>
      <c r="UNF41" s="71"/>
      <c r="UNG41" s="71"/>
      <c r="UNH41" s="71"/>
      <c r="UNI41" s="71"/>
      <c r="UNJ41" s="71"/>
      <c r="UNK41" s="71"/>
      <c r="UNL41" s="71"/>
      <c r="UNM41" s="71"/>
      <c r="UNN41" s="71"/>
      <c r="UNO41" s="71"/>
      <c r="UNP41" s="71"/>
      <c r="UNQ41" s="71"/>
      <c r="UNR41" s="71"/>
      <c r="UNS41" s="71"/>
      <c r="UNT41" s="71"/>
      <c r="UNU41" s="71"/>
      <c r="UNV41" s="71"/>
      <c r="UNW41" s="71"/>
      <c r="UNX41" s="71"/>
      <c r="UNY41" s="71"/>
      <c r="UNZ41" s="71"/>
      <c r="UOA41" s="71"/>
      <c r="UOB41" s="71"/>
      <c r="UOC41" s="71"/>
      <c r="UOD41" s="71"/>
      <c r="UOE41" s="71"/>
      <c r="UOF41" s="71"/>
      <c r="UOG41" s="71"/>
      <c r="UOH41" s="71"/>
      <c r="UOI41" s="71"/>
      <c r="UOJ41" s="71"/>
      <c r="UOK41" s="71"/>
      <c r="UOL41" s="71"/>
      <c r="UOM41" s="71"/>
      <c r="UON41" s="71"/>
      <c r="UOO41" s="71"/>
      <c r="UOP41" s="71"/>
      <c r="UOQ41" s="71"/>
      <c r="UOR41" s="71"/>
      <c r="UOS41" s="71"/>
      <c r="UOT41" s="71"/>
      <c r="UOU41" s="71"/>
      <c r="UOV41" s="71"/>
      <c r="UOW41" s="71"/>
      <c r="UOX41" s="71"/>
      <c r="UOY41" s="71"/>
      <c r="UOZ41" s="71"/>
      <c r="UPA41" s="71"/>
      <c r="UPB41" s="71"/>
      <c r="UPC41" s="71"/>
      <c r="UPD41" s="71"/>
      <c r="UPE41" s="71"/>
      <c r="UPF41" s="71"/>
      <c r="UPG41" s="71"/>
      <c r="UPH41" s="71"/>
      <c r="UPI41" s="71"/>
      <c r="UPJ41" s="71"/>
      <c r="UPK41" s="71"/>
      <c r="UPL41" s="71"/>
      <c r="UPM41" s="71"/>
      <c r="UPN41" s="71"/>
      <c r="UPO41" s="71"/>
      <c r="UPP41" s="71"/>
      <c r="UPQ41" s="71"/>
      <c r="UPR41" s="71"/>
      <c r="UPS41" s="71"/>
      <c r="UPT41" s="71"/>
      <c r="UPU41" s="71"/>
      <c r="UPV41" s="71"/>
      <c r="UPW41" s="71"/>
      <c r="UPX41" s="71"/>
      <c r="UPY41" s="71"/>
      <c r="UPZ41" s="71"/>
      <c r="UQA41" s="71"/>
      <c r="UQB41" s="71"/>
      <c r="UQC41" s="71"/>
      <c r="UQD41" s="71"/>
      <c r="UQE41" s="71"/>
      <c r="UQF41" s="71"/>
      <c r="UQG41" s="71"/>
      <c r="UQH41" s="71"/>
      <c r="UQI41" s="71"/>
      <c r="UQJ41" s="71"/>
      <c r="UQK41" s="71"/>
      <c r="UQL41" s="71"/>
      <c r="UQM41" s="71"/>
      <c r="UQN41" s="71"/>
      <c r="UQO41" s="71"/>
      <c r="UQP41" s="71"/>
      <c r="UQQ41" s="71"/>
      <c r="UQR41" s="71"/>
      <c r="UQS41" s="71"/>
      <c r="UQT41" s="71"/>
      <c r="UQU41" s="71"/>
      <c r="UQV41" s="71"/>
      <c r="UQW41" s="71"/>
      <c r="UQX41" s="71"/>
      <c r="UQY41" s="71"/>
      <c r="UQZ41" s="71"/>
      <c r="URA41" s="71"/>
      <c r="URB41" s="71"/>
      <c r="URC41" s="71"/>
      <c r="URD41" s="71"/>
      <c r="URE41" s="71"/>
      <c r="URF41" s="71"/>
      <c r="URG41" s="71"/>
      <c r="URH41" s="71"/>
      <c r="URI41" s="71"/>
      <c r="URJ41" s="71"/>
      <c r="URK41" s="71"/>
      <c r="URL41" s="71"/>
      <c r="URM41" s="71"/>
      <c r="URN41" s="71"/>
      <c r="URO41" s="71"/>
      <c r="URP41" s="71"/>
      <c r="URQ41" s="71"/>
      <c r="URR41" s="71"/>
      <c r="URS41" s="71"/>
      <c r="URT41" s="71"/>
      <c r="URU41" s="71"/>
      <c r="URV41" s="71"/>
      <c r="URW41" s="71"/>
      <c r="URX41" s="71"/>
      <c r="URY41" s="71"/>
      <c r="URZ41" s="71"/>
      <c r="USA41" s="71"/>
      <c r="USB41" s="71"/>
      <c r="USC41" s="71"/>
      <c r="USD41" s="71"/>
      <c r="USE41" s="71"/>
      <c r="USF41" s="71"/>
      <c r="USG41" s="71"/>
      <c r="USH41" s="71"/>
      <c r="USI41" s="71"/>
      <c r="USJ41" s="71"/>
      <c r="USK41" s="71"/>
      <c r="USL41" s="71"/>
      <c r="USM41" s="71"/>
      <c r="USN41" s="71"/>
      <c r="USO41" s="71"/>
      <c r="USP41" s="71"/>
      <c r="USQ41" s="71"/>
      <c r="USR41" s="71"/>
      <c r="USS41" s="71"/>
      <c r="UST41" s="71"/>
      <c r="USU41" s="71"/>
      <c r="USV41" s="71"/>
      <c r="USW41" s="71"/>
      <c r="USX41" s="71"/>
      <c r="USY41" s="71"/>
      <c r="USZ41" s="71"/>
      <c r="UTA41" s="71"/>
      <c r="UTB41" s="71"/>
      <c r="UTC41" s="71"/>
      <c r="UTD41" s="71"/>
      <c r="UTE41" s="71"/>
      <c r="UTF41" s="71"/>
      <c r="UTG41" s="71"/>
      <c r="UTH41" s="71"/>
      <c r="UTI41" s="71"/>
      <c r="UTJ41" s="71"/>
      <c r="UTK41" s="71"/>
      <c r="UTL41" s="71"/>
      <c r="UTM41" s="71"/>
      <c r="UTN41" s="71"/>
      <c r="UTO41" s="71"/>
      <c r="UTP41" s="71"/>
      <c r="UTQ41" s="71"/>
      <c r="UTR41" s="71"/>
      <c r="UTS41" s="71"/>
      <c r="UTT41" s="71"/>
      <c r="UTU41" s="71"/>
      <c r="UTV41" s="71"/>
      <c r="UTW41" s="71"/>
      <c r="UTX41" s="71"/>
      <c r="UTY41" s="71"/>
      <c r="UTZ41" s="71"/>
      <c r="UUA41" s="71"/>
      <c r="UUB41" s="71"/>
      <c r="UUC41" s="71"/>
      <c r="UUD41" s="71"/>
      <c r="UUE41" s="71"/>
      <c r="UUF41" s="71"/>
      <c r="UUG41" s="71"/>
      <c r="UUH41" s="71"/>
      <c r="UUI41" s="71"/>
      <c r="UUJ41" s="71"/>
      <c r="UUK41" s="71"/>
      <c r="UUL41" s="71"/>
      <c r="UUM41" s="71"/>
      <c r="UUN41" s="71"/>
      <c r="UUO41" s="71"/>
      <c r="UUP41" s="71"/>
      <c r="UUQ41" s="71"/>
      <c r="UUR41" s="71"/>
      <c r="UUS41" s="71"/>
      <c r="UUT41" s="71"/>
      <c r="UUU41" s="71"/>
      <c r="UUV41" s="71"/>
      <c r="UUW41" s="71"/>
      <c r="UUX41" s="71"/>
      <c r="UUY41" s="71"/>
      <c r="UUZ41" s="71"/>
      <c r="UVA41" s="71"/>
      <c r="UVB41" s="71"/>
      <c r="UVC41" s="71"/>
      <c r="UVD41" s="71"/>
      <c r="UVE41" s="71"/>
      <c r="UVF41" s="71"/>
      <c r="UVG41" s="71"/>
      <c r="UVH41" s="71"/>
      <c r="UVI41" s="71"/>
      <c r="UVJ41" s="71"/>
      <c r="UVK41" s="71"/>
      <c r="UVL41" s="71"/>
      <c r="UVM41" s="71"/>
      <c r="UVN41" s="71"/>
      <c r="UVO41" s="71"/>
      <c r="UVP41" s="71"/>
      <c r="UVQ41" s="71"/>
      <c r="UVR41" s="71"/>
      <c r="UVS41" s="71"/>
      <c r="UVT41" s="71"/>
      <c r="UVU41" s="71"/>
      <c r="UVV41" s="71"/>
      <c r="UVW41" s="71"/>
      <c r="UVX41" s="71"/>
      <c r="UVY41" s="71"/>
      <c r="UVZ41" s="71"/>
      <c r="UWA41" s="71"/>
      <c r="UWB41" s="71"/>
      <c r="UWC41" s="71"/>
      <c r="UWD41" s="71"/>
      <c r="UWE41" s="71"/>
      <c r="UWF41" s="71"/>
      <c r="UWG41" s="71"/>
      <c r="UWH41" s="71"/>
      <c r="UWI41" s="71"/>
      <c r="UWJ41" s="71"/>
      <c r="UWK41" s="71"/>
      <c r="UWL41" s="71"/>
      <c r="UWM41" s="71"/>
      <c r="UWN41" s="71"/>
      <c r="UWO41" s="71"/>
      <c r="UWP41" s="71"/>
      <c r="UWQ41" s="71"/>
      <c r="UWR41" s="71"/>
      <c r="UWS41" s="71"/>
      <c r="UWT41" s="71"/>
      <c r="UWU41" s="71"/>
      <c r="UWV41" s="71"/>
      <c r="UWW41" s="71"/>
      <c r="UWX41" s="71"/>
      <c r="UWY41" s="71"/>
      <c r="UWZ41" s="71"/>
      <c r="UXA41" s="71"/>
      <c r="UXB41" s="71"/>
      <c r="UXC41" s="71"/>
      <c r="UXD41" s="71"/>
      <c r="UXE41" s="71"/>
      <c r="UXF41" s="71"/>
      <c r="UXG41" s="71"/>
      <c r="UXH41" s="71"/>
      <c r="UXI41" s="71"/>
      <c r="UXJ41" s="71"/>
      <c r="UXK41" s="71"/>
      <c r="UXL41" s="71"/>
      <c r="UXM41" s="71"/>
      <c r="UXN41" s="71"/>
      <c r="UXO41" s="71"/>
      <c r="UXP41" s="71"/>
      <c r="UXQ41" s="71"/>
      <c r="UXR41" s="71"/>
      <c r="UXS41" s="71"/>
      <c r="UXT41" s="71"/>
      <c r="UXU41" s="71"/>
      <c r="UXV41" s="71"/>
      <c r="UXW41" s="71"/>
      <c r="UXX41" s="71"/>
      <c r="UXY41" s="71"/>
      <c r="UXZ41" s="71"/>
      <c r="UYA41" s="71"/>
      <c r="UYB41" s="71"/>
      <c r="UYC41" s="71"/>
      <c r="UYD41" s="71"/>
      <c r="UYE41" s="71"/>
      <c r="UYF41" s="71"/>
      <c r="UYG41" s="71"/>
      <c r="UYH41" s="71"/>
      <c r="UYI41" s="71"/>
      <c r="UYJ41" s="71"/>
      <c r="UYK41" s="71"/>
      <c r="UYL41" s="71"/>
      <c r="UYM41" s="71"/>
      <c r="UYN41" s="71"/>
      <c r="UYO41" s="71"/>
      <c r="UYP41" s="71"/>
      <c r="UYQ41" s="71"/>
      <c r="UYR41" s="71"/>
      <c r="UYS41" s="71"/>
      <c r="UYT41" s="71"/>
      <c r="UYU41" s="71"/>
      <c r="UYV41" s="71"/>
      <c r="UYW41" s="71"/>
      <c r="UYX41" s="71"/>
      <c r="UYY41" s="71"/>
      <c r="UYZ41" s="71"/>
      <c r="UZA41" s="71"/>
      <c r="UZB41" s="71"/>
      <c r="UZC41" s="71"/>
      <c r="UZD41" s="71"/>
      <c r="UZE41" s="71"/>
      <c r="UZF41" s="71"/>
      <c r="UZG41" s="71"/>
      <c r="UZH41" s="71"/>
      <c r="UZI41" s="71"/>
      <c r="UZJ41" s="71"/>
      <c r="UZK41" s="71"/>
      <c r="UZL41" s="71"/>
      <c r="UZM41" s="71"/>
      <c r="UZN41" s="71"/>
      <c r="UZO41" s="71"/>
      <c r="UZP41" s="71"/>
      <c r="UZQ41" s="71"/>
      <c r="UZR41" s="71"/>
      <c r="UZS41" s="71"/>
      <c r="UZT41" s="71"/>
      <c r="UZU41" s="71"/>
      <c r="UZV41" s="71"/>
      <c r="UZW41" s="71"/>
      <c r="UZX41" s="71"/>
      <c r="UZY41" s="71"/>
      <c r="UZZ41" s="71"/>
      <c r="VAA41" s="71"/>
      <c r="VAB41" s="71"/>
      <c r="VAC41" s="71"/>
      <c r="VAD41" s="71"/>
      <c r="VAE41" s="71"/>
      <c r="VAF41" s="71"/>
      <c r="VAG41" s="71"/>
      <c r="VAH41" s="71"/>
      <c r="VAI41" s="71"/>
      <c r="VAJ41" s="71"/>
      <c r="VAK41" s="71"/>
      <c r="VAL41" s="71"/>
      <c r="VAM41" s="71"/>
      <c r="VAN41" s="71"/>
      <c r="VAO41" s="71"/>
      <c r="VAP41" s="71"/>
      <c r="VAQ41" s="71"/>
      <c r="VAR41" s="71"/>
      <c r="VAS41" s="71"/>
      <c r="VAT41" s="71"/>
      <c r="VAU41" s="71"/>
      <c r="VAV41" s="71"/>
      <c r="VAW41" s="71"/>
      <c r="VAX41" s="71"/>
      <c r="VAY41" s="71"/>
      <c r="VAZ41" s="71"/>
      <c r="VBA41" s="71"/>
      <c r="VBB41" s="71"/>
      <c r="VBC41" s="71"/>
      <c r="VBD41" s="71"/>
      <c r="VBE41" s="71"/>
      <c r="VBF41" s="71"/>
      <c r="VBG41" s="71"/>
      <c r="VBH41" s="71"/>
      <c r="VBI41" s="71"/>
      <c r="VBJ41" s="71"/>
      <c r="VBK41" s="71"/>
      <c r="VBL41" s="71"/>
      <c r="VBM41" s="71"/>
      <c r="VBN41" s="71"/>
      <c r="VBO41" s="71"/>
      <c r="VBP41" s="71"/>
      <c r="VBQ41" s="71"/>
      <c r="VBR41" s="71"/>
      <c r="VBS41" s="71"/>
      <c r="VBT41" s="71"/>
      <c r="VBU41" s="71"/>
      <c r="VBV41" s="71"/>
      <c r="VBW41" s="71"/>
      <c r="VBX41" s="71"/>
      <c r="VBY41" s="71"/>
      <c r="VBZ41" s="71"/>
      <c r="VCA41" s="71"/>
      <c r="VCB41" s="71"/>
      <c r="VCC41" s="71"/>
      <c r="VCD41" s="71"/>
      <c r="VCE41" s="71"/>
      <c r="VCF41" s="71"/>
      <c r="VCG41" s="71"/>
      <c r="VCH41" s="71"/>
      <c r="VCI41" s="71"/>
      <c r="VCJ41" s="71"/>
      <c r="VCK41" s="71"/>
      <c r="VCL41" s="71"/>
      <c r="VCM41" s="71"/>
      <c r="VCN41" s="71"/>
      <c r="VCO41" s="71"/>
      <c r="VCP41" s="71"/>
      <c r="VCQ41" s="71"/>
      <c r="VCR41" s="71"/>
      <c r="VCS41" s="71"/>
      <c r="VCT41" s="71"/>
      <c r="VCU41" s="71"/>
      <c r="VCV41" s="71"/>
      <c r="VCW41" s="71"/>
      <c r="VCX41" s="71"/>
      <c r="VCY41" s="71"/>
      <c r="VCZ41" s="71"/>
      <c r="VDA41" s="71"/>
      <c r="VDB41" s="71"/>
      <c r="VDC41" s="71"/>
      <c r="VDD41" s="71"/>
      <c r="VDE41" s="71"/>
      <c r="VDF41" s="71"/>
      <c r="VDG41" s="71"/>
      <c r="VDH41" s="71"/>
      <c r="VDI41" s="71"/>
      <c r="VDJ41" s="71"/>
      <c r="VDK41" s="71"/>
      <c r="VDL41" s="71"/>
      <c r="VDM41" s="71"/>
      <c r="VDN41" s="71"/>
      <c r="VDO41" s="71"/>
      <c r="VDP41" s="71"/>
      <c r="VDQ41" s="71"/>
      <c r="VDR41" s="71"/>
      <c r="VDS41" s="71"/>
      <c r="VDT41" s="71"/>
      <c r="VDU41" s="71"/>
      <c r="VDV41" s="71"/>
      <c r="VDW41" s="71"/>
      <c r="VDX41" s="71"/>
      <c r="VDY41" s="71"/>
      <c r="VDZ41" s="71"/>
      <c r="VEA41" s="71"/>
      <c r="VEB41" s="71"/>
      <c r="VEC41" s="71"/>
      <c r="VED41" s="71"/>
      <c r="VEE41" s="71"/>
      <c r="VEF41" s="71"/>
      <c r="VEG41" s="71"/>
      <c r="VEH41" s="71"/>
      <c r="VEI41" s="71"/>
      <c r="VEJ41" s="71"/>
      <c r="VEK41" s="71"/>
      <c r="VEL41" s="71"/>
      <c r="VEM41" s="71"/>
      <c r="VEN41" s="71"/>
      <c r="VEO41" s="71"/>
      <c r="VEP41" s="71"/>
      <c r="VEQ41" s="71"/>
      <c r="VER41" s="71"/>
      <c r="VES41" s="71"/>
      <c r="VET41" s="71"/>
      <c r="VEU41" s="71"/>
      <c r="VEV41" s="71"/>
      <c r="VEW41" s="71"/>
      <c r="VEX41" s="71"/>
      <c r="VEY41" s="71"/>
      <c r="VEZ41" s="71"/>
      <c r="VFA41" s="71"/>
      <c r="VFB41" s="71"/>
      <c r="VFC41" s="71"/>
      <c r="VFD41" s="71"/>
      <c r="VFE41" s="71"/>
      <c r="VFF41" s="71"/>
      <c r="VFG41" s="71"/>
      <c r="VFH41" s="71"/>
      <c r="VFI41" s="71"/>
      <c r="VFJ41" s="71"/>
      <c r="VFK41" s="71"/>
      <c r="VFL41" s="71"/>
      <c r="VFM41" s="71"/>
      <c r="VFN41" s="71"/>
      <c r="VFO41" s="71"/>
      <c r="VFP41" s="71"/>
      <c r="VFQ41" s="71"/>
      <c r="VFR41" s="71"/>
      <c r="VFS41" s="71"/>
      <c r="VFT41" s="71"/>
      <c r="VFU41" s="71"/>
      <c r="VFV41" s="71"/>
      <c r="VFW41" s="71"/>
      <c r="VFX41" s="71"/>
      <c r="VFY41" s="71"/>
      <c r="VFZ41" s="71"/>
      <c r="VGA41" s="71"/>
      <c r="VGB41" s="71"/>
      <c r="VGC41" s="71"/>
      <c r="VGD41" s="71"/>
      <c r="VGE41" s="71"/>
      <c r="VGF41" s="71"/>
      <c r="VGG41" s="71"/>
      <c r="VGH41" s="71"/>
      <c r="VGI41" s="71"/>
      <c r="VGJ41" s="71"/>
      <c r="VGK41" s="71"/>
      <c r="VGL41" s="71"/>
      <c r="VGM41" s="71"/>
      <c r="VGN41" s="71"/>
      <c r="VGO41" s="71"/>
      <c r="VGP41" s="71"/>
      <c r="VGQ41" s="71"/>
      <c r="VGR41" s="71"/>
      <c r="VGS41" s="71"/>
      <c r="VGT41" s="71"/>
      <c r="VGU41" s="71"/>
      <c r="VGV41" s="71"/>
      <c r="VGW41" s="71"/>
      <c r="VGX41" s="71"/>
      <c r="VGY41" s="71"/>
      <c r="VGZ41" s="71"/>
      <c r="VHA41" s="71"/>
      <c r="VHB41" s="71"/>
      <c r="VHC41" s="71"/>
      <c r="VHD41" s="71"/>
      <c r="VHE41" s="71"/>
      <c r="VHF41" s="71"/>
      <c r="VHG41" s="71"/>
      <c r="VHH41" s="71"/>
      <c r="VHI41" s="71"/>
      <c r="VHJ41" s="71"/>
      <c r="VHK41" s="71"/>
      <c r="VHL41" s="71"/>
      <c r="VHM41" s="71"/>
      <c r="VHN41" s="71"/>
      <c r="VHO41" s="71"/>
      <c r="VHP41" s="71"/>
      <c r="VHQ41" s="71"/>
      <c r="VHR41" s="71"/>
      <c r="VHS41" s="71"/>
      <c r="VHT41" s="71"/>
      <c r="VHU41" s="71"/>
      <c r="VHV41" s="71"/>
      <c r="VHW41" s="71"/>
      <c r="VHX41" s="71"/>
      <c r="VHY41" s="71"/>
      <c r="VHZ41" s="71"/>
      <c r="VIA41" s="71"/>
      <c r="VIB41" s="71"/>
      <c r="VIC41" s="71"/>
      <c r="VID41" s="71"/>
      <c r="VIE41" s="71"/>
      <c r="VIF41" s="71"/>
      <c r="VIG41" s="71"/>
      <c r="VIH41" s="71"/>
      <c r="VII41" s="71"/>
      <c r="VIJ41" s="71"/>
      <c r="VIK41" s="71"/>
      <c r="VIL41" s="71"/>
      <c r="VIM41" s="71"/>
      <c r="VIN41" s="71"/>
      <c r="VIO41" s="71"/>
      <c r="VIP41" s="71"/>
      <c r="VIQ41" s="71"/>
      <c r="VIR41" s="71"/>
      <c r="VIS41" s="71"/>
      <c r="VIT41" s="71"/>
      <c r="VIU41" s="71"/>
      <c r="VIV41" s="71"/>
      <c r="VIW41" s="71"/>
      <c r="VIX41" s="71"/>
      <c r="VIY41" s="71"/>
      <c r="VIZ41" s="71"/>
      <c r="VJA41" s="71"/>
      <c r="VJB41" s="71"/>
      <c r="VJC41" s="71"/>
      <c r="VJD41" s="71"/>
      <c r="VJE41" s="71"/>
      <c r="VJF41" s="71"/>
      <c r="VJG41" s="71"/>
      <c r="VJH41" s="71"/>
      <c r="VJI41" s="71"/>
      <c r="VJJ41" s="71"/>
      <c r="VJK41" s="71"/>
      <c r="VJL41" s="71"/>
      <c r="VJM41" s="71"/>
      <c r="VJN41" s="71"/>
      <c r="VJO41" s="71"/>
      <c r="VJP41" s="71"/>
      <c r="VJQ41" s="71"/>
      <c r="VJR41" s="71"/>
      <c r="VJS41" s="71"/>
      <c r="VJT41" s="71"/>
      <c r="VJU41" s="71"/>
      <c r="VJV41" s="71"/>
      <c r="VJW41" s="71"/>
      <c r="VJX41" s="71"/>
      <c r="VJY41" s="71"/>
      <c r="VJZ41" s="71"/>
      <c r="VKA41" s="71"/>
      <c r="VKB41" s="71"/>
      <c r="VKC41" s="71"/>
      <c r="VKD41" s="71"/>
      <c r="VKE41" s="71"/>
      <c r="VKF41" s="71"/>
      <c r="VKG41" s="71"/>
      <c r="VKH41" s="71"/>
      <c r="VKI41" s="71"/>
      <c r="VKJ41" s="71"/>
      <c r="VKK41" s="71"/>
      <c r="VKL41" s="71"/>
      <c r="VKM41" s="71"/>
      <c r="VKN41" s="71"/>
      <c r="VKO41" s="71"/>
      <c r="VKP41" s="71"/>
      <c r="VKQ41" s="71"/>
      <c r="VKR41" s="71"/>
      <c r="VKS41" s="71"/>
      <c r="VKT41" s="71"/>
      <c r="VKU41" s="71"/>
      <c r="VKV41" s="71"/>
      <c r="VKW41" s="71"/>
      <c r="VKX41" s="71"/>
      <c r="VKY41" s="71"/>
      <c r="VKZ41" s="71"/>
      <c r="VLA41" s="71"/>
      <c r="VLB41" s="71"/>
      <c r="VLC41" s="71"/>
      <c r="VLD41" s="71"/>
      <c r="VLE41" s="71"/>
      <c r="VLF41" s="71"/>
      <c r="VLG41" s="71"/>
      <c r="VLH41" s="71"/>
      <c r="VLI41" s="71"/>
      <c r="VLJ41" s="71"/>
      <c r="VLK41" s="71"/>
      <c r="VLL41" s="71"/>
      <c r="VLM41" s="71"/>
      <c r="VLN41" s="71"/>
      <c r="VLO41" s="71"/>
      <c r="VLP41" s="71"/>
      <c r="VLQ41" s="71"/>
      <c r="VLR41" s="71"/>
      <c r="VLS41" s="71"/>
      <c r="VLT41" s="71"/>
      <c r="VLU41" s="71"/>
      <c r="VLV41" s="71"/>
      <c r="VLW41" s="71"/>
      <c r="VLX41" s="71"/>
      <c r="VLY41" s="71"/>
      <c r="VLZ41" s="71"/>
      <c r="VMA41" s="71"/>
      <c r="VMB41" s="71"/>
      <c r="VMC41" s="71"/>
      <c r="VMD41" s="71"/>
      <c r="VME41" s="71"/>
      <c r="VMF41" s="71"/>
      <c r="VMG41" s="71"/>
      <c r="VMH41" s="71"/>
      <c r="VMI41" s="71"/>
      <c r="VMJ41" s="71"/>
      <c r="VMK41" s="71"/>
      <c r="VML41" s="71"/>
      <c r="VMM41" s="71"/>
      <c r="VMN41" s="71"/>
      <c r="VMO41" s="71"/>
      <c r="VMP41" s="71"/>
      <c r="VMQ41" s="71"/>
      <c r="VMR41" s="71"/>
      <c r="VMS41" s="71"/>
      <c r="VMT41" s="71"/>
      <c r="VMU41" s="71"/>
      <c r="VMV41" s="71"/>
      <c r="VMW41" s="71"/>
      <c r="VMX41" s="71"/>
      <c r="VMY41" s="71"/>
      <c r="VMZ41" s="71"/>
      <c r="VNA41" s="71"/>
      <c r="VNB41" s="71"/>
      <c r="VNC41" s="71"/>
      <c r="VND41" s="71"/>
      <c r="VNE41" s="71"/>
      <c r="VNF41" s="71"/>
      <c r="VNG41" s="71"/>
      <c r="VNH41" s="71"/>
      <c r="VNI41" s="71"/>
      <c r="VNJ41" s="71"/>
      <c r="VNK41" s="71"/>
      <c r="VNL41" s="71"/>
      <c r="VNM41" s="71"/>
      <c r="VNN41" s="71"/>
      <c r="VNO41" s="71"/>
      <c r="VNP41" s="71"/>
      <c r="VNQ41" s="71"/>
      <c r="VNR41" s="71"/>
      <c r="VNS41" s="71"/>
      <c r="VNT41" s="71"/>
      <c r="VNU41" s="71"/>
      <c r="VNV41" s="71"/>
      <c r="VNW41" s="71"/>
      <c r="VNX41" s="71"/>
      <c r="VNY41" s="71"/>
      <c r="VNZ41" s="71"/>
      <c r="VOA41" s="71"/>
      <c r="VOB41" s="71"/>
      <c r="VOC41" s="71"/>
      <c r="VOD41" s="71"/>
      <c r="VOE41" s="71"/>
      <c r="VOF41" s="71"/>
      <c r="VOG41" s="71"/>
      <c r="VOH41" s="71"/>
      <c r="VOI41" s="71"/>
      <c r="VOJ41" s="71"/>
      <c r="VOK41" s="71"/>
      <c r="VOL41" s="71"/>
      <c r="VOM41" s="71"/>
      <c r="VON41" s="71"/>
      <c r="VOO41" s="71"/>
      <c r="VOP41" s="71"/>
      <c r="VOQ41" s="71"/>
      <c r="VOR41" s="71"/>
      <c r="VOS41" s="71"/>
      <c r="VOT41" s="71"/>
      <c r="VOU41" s="71"/>
      <c r="VOV41" s="71"/>
      <c r="VOW41" s="71"/>
      <c r="VOX41" s="71"/>
      <c r="VOY41" s="71"/>
      <c r="VOZ41" s="71"/>
      <c r="VPA41" s="71"/>
      <c r="VPB41" s="71"/>
      <c r="VPC41" s="71"/>
      <c r="VPD41" s="71"/>
      <c r="VPE41" s="71"/>
      <c r="VPF41" s="71"/>
      <c r="VPG41" s="71"/>
      <c r="VPH41" s="71"/>
      <c r="VPI41" s="71"/>
      <c r="VPJ41" s="71"/>
      <c r="VPK41" s="71"/>
      <c r="VPL41" s="71"/>
      <c r="VPM41" s="71"/>
      <c r="VPN41" s="71"/>
      <c r="VPO41" s="71"/>
      <c r="VPP41" s="71"/>
      <c r="VPQ41" s="71"/>
      <c r="VPR41" s="71"/>
      <c r="VPS41" s="71"/>
      <c r="VPT41" s="71"/>
      <c r="VPU41" s="71"/>
      <c r="VPV41" s="71"/>
      <c r="VPW41" s="71"/>
      <c r="VPX41" s="71"/>
      <c r="VPY41" s="71"/>
      <c r="VPZ41" s="71"/>
      <c r="VQA41" s="71"/>
      <c r="VQB41" s="71"/>
      <c r="VQC41" s="71"/>
      <c r="VQD41" s="71"/>
      <c r="VQE41" s="71"/>
      <c r="VQF41" s="71"/>
      <c r="VQG41" s="71"/>
      <c r="VQH41" s="71"/>
      <c r="VQI41" s="71"/>
      <c r="VQJ41" s="71"/>
      <c r="VQK41" s="71"/>
      <c r="VQL41" s="71"/>
      <c r="VQM41" s="71"/>
      <c r="VQN41" s="71"/>
      <c r="VQO41" s="71"/>
      <c r="VQP41" s="71"/>
      <c r="VQQ41" s="71"/>
      <c r="VQR41" s="71"/>
      <c r="VQS41" s="71"/>
      <c r="VQT41" s="71"/>
      <c r="VQU41" s="71"/>
      <c r="VQV41" s="71"/>
      <c r="VQW41" s="71"/>
      <c r="VQX41" s="71"/>
      <c r="VQY41" s="71"/>
      <c r="VQZ41" s="71"/>
      <c r="VRA41" s="71"/>
      <c r="VRB41" s="71"/>
      <c r="VRC41" s="71"/>
      <c r="VRD41" s="71"/>
      <c r="VRE41" s="71"/>
      <c r="VRF41" s="71"/>
      <c r="VRG41" s="71"/>
      <c r="VRH41" s="71"/>
      <c r="VRI41" s="71"/>
      <c r="VRJ41" s="71"/>
      <c r="VRK41" s="71"/>
      <c r="VRL41" s="71"/>
      <c r="VRM41" s="71"/>
      <c r="VRN41" s="71"/>
      <c r="VRO41" s="71"/>
      <c r="VRP41" s="71"/>
      <c r="VRQ41" s="71"/>
      <c r="VRR41" s="71"/>
      <c r="VRS41" s="71"/>
      <c r="VRT41" s="71"/>
      <c r="VRU41" s="71"/>
      <c r="VRV41" s="71"/>
      <c r="VRW41" s="71"/>
      <c r="VRX41" s="71"/>
      <c r="VRY41" s="71"/>
      <c r="VRZ41" s="71"/>
      <c r="VSA41" s="71"/>
      <c r="VSB41" s="71"/>
      <c r="VSC41" s="71"/>
      <c r="VSD41" s="71"/>
      <c r="VSE41" s="71"/>
      <c r="VSF41" s="71"/>
      <c r="VSG41" s="71"/>
      <c r="VSH41" s="71"/>
      <c r="VSI41" s="71"/>
      <c r="VSJ41" s="71"/>
      <c r="VSK41" s="71"/>
      <c r="VSL41" s="71"/>
      <c r="VSM41" s="71"/>
      <c r="VSN41" s="71"/>
      <c r="VSO41" s="71"/>
      <c r="VSP41" s="71"/>
      <c r="VSQ41" s="71"/>
      <c r="VSR41" s="71"/>
      <c r="VSS41" s="71"/>
      <c r="VST41" s="71"/>
      <c r="VSU41" s="71"/>
      <c r="VSV41" s="71"/>
      <c r="VSW41" s="71"/>
      <c r="VSX41" s="71"/>
      <c r="VSY41" s="71"/>
      <c r="VSZ41" s="71"/>
      <c r="VTA41" s="71"/>
      <c r="VTB41" s="71"/>
      <c r="VTC41" s="71"/>
      <c r="VTD41" s="71"/>
      <c r="VTE41" s="71"/>
      <c r="VTF41" s="71"/>
      <c r="VTG41" s="71"/>
      <c r="VTH41" s="71"/>
      <c r="VTI41" s="71"/>
      <c r="VTJ41" s="71"/>
      <c r="VTK41" s="71"/>
      <c r="VTL41" s="71"/>
      <c r="VTM41" s="71"/>
      <c r="VTN41" s="71"/>
      <c r="VTO41" s="71"/>
      <c r="VTP41" s="71"/>
      <c r="VTQ41" s="71"/>
      <c r="VTR41" s="71"/>
      <c r="VTS41" s="71"/>
      <c r="VTT41" s="71"/>
      <c r="VTU41" s="71"/>
      <c r="VTV41" s="71"/>
      <c r="VTW41" s="71"/>
      <c r="VTX41" s="71"/>
      <c r="VTY41" s="71"/>
      <c r="VTZ41" s="71"/>
      <c r="VUA41" s="71"/>
      <c r="VUB41" s="71"/>
      <c r="VUC41" s="71"/>
      <c r="VUD41" s="71"/>
      <c r="VUE41" s="71"/>
      <c r="VUF41" s="71"/>
      <c r="VUG41" s="71"/>
      <c r="VUH41" s="71"/>
      <c r="VUI41" s="71"/>
      <c r="VUJ41" s="71"/>
      <c r="VUK41" s="71"/>
      <c r="VUL41" s="71"/>
      <c r="VUM41" s="71"/>
      <c r="VUN41" s="71"/>
      <c r="VUO41" s="71"/>
      <c r="VUP41" s="71"/>
      <c r="VUQ41" s="71"/>
      <c r="VUR41" s="71"/>
      <c r="VUS41" s="71"/>
      <c r="VUT41" s="71"/>
      <c r="VUU41" s="71"/>
      <c r="VUV41" s="71"/>
      <c r="VUW41" s="71"/>
      <c r="VUX41" s="71"/>
      <c r="VUY41" s="71"/>
      <c r="VUZ41" s="71"/>
      <c r="VVA41" s="71"/>
      <c r="VVB41" s="71"/>
      <c r="VVC41" s="71"/>
      <c r="VVD41" s="71"/>
      <c r="VVE41" s="71"/>
      <c r="VVF41" s="71"/>
      <c r="VVG41" s="71"/>
      <c r="VVH41" s="71"/>
      <c r="VVI41" s="71"/>
      <c r="VVJ41" s="71"/>
      <c r="VVK41" s="71"/>
      <c r="VVL41" s="71"/>
      <c r="VVM41" s="71"/>
      <c r="VVN41" s="71"/>
      <c r="VVO41" s="71"/>
      <c r="VVP41" s="71"/>
      <c r="VVQ41" s="71"/>
      <c r="VVR41" s="71"/>
      <c r="VVS41" s="71"/>
      <c r="VVT41" s="71"/>
      <c r="VVU41" s="71"/>
      <c r="VVV41" s="71"/>
      <c r="VVW41" s="71"/>
      <c r="VVX41" s="71"/>
      <c r="VVY41" s="71"/>
      <c r="VVZ41" s="71"/>
      <c r="VWA41" s="71"/>
      <c r="VWB41" s="71"/>
      <c r="VWC41" s="71"/>
      <c r="VWD41" s="71"/>
      <c r="VWE41" s="71"/>
      <c r="VWF41" s="71"/>
      <c r="VWG41" s="71"/>
      <c r="VWH41" s="71"/>
      <c r="VWI41" s="71"/>
      <c r="VWJ41" s="71"/>
      <c r="VWK41" s="71"/>
      <c r="VWL41" s="71"/>
      <c r="VWM41" s="71"/>
      <c r="VWN41" s="71"/>
      <c r="VWO41" s="71"/>
      <c r="VWP41" s="71"/>
      <c r="VWQ41" s="71"/>
      <c r="VWR41" s="71"/>
      <c r="VWS41" s="71"/>
      <c r="VWT41" s="71"/>
      <c r="VWU41" s="71"/>
      <c r="VWV41" s="71"/>
      <c r="VWW41" s="71"/>
      <c r="VWX41" s="71"/>
      <c r="VWY41" s="71"/>
      <c r="VWZ41" s="71"/>
      <c r="VXA41" s="71"/>
      <c r="VXB41" s="71"/>
      <c r="VXC41" s="71"/>
      <c r="VXD41" s="71"/>
      <c r="VXE41" s="71"/>
      <c r="VXF41" s="71"/>
      <c r="VXG41" s="71"/>
      <c r="VXH41" s="71"/>
      <c r="VXI41" s="71"/>
      <c r="VXJ41" s="71"/>
      <c r="VXK41" s="71"/>
      <c r="VXL41" s="71"/>
      <c r="VXM41" s="71"/>
      <c r="VXN41" s="71"/>
      <c r="VXO41" s="71"/>
      <c r="VXP41" s="71"/>
      <c r="VXQ41" s="71"/>
      <c r="VXR41" s="71"/>
      <c r="VXS41" s="71"/>
      <c r="VXT41" s="71"/>
      <c r="VXU41" s="71"/>
      <c r="VXV41" s="71"/>
      <c r="VXW41" s="71"/>
      <c r="VXX41" s="71"/>
      <c r="VXY41" s="71"/>
      <c r="VXZ41" s="71"/>
      <c r="VYA41" s="71"/>
      <c r="VYB41" s="71"/>
      <c r="VYC41" s="71"/>
      <c r="VYD41" s="71"/>
      <c r="VYE41" s="71"/>
      <c r="VYF41" s="71"/>
      <c r="VYG41" s="71"/>
      <c r="VYH41" s="71"/>
      <c r="VYI41" s="71"/>
      <c r="VYJ41" s="71"/>
      <c r="VYK41" s="71"/>
      <c r="VYL41" s="71"/>
      <c r="VYM41" s="71"/>
      <c r="VYN41" s="71"/>
      <c r="VYO41" s="71"/>
      <c r="VYP41" s="71"/>
      <c r="VYQ41" s="71"/>
      <c r="VYR41" s="71"/>
      <c r="VYS41" s="71"/>
      <c r="VYT41" s="71"/>
      <c r="VYU41" s="71"/>
      <c r="VYV41" s="71"/>
      <c r="VYW41" s="71"/>
      <c r="VYX41" s="71"/>
      <c r="VYY41" s="71"/>
      <c r="VYZ41" s="71"/>
      <c r="VZA41" s="71"/>
      <c r="VZB41" s="71"/>
      <c r="VZC41" s="71"/>
      <c r="VZD41" s="71"/>
      <c r="VZE41" s="71"/>
      <c r="VZF41" s="71"/>
      <c r="VZG41" s="71"/>
      <c r="VZH41" s="71"/>
      <c r="VZI41" s="71"/>
      <c r="VZJ41" s="71"/>
      <c r="VZK41" s="71"/>
      <c r="VZL41" s="71"/>
      <c r="VZM41" s="71"/>
      <c r="VZN41" s="71"/>
      <c r="VZO41" s="71"/>
      <c r="VZP41" s="71"/>
      <c r="VZQ41" s="71"/>
      <c r="VZR41" s="71"/>
      <c r="VZS41" s="71"/>
      <c r="VZT41" s="71"/>
      <c r="VZU41" s="71"/>
      <c r="VZV41" s="71"/>
      <c r="VZW41" s="71"/>
      <c r="VZX41" s="71"/>
      <c r="VZY41" s="71"/>
      <c r="VZZ41" s="71"/>
      <c r="WAA41" s="71"/>
      <c r="WAB41" s="71"/>
      <c r="WAC41" s="71"/>
      <c r="WAD41" s="71"/>
      <c r="WAE41" s="71"/>
      <c r="WAF41" s="71"/>
      <c r="WAG41" s="71"/>
      <c r="WAH41" s="71"/>
      <c r="WAI41" s="71"/>
      <c r="WAJ41" s="71"/>
      <c r="WAK41" s="71"/>
      <c r="WAL41" s="71"/>
      <c r="WAM41" s="71"/>
      <c r="WAN41" s="71"/>
      <c r="WAO41" s="71"/>
      <c r="WAP41" s="71"/>
      <c r="WAQ41" s="71"/>
      <c r="WAR41" s="71"/>
      <c r="WAS41" s="71"/>
      <c r="WAT41" s="71"/>
      <c r="WAU41" s="71"/>
      <c r="WAV41" s="71"/>
      <c r="WAW41" s="71"/>
      <c r="WAX41" s="71"/>
      <c r="WAY41" s="71"/>
      <c r="WAZ41" s="71"/>
      <c r="WBA41" s="71"/>
      <c r="WBB41" s="71"/>
      <c r="WBC41" s="71"/>
      <c r="WBD41" s="71"/>
      <c r="WBE41" s="71"/>
      <c r="WBF41" s="71"/>
      <c r="WBG41" s="71"/>
      <c r="WBH41" s="71"/>
      <c r="WBI41" s="71"/>
      <c r="WBJ41" s="71"/>
      <c r="WBK41" s="71"/>
      <c r="WBL41" s="71"/>
      <c r="WBM41" s="71"/>
      <c r="WBN41" s="71"/>
      <c r="WBO41" s="71"/>
      <c r="WBP41" s="71"/>
      <c r="WBQ41" s="71"/>
      <c r="WBR41" s="71"/>
      <c r="WBS41" s="71"/>
      <c r="WBT41" s="71"/>
      <c r="WBU41" s="71"/>
      <c r="WBV41" s="71"/>
      <c r="WBW41" s="71"/>
      <c r="WBX41" s="71"/>
      <c r="WBY41" s="71"/>
      <c r="WBZ41" s="71"/>
      <c r="WCA41" s="71"/>
      <c r="WCB41" s="71"/>
      <c r="WCC41" s="71"/>
      <c r="WCD41" s="71"/>
      <c r="WCE41" s="71"/>
      <c r="WCF41" s="71"/>
      <c r="WCG41" s="71"/>
      <c r="WCH41" s="71"/>
      <c r="WCI41" s="71"/>
      <c r="WCJ41" s="71"/>
      <c r="WCK41" s="71"/>
      <c r="WCL41" s="71"/>
      <c r="WCM41" s="71"/>
      <c r="WCN41" s="71"/>
      <c r="WCO41" s="71"/>
      <c r="WCP41" s="71"/>
      <c r="WCQ41" s="71"/>
      <c r="WCR41" s="71"/>
      <c r="WCS41" s="71"/>
      <c r="WCT41" s="71"/>
      <c r="WCU41" s="71"/>
      <c r="WCV41" s="71"/>
      <c r="WCW41" s="71"/>
      <c r="WCX41" s="71"/>
      <c r="WCY41" s="71"/>
      <c r="WCZ41" s="71"/>
      <c r="WDA41" s="71"/>
      <c r="WDB41" s="71"/>
      <c r="WDC41" s="71"/>
      <c r="WDD41" s="71"/>
      <c r="WDE41" s="71"/>
      <c r="WDF41" s="71"/>
      <c r="WDG41" s="71"/>
      <c r="WDH41" s="71"/>
      <c r="WDI41" s="71"/>
      <c r="WDJ41" s="71"/>
      <c r="WDK41" s="71"/>
      <c r="WDL41" s="71"/>
      <c r="WDM41" s="71"/>
      <c r="WDN41" s="71"/>
      <c r="WDO41" s="71"/>
      <c r="WDP41" s="71"/>
      <c r="WDQ41" s="71"/>
      <c r="WDR41" s="71"/>
      <c r="WDS41" s="71"/>
      <c r="WDT41" s="71"/>
      <c r="WDU41" s="71"/>
      <c r="WDV41" s="71"/>
      <c r="WDW41" s="71"/>
      <c r="WDX41" s="71"/>
      <c r="WDY41" s="71"/>
      <c r="WDZ41" s="71"/>
      <c r="WEA41" s="71"/>
      <c r="WEB41" s="71"/>
      <c r="WEC41" s="71"/>
      <c r="WED41" s="71"/>
      <c r="WEE41" s="71"/>
      <c r="WEF41" s="71"/>
      <c r="WEG41" s="71"/>
      <c r="WEH41" s="71"/>
      <c r="WEI41" s="71"/>
      <c r="WEJ41" s="71"/>
      <c r="WEK41" s="71"/>
      <c r="WEL41" s="71"/>
      <c r="WEM41" s="71"/>
      <c r="WEN41" s="71"/>
      <c r="WEO41" s="71"/>
      <c r="WEP41" s="71"/>
      <c r="WEQ41" s="71"/>
      <c r="WER41" s="71"/>
      <c r="WES41" s="71"/>
      <c r="WET41" s="71"/>
      <c r="WEU41" s="71"/>
      <c r="WEV41" s="71"/>
      <c r="WEW41" s="71"/>
      <c r="WEX41" s="71"/>
      <c r="WEY41" s="71"/>
      <c r="WEZ41" s="71"/>
      <c r="WFA41" s="71"/>
      <c r="WFB41" s="71"/>
      <c r="WFC41" s="71"/>
      <c r="WFD41" s="71"/>
      <c r="WFE41" s="71"/>
      <c r="WFF41" s="71"/>
      <c r="WFG41" s="71"/>
      <c r="WFH41" s="71"/>
      <c r="WFI41" s="71"/>
      <c r="WFJ41" s="71"/>
      <c r="WFK41" s="71"/>
      <c r="WFL41" s="71"/>
      <c r="WFM41" s="71"/>
      <c r="WFN41" s="71"/>
      <c r="WFO41" s="71"/>
      <c r="WFP41" s="71"/>
      <c r="WFQ41" s="71"/>
      <c r="WFR41" s="71"/>
      <c r="WFS41" s="71"/>
      <c r="WFT41" s="71"/>
      <c r="WFU41" s="71"/>
      <c r="WFV41" s="71"/>
      <c r="WFW41" s="71"/>
      <c r="WFX41" s="71"/>
      <c r="WFY41" s="71"/>
      <c r="WFZ41" s="71"/>
      <c r="WGA41" s="71"/>
      <c r="WGB41" s="71"/>
      <c r="WGC41" s="71"/>
      <c r="WGD41" s="71"/>
      <c r="WGE41" s="71"/>
      <c r="WGF41" s="71"/>
      <c r="WGG41" s="71"/>
      <c r="WGH41" s="71"/>
      <c r="WGI41" s="71"/>
      <c r="WGJ41" s="71"/>
      <c r="WGK41" s="71"/>
      <c r="WGL41" s="71"/>
      <c r="WGM41" s="71"/>
      <c r="WGN41" s="71"/>
      <c r="WGO41" s="71"/>
      <c r="WGP41" s="71"/>
      <c r="WGQ41" s="71"/>
      <c r="WGR41" s="71"/>
      <c r="WGS41" s="71"/>
      <c r="WGT41" s="71"/>
      <c r="WGU41" s="71"/>
      <c r="WGV41" s="71"/>
      <c r="WGW41" s="71"/>
      <c r="WGX41" s="71"/>
      <c r="WGY41" s="71"/>
      <c r="WGZ41" s="71"/>
      <c r="WHA41" s="71"/>
      <c r="WHB41" s="71"/>
      <c r="WHC41" s="71"/>
      <c r="WHD41" s="71"/>
      <c r="WHE41" s="71"/>
      <c r="WHF41" s="71"/>
      <c r="WHG41" s="71"/>
      <c r="WHH41" s="71"/>
      <c r="WHI41" s="71"/>
      <c r="WHJ41" s="71"/>
      <c r="WHK41" s="71"/>
      <c r="WHL41" s="71"/>
      <c r="WHM41" s="71"/>
      <c r="WHN41" s="71"/>
      <c r="WHO41" s="71"/>
      <c r="WHP41" s="71"/>
      <c r="WHQ41" s="71"/>
      <c r="WHR41" s="71"/>
      <c r="WHS41" s="71"/>
      <c r="WHT41" s="71"/>
      <c r="WHU41" s="71"/>
      <c r="WHV41" s="71"/>
      <c r="WHW41" s="71"/>
      <c r="WHX41" s="71"/>
      <c r="WHY41" s="71"/>
      <c r="WHZ41" s="71"/>
      <c r="WIA41" s="71"/>
      <c r="WIB41" s="71"/>
      <c r="WIC41" s="71"/>
      <c r="WID41" s="71"/>
      <c r="WIE41" s="71"/>
      <c r="WIF41" s="71"/>
      <c r="WIG41" s="71"/>
      <c r="WIH41" s="71"/>
      <c r="WII41" s="71"/>
      <c r="WIJ41" s="71"/>
      <c r="WIK41" s="71"/>
      <c r="WIL41" s="71"/>
      <c r="WIM41" s="71"/>
      <c r="WIN41" s="71"/>
      <c r="WIO41" s="71"/>
      <c r="WIP41" s="71"/>
      <c r="WIQ41" s="71"/>
      <c r="WIR41" s="71"/>
      <c r="WIS41" s="71"/>
      <c r="WIT41" s="71"/>
      <c r="WIU41" s="71"/>
      <c r="WIV41" s="71"/>
      <c r="WIW41" s="71"/>
      <c r="WIX41" s="71"/>
      <c r="WIY41" s="71"/>
      <c r="WIZ41" s="71"/>
      <c r="WJA41" s="71"/>
      <c r="WJB41" s="71"/>
      <c r="WJC41" s="71"/>
      <c r="WJD41" s="71"/>
      <c r="WJE41" s="71"/>
      <c r="WJF41" s="71"/>
      <c r="WJG41" s="71"/>
      <c r="WJH41" s="71"/>
      <c r="WJI41" s="71"/>
      <c r="WJJ41" s="71"/>
      <c r="WJK41" s="71"/>
      <c r="WJL41" s="71"/>
      <c r="WJM41" s="71"/>
      <c r="WJN41" s="71"/>
      <c r="WJO41" s="71"/>
      <c r="WJP41" s="71"/>
      <c r="WJQ41" s="71"/>
      <c r="WJR41" s="71"/>
      <c r="WJS41" s="71"/>
      <c r="WJT41" s="71"/>
      <c r="WJU41" s="71"/>
      <c r="WJV41" s="71"/>
      <c r="WJW41" s="71"/>
      <c r="WJX41" s="71"/>
      <c r="WJY41" s="71"/>
      <c r="WJZ41" s="71"/>
      <c r="WKA41" s="71"/>
      <c r="WKB41" s="71"/>
      <c r="WKC41" s="71"/>
      <c r="WKD41" s="71"/>
      <c r="WKE41" s="71"/>
      <c r="WKF41" s="71"/>
      <c r="WKG41" s="71"/>
      <c r="WKH41" s="71"/>
      <c r="WKI41" s="71"/>
      <c r="WKJ41" s="71"/>
      <c r="WKK41" s="71"/>
      <c r="WKL41" s="71"/>
      <c r="WKM41" s="71"/>
      <c r="WKN41" s="71"/>
      <c r="WKO41" s="71"/>
      <c r="WKP41" s="71"/>
      <c r="WKQ41" s="71"/>
      <c r="WKR41" s="71"/>
      <c r="WKS41" s="71"/>
      <c r="WKT41" s="71"/>
      <c r="WKU41" s="71"/>
      <c r="WKV41" s="71"/>
      <c r="WKW41" s="71"/>
      <c r="WKX41" s="71"/>
      <c r="WKY41" s="71"/>
      <c r="WKZ41" s="71"/>
      <c r="WLA41" s="71"/>
      <c r="WLB41" s="71"/>
      <c r="WLC41" s="71"/>
      <c r="WLD41" s="71"/>
      <c r="WLE41" s="71"/>
      <c r="WLF41" s="71"/>
      <c r="WLG41" s="71"/>
      <c r="WLH41" s="71"/>
      <c r="WLI41" s="71"/>
      <c r="WLJ41" s="71"/>
      <c r="WLK41" s="71"/>
      <c r="WLL41" s="71"/>
      <c r="WLM41" s="71"/>
      <c r="WLN41" s="71"/>
      <c r="WLO41" s="71"/>
      <c r="WLP41" s="71"/>
      <c r="WLQ41" s="71"/>
      <c r="WLR41" s="71"/>
      <c r="WLS41" s="71"/>
      <c r="WLT41" s="71"/>
      <c r="WLU41" s="71"/>
      <c r="WLV41" s="71"/>
      <c r="WLW41" s="71"/>
      <c r="WLX41" s="71"/>
      <c r="WLY41" s="71"/>
      <c r="WLZ41" s="71"/>
      <c r="WMA41" s="71"/>
      <c r="WMB41" s="71"/>
      <c r="WMC41" s="71"/>
      <c r="WMD41" s="71"/>
      <c r="WME41" s="71"/>
      <c r="WMF41" s="71"/>
      <c r="WMG41" s="71"/>
      <c r="WMH41" s="71"/>
      <c r="WMI41" s="71"/>
      <c r="WMJ41" s="71"/>
      <c r="WMK41" s="71"/>
      <c r="WML41" s="71"/>
      <c r="WMM41" s="71"/>
      <c r="WMN41" s="71"/>
      <c r="WMO41" s="71"/>
      <c r="WMP41" s="71"/>
      <c r="WMQ41" s="71"/>
      <c r="WMR41" s="71"/>
      <c r="WMS41" s="71"/>
      <c r="WMT41" s="71"/>
      <c r="WMU41" s="71"/>
      <c r="WMV41" s="71"/>
      <c r="WMW41" s="71"/>
      <c r="WMX41" s="71"/>
      <c r="WMY41" s="71"/>
      <c r="WMZ41" s="71"/>
      <c r="WNA41" s="71"/>
      <c r="WNB41" s="71"/>
      <c r="WNC41" s="71"/>
      <c r="WND41" s="71"/>
      <c r="WNE41" s="71"/>
      <c r="WNF41" s="71"/>
      <c r="WNG41" s="71"/>
      <c r="WNH41" s="71"/>
      <c r="WNI41" s="71"/>
      <c r="WNJ41" s="71"/>
      <c r="WNK41" s="71"/>
      <c r="WNL41" s="71"/>
      <c r="WNM41" s="71"/>
      <c r="WNN41" s="71"/>
      <c r="WNO41" s="71"/>
      <c r="WNP41" s="71"/>
      <c r="WNQ41" s="71"/>
      <c r="WNR41" s="71"/>
      <c r="WNS41" s="71"/>
      <c r="WNT41" s="71"/>
      <c r="WNU41" s="71"/>
      <c r="WNV41" s="71"/>
      <c r="WNW41" s="71"/>
      <c r="WNX41" s="71"/>
      <c r="WNY41" s="71"/>
      <c r="WNZ41" s="71"/>
      <c r="WOA41" s="71"/>
      <c r="WOB41" s="71"/>
      <c r="WOC41" s="71"/>
      <c r="WOD41" s="71"/>
      <c r="WOE41" s="71"/>
      <c r="WOF41" s="71"/>
      <c r="WOG41" s="71"/>
      <c r="WOH41" s="71"/>
      <c r="WOI41" s="71"/>
      <c r="WOJ41" s="71"/>
      <c r="WOK41" s="71"/>
      <c r="WOL41" s="71"/>
      <c r="WOM41" s="71"/>
      <c r="WON41" s="71"/>
      <c r="WOO41" s="71"/>
      <c r="WOP41" s="71"/>
      <c r="WOQ41" s="71"/>
      <c r="WOR41" s="71"/>
      <c r="WOS41" s="71"/>
      <c r="WOT41" s="71"/>
      <c r="WOU41" s="71"/>
      <c r="WOV41" s="71"/>
      <c r="WOW41" s="71"/>
      <c r="WOX41" s="71"/>
      <c r="WOY41" s="71"/>
      <c r="WOZ41" s="71"/>
      <c r="WPA41" s="71"/>
      <c r="WPB41" s="71"/>
      <c r="WPC41" s="71"/>
      <c r="WPD41" s="71"/>
      <c r="WPE41" s="71"/>
      <c r="WPF41" s="71"/>
      <c r="WPG41" s="71"/>
      <c r="WPH41" s="71"/>
      <c r="WPI41" s="71"/>
      <c r="WPJ41" s="71"/>
      <c r="WPK41" s="71"/>
      <c r="WPL41" s="71"/>
      <c r="WPM41" s="71"/>
      <c r="WPN41" s="71"/>
      <c r="WPO41" s="71"/>
      <c r="WPP41" s="71"/>
      <c r="WPQ41" s="71"/>
      <c r="WPR41" s="71"/>
      <c r="WPS41" s="71"/>
      <c r="WPT41" s="71"/>
      <c r="WPU41" s="71"/>
      <c r="WPV41" s="71"/>
      <c r="WPW41" s="71"/>
      <c r="WPX41" s="71"/>
      <c r="WPY41" s="71"/>
      <c r="WPZ41" s="71"/>
      <c r="WQA41" s="71"/>
      <c r="WQB41" s="71"/>
      <c r="WQC41" s="71"/>
      <c r="WQD41" s="71"/>
      <c r="WQE41" s="71"/>
      <c r="WQF41" s="71"/>
      <c r="WQG41" s="71"/>
      <c r="WQH41" s="71"/>
      <c r="WQI41" s="71"/>
      <c r="WQJ41" s="71"/>
      <c r="WQK41" s="71"/>
      <c r="WQL41" s="71"/>
      <c r="WQM41" s="71"/>
      <c r="WQN41" s="71"/>
      <c r="WQO41" s="71"/>
      <c r="WQP41" s="71"/>
      <c r="WQQ41" s="71"/>
      <c r="WQR41" s="71"/>
      <c r="WQS41" s="71"/>
      <c r="WQT41" s="71"/>
      <c r="WQU41" s="71"/>
      <c r="WQV41" s="71"/>
      <c r="WQW41" s="71"/>
      <c r="WQX41" s="71"/>
      <c r="WQY41" s="71"/>
      <c r="WQZ41" s="71"/>
      <c r="WRA41" s="71"/>
      <c r="WRB41" s="71"/>
      <c r="WRC41" s="71"/>
      <c r="WRD41" s="71"/>
      <c r="WRE41" s="71"/>
      <c r="WRF41" s="71"/>
      <c r="WRG41" s="71"/>
      <c r="WRH41" s="71"/>
      <c r="WRI41" s="71"/>
      <c r="WRJ41" s="71"/>
      <c r="WRK41" s="71"/>
      <c r="WRL41" s="71"/>
      <c r="WRM41" s="71"/>
      <c r="WRN41" s="71"/>
      <c r="WRO41" s="71"/>
      <c r="WRP41" s="71"/>
      <c r="WRQ41" s="71"/>
      <c r="WRR41" s="71"/>
      <c r="WRS41" s="71"/>
      <c r="WRT41" s="71"/>
      <c r="WRU41" s="71"/>
      <c r="WRV41" s="71"/>
      <c r="WRW41" s="71"/>
      <c r="WRX41" s="71"/>
      <c r="WRY41" s="71"/>
      <c r="WRZ41" s="71"/>
      <c r="WSA41" s="71"/>
      <c r="WSB41" s="71"/>
      <c r="WSC41" s="71"/>
      <c r="WSD41" s="71"/>
      <c r="WSE41" s="71"/>
      <c r="WSF41" s="71"/>
      <c r="WSG41" s="71"/>
      <c r="WSH41" s="71"/>
      <c r="WSI41" s="71"/>
      <c r="WSJ41" s="71"/>
      <c r="WSK41" s="71"/>
      <c r="WSL41" s="71"/>
      <c r="WSM41" s="71"/>
      <c r="WSN41" s="71"/>
      <c r="WSO41" s="71"/>
      <c r="WSP41" s="71"/>
      <c r="WSQ41" s="71"/>
      <c r="WSR41" s="71"/>
      <c r="WSS41" s="71"/>
      <c r="WST41" s="71"/>
      <c r="WSU41" s="71"/>
      <c r="WSV41" s="71"/>
      <c r="WSW41" s="71"/>
      <c r="WSX41" s="71"/>
      <c r="WSY41" s="71"/>
      <c r="WSZ41" s="71"/>
      <c r="WTA41" s="71"/>
      <c r="WTB41" s="71"/>
      <c r="WTC41" s="71"/>
      <c r="WTD41" s="71"/>
      <c r="WTE41" s="71"/>
      <c r="WTF41" s="71"/>
      <c r="WTG41" s="71"/>
      <c r="WTH41" s="71"/>
      <c r="WTI41" s="71"/>
      <c r="WTJ41" s="71"/>
      <c r="WTK41" s="71"/>
      <c r="WTL41" s="71"/>
      <c r="WTM41" s="71"/>
      <c r="WTN41" s="71"/>
      <c r="WTO41" s="71"/>
      <c r="WTP41" s="71"/>
      <c r="WTQ41" s="71"/>
      <c r="WTR41" s="71"/>
      <c r="WTS41" s="71"/>
      <c r="WTT41" s="71"/>
      <c r="WTU41" s="71"/>
      <c r="WTV41" s="71"/>
      <c r="WTW41" s="71"/>
      <c r="WTX41" s="71"/>
      <c r="WTY41" s="71"/>
      <c r="WTZ41" s="71"/>
      <c r="WUA41" s="71"/>
      <c r="WUB41" s="71"/>
      <c r="WUC41" s="71"/>
      <c r="WUD41" s="71"/>
      <c r="WUE41" s="71"/>
      <c r="WUF41" s="71"/>
      <c r="WUG41" s="71"/>
      <c r="WUH41" s="71"/>
      <c r="WUI41" s="71"/>
      <c r="WUJ41" s="71"/>
      <c r="WUK41" s="71"/>
      <c r="WUL41" s="71"/>
      <c r="WUM41" s="71"/>
      <c r="WUN41" s="71"/>
      <c r="WUO41" s="71"/>
      <c r="WUP41" s="71"/>
      <c r="WUQ41" s="71"/>
      <c r="WUR41" s="71"/>
      <c r="WUS41" s="71"/>
      <c r="WUT41" s="71"/>
      <c r="WUU41" s="71"/>
      <c r="WUV41" s="71"/>
      <c r="WUW41" s="71"/>
      <c r="WUX41" s="71"/>
      <c r="WUY41" s="71"/>
      <c r="WUZ41" s="71"/>
      <c r="WVA41" s="71"/>
      <c r="WVB41" s="71"/>
      <c r="WVC41" s="71"/>
      <c r="WVD41" s="71"/>
      <c r="WVE41" s="71"/>
      <c r="WVF41" s="71"/>
      <c r="WVG41" s="71"/>
      <c r="WVH41" s="71"/>
      <c r="WVI41" s="71"/>
      <c r="WVJ41" s="71"/>
      <c r="WVK41" s="71"/>
      <c r="WVL41" s="71"/>
      <c r="WVM41" s="71"/>
      <c r="WVN41" s="71"/>
      <c r="WVO41" s="71"/>
      <c r="WVP41" s="71"/>
      <c r="WVQ41" s="71"/>
      <c r="WVR41" s="71"/>
      <c r="WVS41" s="71"/>
      <c r="WVT41" s="71"/>
      <c r="WVU41" s="71"/>
      <c r="WVV41" s="71"/>
      <c r="WVW41" s="71"/>
      <c r="WVX41" s="71"/>
      <c r="WVY41" s="71"/>
      <c r="WVZ41" s="71"/>
      <c r="WWA41" s="71"/>
      <c r="WWB41" s="71"/>
      <c r="WWC41" s="71"/>
      <c r="WWD41" s="71"/>
      <c r="WWE41" s="71"/>
      <c r="WWF41" s="71"/>
      <c r="WWG41" s="71"/>
      <c r="WWH41" s="71"/>
      <c r="WWI41" s="71"/>
      <c r="WWJ41" s="71"/>
      <c r="WWK41" s="71"/>
      <c r="WWL41" s="71"/>
      <c r="WWM41" s="71"/>
      <c r="WWN41" s="71"/>
      <c r="WWO41" s="71"/>
      <c r="WWP41" s="71"/>
      <c r="WWQ41" s="71"/>
      <c r="WWR41" s="71"/>
      <c r="WWS41" s="71"/>
      <c r="WWT41" s="71"/>
      <c r="WWU41" s="71"/>
      <c r="WWV41" s="71"/>
      <c r="WWW41" s="71"/>
      <c r="WWX41" s="71"/>
      <c r="WWY41" s="71"/>
      <c r="WWZ41" s="71"/>
      <c r="WXA41" s="71"/>
      <c r="WXB41" s="71"/>
      <c r="WXC41" s="71"/>
      <c r="WXD41" s="71"/>
      <c r="WXE41" s="71"/>
      <c r="WXF41" s="71"/>
      <c r="WXG41" s="71"/>
      <c r="WXH41" s="71"/>
      <c r="WXI41" s="71"/>
      <c r="WXJ41" s="71"/>
      <c r="WXK41" s="71"/>
      <c r="WXL41" s="71"/>
      <c r="WXM41" s="71"/>
      <c r="WXN41" s="71"/>
      <c r="WXO41" s="71"/>
      <c r="WXP41" s="71"/>
      <c r="WXQ41" s="71"/>
      <c r="WXR41" s="71"/>
      <c r="WXS41" s="71"/>
      <c r="WXT41" s="71"/>
      <c r="WXU41" s="71"/>
      <c r="WXV41" s="71"/>
      <c r="WXW41" s="71"/>
      <c r="WXX41" s="71"/>
      <c r="WXY41" s="71"/>
      <c r="WXZ41" s="71"/>
      <c r="WYA41" s="71"/>
      <c r="WYB41" s="71"/>
      <c r="WYC41" s="71"/>
      <c r="WYD41" s="71"/>
      <c r="WYE41" s="71"/>
      <c r="WYF41" s="71"/>
      <c r="WYG41" s="71"/>
      <c r="WYH41" s="71"/>
      <c r="WYI41" s="71"/>
      <c r="WYJ41" s="71"/>
      <c r="WYK41" s="71"/>
      <c r="WYL41" s="71"/>
      <c r="WYM41" s="71"/>
      <c r="WYN41" s="71"/>
      <c r="WYO41" s="71"/>
      <c r="WYP41" s="71"/>
      <c r="WYQ41" s="71"/>
      <c r="WYR41" s="71"/>
      <c r="WYS41" s="71"/>
      <c r="WYT41" s="71"/>
      <c r="WYU41" s="71"/>
      <c r="WYV41" s="71"/>
      <c r="WYW41" s="71"/>
      <c r="WYX41" s="71"/>
      <c r="WYY41" s="71"/>
      <c r="WYZ41" s="71"/>
      <c r="WZA41" s="71"/>
      <c r="WZB41" s="71"/>
      <c r="WZC41" s="71"/>
      <c r="WZD41" s="71"/>
      <c r="WZE41" s="71"/>
      <c r="WZF41" s="71"/>
      <c r="WZG41" s="71"/>
      <c r="WZH41" s="71"/>
      <c r="WZI41" s="71"/>
      <c r="WZJ41" s="71"/>
      <c r="WZK41" s="71"/>
      <c r="WZL41" s="71"/>
      <c r="WZM41" s="71"/>
      <c r="WZN41" s="71"/>
      <c r="WZO41" s="71"/>
      <c r="WZP41" s="71"/>
      <c r="WZQ41" s="71"/>
      <c r="WZR41" s="71"/>
      <c r="WZS41" s="71"/>
      <c r="WZT41" s="71"/>
      <c r="WZU41" s="71"/>
      <c r="WZV41" s="71"/>
      <c r="WZW41" s="71"/>
      <c r="WZX41" s="71"/>
      <c r="WZY41" s="71"/>
      <c r="WZZ41" s="71"/>
      <c r="XAA41" s="71"/>
      <c r="XAB41" s="71"/>
      <c r="XAC41" s="71"/>
      <c r="XAD41" s="71"/>
      <c r="XAE41" s="71"/>
      <c r="XAF41" s="71"/>
      <c r="XAG41" s="71"/>
      <c r="XAH41" s="71"/>
      <c r="XAI41" s="71"/>
      <c r="XAJ41" s="71"/>
      <c r="XAK41" s="71"/>
      <c r="XAL41" s="71"/>
      <c r="XAM41" s="71"/>
      <c r="XAN41" s="71"/>
      <c r="XAO41" s="71"/>
      <c r="XAP41" s="71"/>
      <c r="XAQ41" s="71"/>
      <c r="XAR41" s="71"/>
      <c r="XAS41" s="71"/>
      <c r="XAT41" s="71"/>
      <c r="XAU41" s="71"/>
      <c r="XAV41" s="71"/>
      <c r="XAW41" s="71"/>
      <c r="XAX41" s="71"/>
      <c r="XAY41" s="71"/>
      <c r="XAZ41" s="71"/>
      <c r="XBA41" s="71"/>
      <c r="XBB41" s="71"/>
      <c r="XBC41" s="71"/>
      <c r="XBD41" s="71"/>
      <c r="XBE41" s="71"/>
      <c r="XBF41" s="71"/>
      <c r="XBG41" s="71"/>
      <c r="XBH41" s="71"/>
      <c r="XBI41" s="71"/>
      <c r="XBJ41" s="71"/>
      <c r="XBK41" s="71"/>
      <c r="XBL41" s="71"/>
      <c r="XBM41" s="71"/>
      <c r="XBN41" s="71"/>
      <c r="XBO41" s="71"/>
      <c r="XBP41" s="71"/>
      <c r="XBQ41" s="71"/>
      <c r="XBR41" s="71"/>
      <c r="XBS41" s="71"/>
      <c r="XBT41" s="71"/>
      <c r="XBU41" s="71"/>
      <c r="XBV41" s="71"/>
      <c r="XBW41" s="71"/>
      <c r="XBX41" s="71"/>
      <c r="XBY41" s="71"/>
      <c r="XBZ41" s="71"/>
      <c r="XCA41" s="71"/>
      <c r="XCB41" s="71"/>
      <c r="XCC41" s="71"/>
      <c r="XCD41" s="71"/>
      <c r="XCE41" s="71"/>
      <c r="XCF41" s="71"/>
      <c r="XCG41" s="71"/>
      <c r="XCH41" s="71"/>
      <c r="XCI41" s="71"/>
      <c r="XCJ41" s="71"/>
      <c r="XCK41" s="71"/>
      <c r="XCL41" s="71"/>
      <c r="XCM41" s="71"/>
      <c r="XCN41" s="71"/>
      <c r="XCO41" s="71"/>
      <c r="XCP41" s="71"/>
      <c r="XCQ41" s="71"/>
      <c r="XCR41" s="71"/>
      <c r="XCS41" s="71"/>
      <c r="XCT41" s="71"/>
      <c r="XCU41" s="71"/>
      <c r="XCV41" s="71"/>
      <c r="XCW41" s="71"/>
      <c r="XCX41" s="71"/>
      <c r="XCY41" s="71"/>
      <c r="XCZ41" s="71"/>
      <c r="XDA41" s="71"/>
      <c r="XDB41" s="71"/>
      <c r="XDC41" s="71"/>
      <c r="XDD41" s="71"/>
      <c r="XDE41" s="71"/>
      <c r="XDF41" s="71"/>
      <c r="XDG41" s="71"/>
      <c r="XDH41" s="71"/>
      <c r="XDI41" s="71"/>
      <c r="XDJ41" s="71"/>
      <c r="XDK41" s="71"/>
      <c r="XDL41" s="71"/>
      <c r="XDM41" s="71"/>
      <c r="XDN41" s="71"/>
      <c r="XDO41" s="71"/>
      <c r="XDP41" s="71"/>
      <c r="XDQ41" s="71"/>
      <c r="XDR41" s="71"/>
      <c r="XDS41" s="71"/>
      <c r="XDT41" s="71"/>
      <c r="XDU41" s="71"/>
      <c r="XDV41" s="71"/>
      <c r="XDW41" s="71"/>
      <c r="XDX41" s="71"/>
      <c r="XDY41" s="71"/>
      <c r="XDZ41" s="71"/>
      <c r="XEA41" s="71"/>
      <c r="XEB41" s="71"/>
      <c r="XEC41" s="71"/>
      <c r="XED41" s="71"/>
      <c r="XEE41" s="71"/>
      <c r="XEF41" s="71"/>
      <c r="XEG41" s="71"/>
      <c r="XEH41" s="71"/>
      <c r="XEI41" s="71"/>
      <c r="XEJ41" s="71"/>
      <c r="XEK41" s="71"/>
      <c r="XEL41" s="71"/>
      <c r="XEM41" s="71"/>
      <c r="XEN41" s="71"/>
      <c r="XEO41" s="71"/>
      <c r="XEP41" s="71"/>
      <c r="XEQ41" s="71"/>
      <c r="XER41" s="71"/>
      <c r="XES41" s="71"/>
      <c r="XET41" s="71"/>
      <c r="XEU41" s="71"/>
      <c r="XEV41" s="71"/>
      <c r="XEW41" s="71"/>
      <c r="XEX41" s="71"/>
      <c r="XEY41" s="71"/>
      <c r="XEZ41" s="71"/>
      <c r="XFA41" s="71"/>
      <c r="XFB41" s="71"/>
      <c r="XFC41" s="71"/>
      <c r="XFD41" s="71"/>
    </row>
    <row r="42" spans="1:16384" ht="21.95" customHeight="1" x14ac:dyDescent="0.2">
      <c r="A42" s="149" t="s">
        <v>2167</v>
      </c>
      <c r="B42" s="138">
        <v>0</v>
      </c>
      <c r="C42" s="137" t="s">
        <v>2183</v>
      </c>
      <c r="D42" s="137"/>
      <c r="E42" s="137"/>
      <c r="F42" s="137"/>
      <c r="G42" s="137"/>
      <c r="H42" s="115"/>
      <c r="I42" s="255" t="s">
        <v>2485</v>
      </c>
      <c r="J42" s="255"/>
      <c r="K42" s="255"/>
      <c r="L42" s="255"/>
      <c r="M42" s="255"/>
      <c r="N42" s="255"/>
      <c r="O42" s="255"/>
      <c r="P42" s="255"/>
      <c r="Q42" s="255"/>
      <c r="R42" s="255"/>
      <c r="S42" s="255"/>
      <c r="T42" s="255"/>
      <c r="U42" s="255"/>
      <c r="V42" s="255"/>
      <c r="W42" s="255"/>
      <c r="X42" s="115"/>
      <c r="Y42" s="115"/>
    </row>
    <row r="43" spans="1:16384" ht="21.95" customHeight="1" x14ac:dyDescent="0.2">
      <c r="A43" s="149" t="s">
        <v>2168</v>
      </c>
      <c r="B43" s="138" t="b">
        <f>(B42&gt;0)</f>
        <v>0</v>
      </c>
      <c r="C43" s="137"/>
      <c r="D43" s="137"/>
      <c r="E43" s="137"/>
      <c r="F43" s="137"/>
      <c r="G43" s="137"/>
      <c r="H43" s="115"/>
      <c r="I43" s="255"/>
      <c r="J43" s="255"/>
      <c r="K43" s="255"/>
      <c r="L43" s="255"/>
      <c r="M43" s="255"/>
      <c r="N43" s="255"/>
      <c r="O43" s="255"/>
      <c r="P43" s="255"/>
      <c r="Q43" s="255"/>
      <c r="R43" s="255"/>
      <c r="S43" s="255"/>
      <c r="T43" s="255"/>
      <c r="U43" s="255"/>
      <c r="V43" s="255"/>
      <c r="W43" s="255"/>
      <c r="X43" s="115"/>
      <c r="Y43" s="115"/>
    </row>
    <row r="44" spans="1:16384" ht="21.95" customHeight="1" x14ac:dyDescent="0.2">
      <c r="A44" s="141" t="s">
        <v>129</v>
      </c>
      <c r="B44" s="154" t="s">
        <v>2380</v>
      </c>
      <c r="C44" s="142"/>
      <c r="D44" s="143"/>
      <c r="E44" s="143"/>
      <c r="F44" s="143"/>
      <c r="G44" s="99" t="str">
        <f>B56</f>
        <v>Income Qualification</v>
      </c>
      <c r="H44" s="117"/>
      <c r="I44" s="118"/>
      <c r="J44" s="115"/>
      <c r="K44" s="115"/>
      <c r="L44" s="115"/>
      <c r="M44" s="115"/>
      <c r="N44" s="115"/>
      <c r="O44" s="118"/>
      <c r="P44" s="78"/>
      <c r="Q44" s="117"/>
      <c r="R44" s="78"/>
      <c r="S44" s="117"/>
      <c r="T44" s="78"/>
      <c r="U44" s="117"/>
      <c r="V44" s="78"/>
      <c r="W44" s="117"/>
      <c r="X44" s="78"/>
      <c r="Y44" s="117"/>
    </row>
    <row r="45" spans="1:16384" ht="21.95" customHeight="1" thickBot="1" x14ac:dyDescent="0.25">
      <c r="A45" s="129" t="s">
        <v>2257</v>
      </c>
      <c r="B45" s="144" t="str">
        <f>IF(U48="","",U48)</f>
        <v/>
      </c>
      <c r="C45" s="137">
        <f ca="1">VLOOKUP(A45,DB_TBL_DATA_FIELDS[[FIELD_ID]:[PCT_CALC_FIELD_STATUS_CODE]],22,FALSE)</f>
        <v>1</v>
      </c>
      <c r="D45" s="137" t="str">
        <f>IF(VLOOKUP(A45,DB_TBL_DATA_FIELDS[[FIELD_ID]:[ERROR_MESSAGE]],23,FALSE)&lt;&gt;0,VLOOKUP(A45,DB_TBL_DATA_FIELDS[[FIELD_ID]:[ERROR_MESSAGE]],23,FALSE),"")</f>
        <v/>
      </c>
      <c r="E45" s="137">
        <f>VLOOKUP(A45,DB_TBL_DATA_FIELDS[[#All],[FIELD_ID]:[RANGE_VALIDATION_MAX]],18,FALSE)</f>
        <v>0</v>
      </c>
      <c r="F45" s="137">
        <f>VLOOKUP(A45,DB_TBL_DATA_FIELDS[[#All],[FIELD_ID]:[RANGE_VALIDATION_MAX]],19,FALSE)</f>
        <v>999999999999</v>
      </c>
      <c r="G45" s="137">
        <f t="shared" ref="G45" ca="1" si="5">IF(C45&lt;0,"",C45)</f>
        <v>1</v>
      </c>
      <c r="H45" s="117"/>
      <c r="I45" s="72" t="str">
        <f>B44</f>
        <v>Income Qualification</v>
      </c>
      <c r="J45" s="126"/>
      <c r="K45" s="126"/>
      <c r="L45" s="126"/>
      <c r="M45" s="126"/>
      <c r="N45" s="126"/>
      <c r="O45" s="126"/>
      <c r="P45" s="126"/>
      <c r="Q45" s="126"/>
      <c r="R45" s="126"/>
      <c r="S45" s="126"/>
      <c r="T45" s="126"/>
      <c r="U45" s="126"/>
      <c r="V45" s="126"/>
      <c r="W45" s="126"/>
      <c r="X45" s="92" t="str">
        <f ca="1">"Status: "&amp;$B$54</f>
        <v>Status: Not Started</v>
      </c>
      <c r="Y45" s="117"/>
    </row>
    <row r="46" spans="1:16384" ht="21.95" customHeight="1" x14ac:dyDescent="0.2">
      <c r="A46" s="129" t="s">
        <v>2260</v>
      </c>
      <c r="B46" s="144" t="str">
        <f>IF(U49="","",U49)</f>
        <v/>
      </c>
      <c r="C46" s="137">
        <f ca="1">VLOOKUP(A46,DB_TBL_DATA_FIELDS[[FIELD_ID]:[PCT_CALC_FIELD_STATUS_CODE]],22,FALSE)</f>
        <v>1</v>
      </c>
      <c r="D46" s="137" t="str">
        <f>IF(VLOOKUP(A46,DB_TBL_DATA_FIELDS[[FIELD_ID]:[ERROR_MESSAGE]],23,FALSE)&lt;&gt;0,VLOOKUP(A46,DB_TBL_DATA_FIELDS[[FIELD_ID]:[ERROR_MESSAGE]],23,FALSE),"")</f>
        <v/>
      </c>
      <c r="E46" s="137">
        <f>VLOOKUP(A46,DB_TBL_DATA_FIELDS[[#All],[FIELD_ID]:[RANGE_VALIDATION_MAX]],18,FALSE)</f>
        <v>0</v>
      </c>
      <c r="F46" s="137">
        <f>VLOOKUP(A46,DB_TBL_DATA_FIELDS[[#All],[FIELD_ID]:[RANGE_VALIDATION_MAX]],19,FALSE)</f>
        <v>32767</v>
      </c>
      <c r="G46" s="137">
        <f t="shared" ref="G46:G48" ca="1" si="6">IF(C46&lt;0,"",C46)</f>
        <v>1</v>
      </c>
      <c r="H46" s="117"/>
      <c r="I46" s="117"/>
      <c r="J46" s="78"/>
      <c r="K46" s="117"/>
      <c r="L46" s="78"/>
      <c r="M46" s="117"/>
      <c r="N46" s="78"/>
      <c r="O46" s="117"/>
      <c r="P46" s="78"/>
      <c r="Q46" s="117"/>
      <c r="R46" s="78"/>
      <c r="S46" s="117"/>
      <c r="T46" s="78"/>
      <c r="U46" s="117"/>
      <c r="V46" s="78"/>
      <c r="W46" s="117"/>
      <c r="X46" s="78"/>
      <c r="Y46" s="117"/>
    </row>
    <row r="47" spans="1:16384" ht="21.95" customHeight="1" x14ac:dyDescent="0.2">
      <c r="A47" s="129" t="s">
        <v>2266</v>
      </c>
      <c r="B47" s="144" t="str">
        <f t="shared" ref="B47:B48" si="7">IF(U50="","",U50)</f>
        <v/>
      </c>
      <c r="C47" s="137">
        <f ca="1">VLOOKUP(A47,DB_TBL_DATA_FIELDS[[FIELD_ID]:[PCT_CALC_FIELD_STATUS_CODE]],22,FALSE)</f>
        <v>1</v>
      </c>
      <c r="D47" s="137" t="str">
        <f>IF(VLOOKUP(A47,DB_TBL_DATA_FIELDS[[FIELD_ID]:[ERROR_MESSAGE]],23,FALSE)&lt;&gt;0,VLOOKUP(A47,DB_TBL_DATA_FIELDS[[FIELD_ID]:[ERROR_MESSAGE]],23,FALSE),"")</f>
        <v/>
      </c>
      <c r="E47" s="137">
        <f>VLOOKUP(A47,DB_TBL_DATA_FIELDS[[#All],[FIELD_ID]:[RANGE_VALIDATION_MAX]],18,FALSE)</f>
        <v>0</v>
      </c>
      <c r="F47" s="137">
        <f>VLOOKUP(A47,DB_TBL_DATA_FIELDS[[#All],[FIELD_ID]:[RANGE_VALIDATION_MAX]],19,FALSE)</f>
        <v>0.8</v>
      </c>
      <c r="G47" s="137">
        <f t="shared" ca="1" si="6"/>
        <v>1</v>
      </c>
      <c r="H47" s="117"/>
      <c r="I47" s="115"/>
      <c r="J47" s="78"/>
      <c r="K47" s="117"/>
      <c r="L47" s="78"/>
      <c r="M47" s="117"/>
      <c r="N47" s="78"/>
      <c r="O47" s="117"/>
      <c r="P47" s="78"/>
      <c r="Q47" s="117"/>
      <c r="R47" s="78"/>
      <c r="S47" s="117"/>
      <c r="T47" s="78"/>
      <c r="U47" s="115"/>
      <c r="V47" s="115"/>
      <c r="W47" s="115"/>
      <c r="X47" s="115"/>
      <c r="Y47" s="117"/>
    </row>
    <row r="48" spans="1:16384" ht="21.95" customHeight="1" x14ac:dyDescent="0.2">
      <c r="A48" s="129" t="s">
        <v>2270</v>
      </c>
      <c r="B48" s="144" t="str">
        <f t="shared" si="7"/>
        <v/>
      </c>
      <c r="C48" s="137">
        <f ca="1">VLOOKUP(A48,DB_TBL_DATA_FIELDS[[FIELD_ID]:[PCT_CALC_FIELD_STATUS_CODE]],22,FALSE)</f>
        <v>1</v>
      </c>
      <c r="D48" s="137" t="str">
        <f>IF(VLOOKUP(A48,DB_TBL_DATA_FIELDS[[FIELD_ID]:[ERROR_MESSAGE]],23,FALSE)&lt;&gt;0,VLOOKUP(A48,DB_TBL_DATA_FIELDS[[FIELD_ID]:[ERROR_MESSAGE]],23,FALSE),"")</f>
        <v/>
      </c>
      <c r="E48" s="137">
        <f>VLOOKUP(A48,DB_TBL_DATA_FIELDS[[#All],[FIELD_ID]:[RANGE_VALIDATION_MAX]],18,FALSE)</f>
        <v>1900</v>
      </c>
      <c r="F48" s="137">
        <f>VLOOKUP(A48,DB_TBL_DATA_FIELDS[[#All],[FIELD_ID]:[RANGE_VALIDATION_MAX]],19,FALSE)</f>
        <v>9999</v>
      </c>
      <c r="G48" s="137">
        <f t="shared" ca="1" si="6"/>
        <v>1</v>
      </c>
      <c r="H48" s="117"/>
      <c r="I48" s="117" t="s">
        <v>2258</v>
      </c>
      <c r="J48" s="78"/>
      <c r="K48" s="117"/>
      <c r="L48" s="78"/>
      <c r="M48" s="117"/>
      <c r="N48" s="78"/>
      <c r="O48" s="117"/>
      <c r="P48" s="78"/>
      <c r="Q48" s="117"/>
      <c r="R48" s="78"/>
      <c r="S48" s="117"/>
      <c r="T48" s="78"/>
      <c r="U48" s="256"/>
      <c r="V48" s="257"/>
      <c r="W48" s="258"/>
      <c r="X48" s="90">
        <f ca="1">G45</f>
        <v>1</v>
      </c>
      <c r="Y48" s="117"/>
    </row>
    <row r="49" spans="1:25" ht="21.95" customHeight="1" x14ac:dyDescent="0.2">
      <c r="A49" s="145" t="s">
        <v>130</v>
      </c>
      <c r="B49" s="138" t="str">
        <f>"C"&amp;MATCH(LEFT(A49,LEN(A49)-LEN("_RANGE")),A:A,0)+1&amp;":C"&amp;(ROW()-1)</f>
        <v>C45:C48</v>
      </c>
      <c r="C49" s="137"/>
      <c r="D49" s="137"/>
      <c r="E49" s="137"/>
      <c r="F49" s="137"/>
      <c r="G49" s="137"/>
      <c r="H49" s="117"/>
      <c r="I49" s="115" t="s">
        <v>2407</v>
      </c>
      <c r="J49" s="78"/>
      <c r="K49" s="117"/>
      <c r="L49" s="78"/>
      <c r="M49" s="117"/>
      <c r="N49" s="78"/>
      <c r="O49" s="117"/>
      <c r="P49" s="78"/>
      <c r="Q49" s="117"/>
      <c r="S49" s="122"/>
      <c r="T49" s="78"/>
      <c r="U49" s="259"/>
      <c r="V49" s="260"/>
      <c r="W49" s="261"/>
      <c r="X49" s="90">
        <f ca="1">G46</f>
        <v>1</v>
      </c>
      <c r="Y49" s="117"/>
    </row>
    <row r="50" spans="1:25" ht="21.95" customHeight="1" x14ac:dyDescent="0.2">
      <c r="A50" s="145" t="s">
        <v>131</v>
      </c>
      <c r="B50" s="138">
        <f ca="1">COUNTIF(INDIRECT($B$49),2)</f>
        <v>0</v>
      </c>
      <c r="C50" s="137"/>
      <c r="D50" s="137"/>
      <c r="E50" s="137"/>
      <c r="F50" s="137"/>
      <c r="G50" s="137"/>
      <c r="H50" s="117"/>
      <c r="I50" s="117" t="s">
        <v>2408</v>
      </c>
      <c r="J50" s="78"/>
      <c r="K50" s="117"/>
      <c r="L50" s="78"/>
      <c r="M50" s="117"/>
      <c r="N50" s="78"/>
      <c r="O50" s="117"/>
      <c r="P50" s="78"/>
      <c r="Q50" s="117"/>
      <c r="R50" s="78"/>
      <c r="S50" s="117"/>
      <c r="T50" s="78"/>
      <c r="U50" s="262"/>
      <c r="V50" s="263"/>
      <c r="W50" s="264"/>
      <c r="X50" s="90">
        <f ca="1">G47</f>
        <v>1</v>
      </c>
      <c r="Y50" s="117"/>
    </row>
    <row r="51" spans="1:25" ht="21.95" customHeight="1" x14ac:dyDescent="0.2">
      <c r="A51" s="145" t="s">
        <v>132</v>
      </c>
      <c r="B51" s="138">
        <f ca="1">COUNTIF(INDIRECT($B$49),0)+COUNTIF(INDIRECT($B$49),1)+COUNTIF(INDIRECT($B$49),2)</f>
        <v>4</v>
      </c>
      <c r="C51" s="137"/>
      <c r="D51" s="137"/>
      <c r="E51" s="137"/>
      <c r="F51" s="137"/>
      <c r="G51" s="137"/>
      <c r="H51" s="117"/>
      <c r="I51" s="115" t="s">
        <v>2394</v>
      </c>
      <c r="J51" s="78"/>
      <c r="K51" s="117"/>
      <c r="L51" s="78"/>
      <c r="M51" s="117"/>
      <c r="N51" s="78"/>
      <c r="O51" s="117"/>
      <c r="P51" s="78"/>
      <c r="Q51" s="117"/>
      <c r="R51" s="78"/>
      <c r="S51" s="117"/>
      <c r="T51" s="78"/>
      <c r="U51" s="256"/>
      <c r="V51" s="257"/>
      <c r="W51" s="258"/>
      <c r="X51" s="90">
        <f ca="1">G48</f>
        <v>1</v>
      </c>
      <c r="Y51" s="117"/>
    </row>
    <row r="52" spans="1:25" ht="21.95" customHeight="1" x14ac:dyDescent="0.2">
      <c r="A52" s="145" t="s">
        <v>133</v>
      </c>
      <c r="B52" s="138">
        <f ca="1">COUNTIF(INDIRECT($B$49),0)</f>
        <v>0</v>
      </c>
      <c r="C52" s="137" t="s">
        <v>2185</v>
      </c>
      <c r="D52" s="137"/>
      <c r="E52" s="137"/>
      <c r="F52" s="137"/>
      <c r="G52" s="137"/>
      <c r="H52" s="117"/>
      <c r="I52" s="115"/>
      <c r="J52" s="78"/>
      <c r="K52" s="117"/>
      <c r="L52" s="78"/>
      <c r="M52" s="117"/>
      <c r="N52" s="78"/>
      <c r="O52" s="117"/>
      <c r="P52" s="78"/>
      <c r="Q52" s="117"/>
      <c r="R52" s="78"/>
      <c r="S52" s="117"/>
      <c r="T52" s="78"/>
      <c r="U52" s="115"/>
      <c r="V52" s="115"/>
      <c r="W52" s="115"/>
      <c r="X52" s="115"/>
      <c r="Y52" s="117"/>
    </row>
    <row r="53" spans="1:25" ht="21.95" customHeight="1" x14ac:dyDescent="0.2">
      <c r="A53" s="145" t="s">
        <v>134</v>
      </c>
      <c r="B53" s="146">
        <f ca="1">IFERROR(B50/B51,1.01)</f>
        <v>0</v>
      </c>
      <c r="C53" s="137"/>
      <c r="D53" s="137"/>
      <c r="E53" s="137"/>
      <c r="F53" s="137"/>
      <c r="G53" s="137"/>
      <c r="H53" s="117"/>
      <c r="I53" s="100" t="s">
        <v>2426</v>
      </c>
      <c r="J53" s="78"/>
      <c r="K53" s="117"/>
      <c r="L53" s="78"/>
      <c r="M53" s="117"/>
      <c r="N53" s="78"/>
      <c r="O53" s="117"/>
      <c r="P53" s="78"/>
      <c r="Q53" s="117"/>
      <c r="R53" s="78"/>
      <c r="S53" s="117"/>
      <c r="T53" s="78"/>
      <c r="U53" s="115"/>
      <c r="V53" s="115"/>
      <c r="W53" s="115"/>
      <c r="X53" s="115"/>
      <c r="Y53" s="117"/>
    </row>
    <row r="54" spans="1:25" ht="21.95" customHeight="1" x14ac:dyDescent="0.2">
      <c r="A54" s="145" t="s">
        <v>135</v>
      </c>
      <c r="B54" s="147" t="str">
        <f ca="1">IF(B52&gt;0,"Data Error(s)",IF(B53=0,"Not Started",IF(B53&lt;1,ROUNDUP(B53*100,0)&amp;"% Done",IF(B53&gt;1,"Optional","Complete"))))</f>
        <v>Not Started</v>
      </c>
      <c r="C54" s="137"/>
      <c r="D54" s="137"/>
      <c r="E54" s="137"/>
      <c r="F54" s="137"/>
      <c r="G54" s="137"/>
      <c r="H54" s="117"/>
      <c r="I54" s="100" t="s">
        <v>2424</v>
      </c>
      <c r="J54" s="78"/>
      <c r="K54" s="117"/>
      <c r="L54" s="78"/>
      <c r="M54" s="117"/>
      <c r="N54" s="78"/>
      <c r="O54" s="117"/>
      <c r="P54" s="78"/>
      <c r="Q54" s="117"/>
      <c r="R54" s="78"/>
      <c r="S54" s="117"/>
      <c r="T54" s="78"/>
      <c r="U54" s="115"/>
      <c r="V54" s="115"/>
      <c r="W54" s="115"/>
      <c r="X54" s="115"/>
      <c r="Y54" s="117"/>
    </row>
    <row r="55" spans="1:25" ht="21.95" customHeight="1" x14ac:dyDescent="0.2">
      <c r="A55" s="145" t="s">
        <v>136</v>
      </c>
      <c r="B55" s="138" t="str">
        <f ca="1">IF(B52&gt;0,0,IF(B53&lt;1,"",2))</f>
        <v/>
      </c>
      <c r="C55" s="137"/>
      <c r="D55" s="137"/>
      <c r="E55" s="137"/>
      <c r="F55" s="137"/>
      <c r="G55" s="137"/>
      <c r="H55" s="117"/>
      <c r="I55" s="115"/>
      <c r="J55" s="78"/>
      <c r="K55" s="117"/>
      <c r="L55" s="78"/>
      <c r="M55" s="117"/>
      <c r="N55" s="78"/>
      <c r="O55" s="117"/>
      <c r="P55" s="78"/>
      <c r="Q55" s="117"/>
      <c r="R55" s="78"/>
      <c r="S55" s="117"/>
      <c r="T55" s="78"/>
      <c r="U55" s="115"/>
      <c r="V55" s="115"/>
      <c r="W55" s="115"/>
      <c r="X55" s="115"/>
      <c r="Y55" s="117"/>
    </row>
    <row r="56" spans="1:25" ht="21.95" customHeight="1" thickBot="1" x14ac:dyDescent="0.25">
      <c r="A56" s="145" t="s">
        <v>137</v>
      </c>
      <c r="B56" s="148" t="s">
        <v>2380</v>
      </c>
      <c r="C56" s="137"/>
      <c r="D56" s="137"/>
      <c r="E56" s="137"/>
      <c r="F56" s="137"/>
      <c r="G56" s="137"/>
      <c r="H56" s="117"/>
      <c r="I56" s="72" t="str">
        <f>B59</f>
        <v>Purchased Property Address</v>
      </c>
      <c r="J56" s="126"/>
      <c r="K56" s="126"/>
      <c r="L56" s="126"/>
      <c r="M56" s="126"/>
      <c r="N56" s="126"/>
      <c r="O56" s="126"/>
      <c r="P56" s="126"/>
      <c r="Q56" s="126"/>
      <c r="R56" s="126"/>
      <c r="S56" s="126"/>
      <c r="T56" s="126"/>
      <c r="U56" s="126"/>
      <c r="V56" s="126"/>
      <c r="W56" s="126"/>
      <c r="X56" s="92" t="str">
        <f ca="1">"Status: "&amp;$B$73</f>
        <v>Status: Not Started</v>
      </c>
      <c r="Y56" s="117"/>
    </row>
    <row r="57" spans="1:25" ht="21.95" customHeight="1" x14ac:dyDescent="0.2">
      <c r="A57" s="149" t="s">
        <v>2175</v>
      </c>
      <c r="B57" s="138">
        <v>0</v>
      </c>
      <c r="C57" s="137" t="s">
        <v>2183</v>
      </c>
      <c r="D57" s="137"/>
      <c r="E57" s="137"/>
      <c r="F57" s="137"/>
      <c r="G57" s="137"/>
      <c r="H57" s="117"/>
      <c r="I57" s="117"/>
      <c r="J57" s="78"/>
      <c r="K57" s="117"/>
      <c r="L57" s="78"/>
      <c r="M57" s="117"/>
      <c r="N57" s="78"/>
      <c r="O57" s="117"/>
      <c r="P57" s="78"/>
      <c r="Q57" s="117"/>
      <c r="R57" s="78"/>
      <c r="S57" s="117"/>
      <c r="T57" s="78"/>
      <c r="U57" s="117"/>
      <c r="V57" s="78"/>
      <c r="W57" s="117"/>
      <c r="X57" s="78"/>
      <c r="Y57" s="117"/>
    </row>
    <row r="58" spans="1:25" ht="21.95" customHeight="1" x14ac:dyDescent="0.2">
      <c r="A58" s="149" t="s">
        <v>2176</v>
      </c>
      <c r="B58" s="138" t="b">
        <f>(B57&gt;0)</f>
        <v>0</v>
      </c>
      <c r="C58" s="137"/>
      <c r="D58" s="137"/>
      <c r="E58" s="137"/>
      <c r="F58" s="137"/>
      <c r="G58" s="137"/>
      <c r="H58" s="122"/>
      <c r="I58" s="115" t="s">
        <v>156</v>
      </c>
      <c r="J58" s="115"/>
      <c r="K58" s="115"/>
      <c r="L58" s="115"/>
      <c r="M58" s="115"/>
      <c r="N58" s="115"/>
      <c r="O58" s="115"/>
      <c r="P58" s="115"/>
      <c r="S58" s="115" t="s">
        <v>2390</v>
      </c>
      <c r="T58" s="115"/>
      <c r="U58" s="115"/>
      <c r="V58" s="115"/>
      <c r="W58" s="115"/>
      <c r="X58" s="115"/>
      <c r="Y58" s="122"/>
    </row>
    <row r="59" spans="1:25" ht="21.95" customHeight="1" x14ac:dyDescent="0.2">
      <c r="A59" s="141" t="s">
        <v>157</v>
      </c>
      <c r="B59" s="154" t="s">
        <v>2393</v>
      </c>
      <c r="C59" s="142"/>
      <c r="D59" s="143"/>
      <c r="E59" s="143"/>
      <c r="F59" s="143"/>
      <c r="G59" s="99" t="str">
        <f>B75</f>
        <v>Purchased Property Address</v>
      </c>
      <c r="H59" s="122"/>
      <c r="I59" s="231"/>
      <c r="J59" s="234"/>
      <c r="K59" s="234"/>
      <c r="L59" s="234"/>
      <c r="M59" s="234"/>
      <c r="N59" s="234"/>
      <c r="O59" s="234"/>
      <c r="P59" s="234"/>
      <c r="Q59" s="251"/>
      <c r="R59" s="90">
        <f ca="1">G62</f>
        <v>1</v>
      </c>
      <c r="S59" s="231"/>
      <c r="T59" s="232"/>
      <c r="U59" s="232"/>
      <c r="V59" s="232"/>
      <c r="W59" s="233"/>
      <c r="X59" s="90" t="str">
        <f ca="1">G63</f>
        <v/>
      </c>
      <c r="Y59" s="122"/>
    </row>
    <row r="60" spans="1:25" ht="21.95" customHeight="1" x14ac:dyDescent="0.2">
      <c r="A60" s="129" t="s">
        <v>2273</v>
      </c>
      <c r="B60" s="144" t="str">
        <f>IF(W63="","",IF(UPPER(W63)="YES",TRUE,FALSE))</f>
        <v/>
      </c>
      <c r="C60" s="137">
        <f ca="1">VLOOKUP(A60,DB_TBL_DATA_FIELDS[[FIELD_ID]:[PCT_CALC_FIELD_STATUS_CODE]],22,FALSE)</f>
        <v>1</v>
      </c>
      <c r="D60" s="137" t="str">
        <f>IF(VLOOKUP(A60,DB_TBL_DATA_FIELDS[[FIELD_ID]:[ERROR_MESSAGE]],23,FALSE)&lt;&gt;0,VLOOKUP(A60,DB_TBL_DATA_FIELDS[[FIELD_ID]:[ERROR_MESSAGE]],23,FALSE),"")</f>
        <v/>
      </c>
      <c r="E60" s="137">
        <f>VLOOKUP(A60,DB_TBL_DATA_FIELDS[[#All],[FIELD_ID]:[RANGE_VALIDATION_MAX]],18,FALSE)</f>
        <v>0</v>
      </c>
      <c r="F60" s="137">
        <f>VLOOKUP(A60,DB_TBL_DATA_FIELDS[[#All],[FIELD_ID]:[RANGE_VALIDATION_MAX]],19,FALSE)</f>
        <v>1</v>
      </c>
      <c r="G60" s="137">
        <f t="shared" ref="G60:G67" ca="1" si="8">IF(C60&lt;0,"",C60)</f>
        <v>1</v>
      </c>
      <c r="H60" s="122"/>
      <c r="I60" s="115" t="s">
        <v>58</v>
      </c>
      <c r="J60" s="115"/>
      <c r="K60" s="115"/>
      <c r="L60" s="115"/>
      <c r="M60" s="115" t="s">
        <v>59</v>
      </c>
      <c r="N60" s="119"/>
      <c r="O60" s="115" t="s">
        <v>2195</v>
      </c>
      <c r="P60" s="70"/>
      <c r="Q60" s="115"/>
      <c r="R60" s="70"/>
      <c r="S60" s="115" t="s">
        <v>115</v>
      </c>
      <c r="T60" s="70"/>
      <c r="U60" s="115"/>
      <c r="X60" s="70"/>
      <c r="Y60" s="122"/>
    </row>
    <row r="61" spans="1:25" ht="21.95" customHeight="1" x14ac:dyDescent="0.2">
      <c r="A61" s="129" t="s">
        <v>2276</v>
      </c>
      <c r="B61" s="144" t="str">
        <f>IF(W64="","",IF(UPPER(W64)="YES",TRUE,FALSE))</f>
        <v/>
      </c>
      <c r="C61" s="137">
        <f ca="1">VLOOKUP(A61,DB_TBL_DATA_FIELDS[[FIELD_ID]:[PCT_CALC_FIELD_STATUS_CODE]],22,FALSE)</f>
        <v>1</v>
      </c>
      <c r="D61" s="137" t="str">
        <f>IF(VLOOKUP(A61,DB_TBL_DATA_FIELDS[[FIELD_ID]:[ERROR_MESSAGE]],23,FALSE)&lt;&gt;0,VLOOKUP(A61,DB_TBL_DATA_FIELDS[[FIELD_ID]:[ERROR_MESSAGE]],23,FALSE),"")</f>
        <v/>
      </c>
      <c r="E61" s="137">
        <f>VLOOKUP(A61,DB_TBL_DATA_FIELDS[[#All],[FIELD_ID]:[RANGE_VALIDATION_MAX]],18,FALSE)</f>
        <v>0</v>
      </c>
      <c r="F61" s="137">
        <f>VLOOKUP(A61,DB_TBL_DATA_FIELDS[[#All],[FIELD_ID]:[RANGE_VALIDATION_MAX]],19,FALSE)</f>
        <v>1</v>
      </c>
      <c r="G61" s="137">
        <f t="shared" ca="1" si="8"/>
        <v>1</v>
      </c>
      <c r="H61" s="122"/>
      <c r="I61" s="231"/>
      <c r="J61" s="234"/>
      <c r="K61" s="251"/>
      <c r="L61" s="90">
        <f ca="1">G64</f>
        <v>1</v>
      </c>
      <c r="M61" s="156"/>
      <c r="N61" s="90">
        <f ca="1">G66</f>
        <v>1</v>
      </c>
      <c r="O61" s="120"/>
      <c r="P61" s="128" t="s">
        <v>60</v>
      </c>
      <c r="Q61" s="121"/>
      <c r="R61" s="90">
        <f ca="1">G65</f>
        <v>1</v>
      </c>
      <c r="S61" s="231"/>
      <c r="T61" s="234"/>
      <c r="U61" s="234"/>
      <c r="V61" s="234"/>
      <c r="W61" s="251"/>
      <c r="X61" s="90">
        <f ca="1">G67</f>
        <v>1</v>
      </c>
      <c r="Y61" s="122"/>
    </row>
    <row r="62" spans="1:25" ht="21.95" customHeight="1" x14ac:dyDescent="0.2">
      <c r="A62" s="129" t="s">
        <v>2278</v>
      </c>
      <c r="B62" s="144" t="str">
        <f>IF(I59="","",I59)</f>
        <v/>
      </c>
      <c r="C62" s="137">
        <f ca="1">VLOOKUP(A62,DB_TBL_DATA_FIELDS[[FIELD_ID]:[PCT_CALC_FIELD_STATUS_CODE]],22,FALSE)</f>
        <v>1</v>
      </c>
      <c r="D62" s="137" t="str">
        <f>IF(VLOOKUP(A62,DB_TBL_DATA_FIELDS[[FIELD_ID]:[ERROR_MESSAGE]],23,FALSE)&lt;&gt;0,VLOOKUP(A62,DB_TBL_DATA_FIELDS[[FIELD_ID]:[ERROR_MESSAGE]],23,FALSE),"")</f>
        <v/>
      </c>
      <c r="E62" s="137">
        <f>VLOOKUP(A62,DB_TBL_DATA_FIELDS[[#All],[FIELD_ID]:[RANGE_VALIDATION_MAX]],18,FALSE)</f>
        <v>0</v>
      </c>
      <c r="F62" s="137">
        <f>VLOOKUP(A62,DB_TBL_DATA_FIELDS[[#All],[FIELD_ID]:[RANGE_VALIDATION_MAX]],19,FALSE)</f>
        <v>100</v>
      </c>
      <c r="G62" s="137">
        <f t="shared" ca="1" si="8"/>
        <v>1</v>
      </c>
      <c r="H62" s="122"/>
      <c r="I62" s="115"/>
      <c r="J62" s="78"/>
      <c r="K62" s="117"/>
      <c r="L62" s="78"/>
      <c r="M62" s="117"/>
      <c r="N62" s="78"/>
      <c r="O62" s="117"/>
      <c r="P62" s="78"/>
      <c r="Q62" s="117"/>
      <c r="R62" s="78"/>
      <c r="S62" s="117"/>
      <c r="T62" s="78"/>
      <c r="U62" s="122"/>
      <c r="V62" s="78"/>
      <c r="W62" s="122"/>
      <c r="X62" s="78"/>
      <c r="Y62" s="122"/>
    </row>
    <row r="63" spans="1:25" ht="21.95" customHeight="1" x14ac:dyDescent="0.2">
      <c r="A63" s="129" t="s">
        <v>2279</v>
      </c>
      <c r="B63" s="144" t="str">
        <f>IF(S59="","",S59)</f>
        <v/>
      </c>
      <c r="C63" s="137">
        <f ca="1">VLOOKUP(A63,DB_TBL_DATA_FIELDS[[FIELD_ID]:[PCT_CALC_FIELD_STATUS_CODE]],22,FALSE)</f>
        <v>-1</v>
      </c>
      <c r="D63" s="137" t="str">
        <f>IF(VLOOKUP(A63,DB_TBL_DATA_FIELDS[[FIELD_ID]:[ERROR_MESSAGE]],23,FALSE)&lt;&gt;0,VLOOKUP(A63,DB_TBL_DATA_FIELDS[[FIELD_ID]:[ERROR_MESSAGE]],23,FALSE),"")</f>
        <v/>
      </c>
      <c r="E63" s="137">
        <f>VLOOKUP(A63,DB_TBL_DATA_FIELDS[[#All],[FIELD_ID]:[RANGE_VALIDATION_MAX]],18,FALSE)</f>
        <v>0</v>
      </c>
      <c r="F63" s="137">
        <f>VLOOKUP(A63,DB_TBL_DATA_FIELDS[[#All],[FIELD_ID]:[RANGE_VALIDATION_MAX]],19,FALSE)</f>
        <v>100</v>
      </c>
      <c r="G63" s="137" t="str">
        <f t="shared" ca="1" si="8"/>
        <v/>
      </c>
      <c r="H63" s="122"/>
      <c r="I63" s="117" t="s">
        <v>2391</v>
      </c>
      <c r="J63" s="77"/>
      <c r="K63" s="77"/>
      <c r="L63" s="77"/>
      <c r="M63" s="77"/>
      <c r="N63" s="77"/>
      <c r="O63" s="77"/>
      <c r="P63" s="77"/>
      <c r="Q63" s="77"/>
      <c r="R63" s="77"/>
      <c r="S63" s="77"/>
      <c r="T63" s="77"/>
      <c r="U63" s="77"/>
      <c r="V63" s="78"/>
      <c r="W63" s="171"/>
      <c r="X63" s="90">
        <f ca="1">G60</f>
        <v>1</v>
      </c>
      <c r="Y63" s="122"/>
    </row>
    <row r="64" spans="1:25" ht="21.95" customHeight="1" x14ac:dyDescent="0.2">
      <c r="A64" s="129" t="s">
        <v>2280</v>
      </c>
      <c r="B64" s="144" t="str">
        <f>IF(I61="","",I61)</f>
        <v/>
      </c>
      <c r="C64" s="137">
        <f ca="1">VLOOKUP(A64,DB_TBL_DATA_FIELDS[[FIELD_ID]:[PCT_CALC_FIELD_STATUS_CODE]],22,FALSE)</f>
        <v>1</v>
      </c>
      <c r="D64" s="137" t="str">
        <f>IF(VLOOKUP(A64,DB_TBL_DATA_FIELDS[[FIELD_ID]:[ERROR_MESSAGE]],23,FALSE)&lt;&gt;0,VLOOKUP(A64,DB_TBL_DATA_FIELDS[[FIELD_ID]:[ERROR_MESSAGE]],23,FALSE),"")</f>
        <v/>
      </c>
      <c r="E64" s="137">
        <f>VLOOKUP(A64,DB_TBL_DATA_FIELDS[[#All],[FIELD_ID]:[RANGE_VALIDATION_MAX]],18,FALSE)</f>
        <v>0</v>
      </c>
      <c r="F64" s="137">
        <f>VLOOKUP(A64,DB_TBL_DATA_FIELDS[[#All],[FIELD_ID]:[RANGE_VALIDATION_MAX]],19,FALSE)</f>
        <v>25</v>
      </c>
      <c r="G64" s="137">
        <f t="shared" ca="1" si="8"/>
        <v>1</v>
      </c>
      <c r="H64" s="122"/>
      <c r="I64" s="117" t="s">
        <v>2392</v>
      </c>
      <c r="J64" s="77"/>
      <c r="K64" s="77"/>
      <c r="L64" s="77"/>
      <c r="M64" s="77"/>
      <c r="N64" s="77"/>
      <c r="O64" s="77"/>
      <c r="P64" s="77"/>
      <c r="Q64" s="77"/>
      <c r="R64" s="77"/>
      <c r="S64" s="77"/>
      <c r="T64" s="77"/>
      <c r="U64" s="77"/>
      <c r="V64" s="78"/>
      <c r="W64" s="171"/>
      <c r="X64" s="90">
        <f ca="1">G61</f>
        <v>1</v>
      </c>
      <c r="Y64" s="122"/>
    </row>
    <row r="65" spans="1:25" ht="21.75" customHeight="1" x14ac:dyDescent="0.2">
      <c r="A65" s="129" t="s">
        <v>2281</v>
      </c>
      <c r="B65" s="144" t="str">
        <f>IF(AND(O61=0,Q61=0),"",IF(O61&lt;&gt;0,TEXT(O61,"00000"),"")&amp;IF(Q61&lt;&gt;0,"-"&amp;TEXT(Q61,"0000"),""))</f>
        <v/>
      </c>
      <c r="C65" s="137">
        <f ca="1">VLOOKUP(A65,DB_TBL_DATA_FIELDS[[FIELD_ID]:[PCT_CALC_FIELD_STATUS_CODE]],22,FALSE)</f>
        <v>1</v>
      </c>
      <c r="D65" s="137" t="str">
        <f>IF(VLOOKUP(A65,DB_TBL_DATA_FIELDS[[FIELD_ID]:[ERROR_MESSAGE]],23,FALSE)&lt;&gt;0,VLOOKUP(A65,DB_TBL_DATA_FIELDS[[FIELD_ID]:[ERROR_MESSAGE]],23,FALSE),"")</f>
        <v/>
      </c>
      <c r="E65" s="137">
        <f>VLOOKUP(A65,DB_TBL_DATA_FIELDS[[#All],[FIELD_ID]:[RANGE_VALIDATION_MAX]],18,FALSE)</f>
        <v>0</v>
      </c>
      <c r="F65" s="137">
        <f>VLOOKUP(A65,DB_TBL_DATA_FIELDS[[#All],[FIELD_ID]:[RANGE_VALIDATION_MAX]],19,FALSE)</f>
        <v>10</v>
      </c>
      <c r="G65" s="137">
        <f t="shared" ca="1" si="8"/>
        <v>1</v>
      </c>
      <c r="H65" s="122"/>
      <c r="I65" s="115"/>
      <c r="J65" s="78"/>
      <c r="K65" s="117"/>
      <c r="L65" s="78"/>
      <c r="M65" s="117"/>
      <c r="N65" s="78"/>
      <c r="O65" s="117"/>
      <c r="P65" s="78"/>
      <c r="Q65" s="117"/>
      <c r="R65" s="78"/>
      <c r="S65" s="117"/>
      <c r="T65" s="78"/>
      <c r="U65" s="122"/>
      <c r="V65" s="78"/>
      <c r="W65" s="122"/>
      <c r="X65" s="78"/>
      <c r="Y65" s="122"/>
    </row>
    <row r="66" spans="1:25" ht="21.95" customHeight="1" thickBot="1" x14ac:dyDescent="0.25">
      <c r="A66" s="129" t="s">
        <v>2282</v>
      </c>
      <c r="B66" s="144" t="str">
        <f>IF(M61="","",M61)</f>
        <v/>
      </c>
      <c r="C66" s="137">
        <f ca="1">VLOOKUP(A66,DB_TBL_DATA_FIELDS[[FIELD_ID]:[PCT_CALC_FIELD_STATUS_CODE]],22,FALSE)</f>
        <v>1</v>
      </c>
      <c r="D66" s="137" t="str">
        <f>IF(VLOOKUP(A66,DB_TBL_DATA_FIELDS[[FIELD_ID]:[ERROR_MESSAGE]],23,FALSE)&lt;&gt;0,VLOOKUP(A66,DB_TBL_DATA_FIELDS[[FIELD_ID]:[ERROR_MESSAGE]],23,FALSE),"")</f>
        <v/>
      </c>
      <c r="E66" s="137">
        <f>VLOOKUP(A66,DB_TBL_DATA_FIELDS[[#All],[FIELD_ID]:[RANGE_VALIDATION_MAX]],18,FALSE)</f>
        <v>0</v>
      </c>
      <c r="F66" s="137">
        <f>VLOOKUP(A66,DB_TBL_DATA_FIELDS[[#All],[FIELD_ID]:[RANGE_VALIDATION_MAX]],19,FALSE)</f>
        <v>2</v>
      </c>
      <c r="G66" s="137">
        <f t="shared" ca="1" si="8"/>
        <v>1</v>
      </c>
      <c r="H66" s="122"/>
      <c r="I66" s="72" t="str">
        <f>B78</f>
        <v>Mortgage Information</v>
      </c>
      <c r="J66" s="126"/>
      <c r="K66" s="126"/>
      <c r="L66" s="126"/>
      <c r="M66" s="126"/>
      <c r="N66" s="126"/>
      <c r="O66" s="126"/>
      <c r="P66" s="126"/>
      <c r="Q66" s="126"/>
      <c r="R66" s="126"/>
      <c r="S66" s="126"/>
      <c r="T66" s="126"/>
      <c r="U66" s="126"/>
      <c r="V66" s="126"/>
      <c r="W66" s="126"/>
      <c r="X66" s="92" t="str">
        <f ca="1">"Status: "&amp;$B$110</f>
        <v>Status: Not Started</v>
      </c>
      <c r="Y66" s="122"/>
    </row>
    <row r="67" spans="1:25" ht="21.95" customHeight="1" x14ac:dyDescent="0.2">
      <c r="A67" s="129" t="s">
        <v>2283</v>
      </c>
      <c r="B67" s="144" t="str">
        <f>IF(S61="","",S61)</f>
        <v/>
      </c>
      <c r="C67" s="137">
        <f ca="1">VLOOKUP(A67,DB_TBL_DATA_FIELDS[[FIELD_ID]:[PCT_CALC_FIELD_STATUS_CODE]],22,FALSE)</f>
        <v>1</v>
      </c>
      <c r="D67" s="137" t="str">
        <f>IF(VLOOKUP(A67,DB_TBL_DATA_FIELDS[[FIELD_ID]:[ERROR_MESSAGE]],23,FALSE)&lt;&gt;0,VLOOKUP(A67,DB_TBL_DATA_FIELDS[[FIELD_ID]:[ERROR_MESSAGE]],23,FALSE),"")</f>
        <v/>
      </c>
      <c r="E67" s="137">
        <f>VLOOKUP(A67,DB_TBL_DATA_FIELDS[[#All],[FIELD_ID]:[RANGE_VALIDATION_MAX]],18,FALSE)</f>
        <v>0</v>
      </c>
      <c r="F67" s="137">
        <f>VLOOKUP(A67,DB_TBL_DATA_FIELDS[[#All],[FIELD_ID]:[RANGE_VALIDATION_MAX]],19,FALSE)</f>
        <v>40</v>
      </c>
      <c r="G67" s="137">
        <f t="shared" ca="1" si="8"/>
        <v>1</v>
      </c>
      <c r="H67" s="122"/>
      <c r="I67" s="103"/>
      <c r="J67" s="103"/>
      <c r="K67" s="103"/>
      <c r="L67" s="103"/>
      <c r="M67" s="103"/>
      <c r="N67" s="103"/>
      <c r="O67" s="103"/>
      <c r="P67" s="78"/>
      <c r="Q67" s="122"/>
      <c r="R67" s="78"/>
      <c r="S67" s="122"/>
      <c r="T67" s="78"/>
      <c r="U67" s="122"/>
      <c r="V67" s="78"/>
      <c r="W67" s="122"/>
      <c r="X67" s="78"/>
      <c r="Y67" s="122"/>
    </row>
    <row r="68" spans="1:25" ht="21.95" customHeight="1" x14ac:dyDescent="0.2">
      <c r="A68" s="145" t="s">
        <v>158</v>
      </c>
      <c r="B68" s="138" t="str">
        <f>"C"&amp;MATCH(LEFT(A68,LEN(A68)-LEN("_RANGE")),A:A,0)+1&amp;":C"&amp;(ROW()-1)</f>
        <v>C60:C67</v>
      </c>
      <c r="C68" s="137"/>
      <c r="D68" s="137"/>
      <c r="E68" s="137"/>
      <c r="F68" s="137"/>
      <c r="G68" s="137"/>
      <c r="H68" s="122"/>
      <c r="I68" s="122"/>
      <c r="J68" s="78"/>
      <c r="K68" s="122"/>
      <c r="L68" s="78"/>
      <c r="M68" s="122"/>
      <c r="N68" s="78"/>
      <c r="O68" s="122"/>
      <c r="P68" s="78"/>
      <c r="Q68" s="122"/>
      <c r="R68" s="78"/>
      <c r="S68" s="122"/>
      <c r="T68" s="78"/>
      <c r="U68" s="122"/>
      <c r="V68" s="78"/>
      <c r="W68" s="122"/>
      <c r="X68" s="78"/>
      <c r="Y68" s="105"/>
    </row>
    <row r="69" spans="1:25" ht="21.95" customHeight="1" thickBot="1" x14ac:dyDescent="0.25">
      <c r="A69" s="145" t="s">
        <v>159</v>
      </c>
      <c r="B69" s="138">
        <f ca="1">COUNTIF(INDIRECT($B68),2)</f>
        <v>0</v>
      </c>
      <c r="C69" s="137"/>
      <c r="D69" s="137"/>
      <c r="E69" s="137"/>
      <c r="F69" s="137"/>
      <c r="G69" s="137"/>
      <c r="H69" s="122"/>
      <c r="I69" s="195" t="s">
        <v>2409</v>
      </c>
      <c r="J69" s="196"/>
      <c r="K69" s="196"/>
      <c r="L69" s="196"/>
      <c r="M69" s="196"/>
      <c r="N69" s="196"/>
      <c r="O69" s="196"/>
      <c r="P69" s="197"/>
      <c r="Q69" s="198"/>
      <c r="R69" s="197"/>
      <c r="S69" s="198"/>
      <c r="T69" s="197"/>
      <c r="U69" s="198"/>
      <c r="V69" s="197"/>
      <c r="W69" s="198"/>
      <c r="X69" s="78"/>
      <c r="Y69" s="105"/>
    </row>
    <row r="70" spans="1:25" ht="21.95" customHeight="1" x14ac:dyDescent="0.2">
      <c r="A70" s="145" t="s">
        <v>160</v>
      </c>
      <c r="B70" s="138">
        <f ca="1">COUNTIF(INDIRECT($B68),0)+COUNTIF(INDIRECT($B68),1)+COUNTIF(INDIRECT($B68),2)</f>
        <v>7</v>
      </c>
      <c r="C70" s="137"/>
      <c r="D70" s="137"/>
      <c r="E70" s="137"/>
      <c r="F70" s="137"/>
      <c r="G70" s="137"/>
      <c r="H70" s="122"/>
      <c r="I70" s="122"/>
      <c r="J70" s="78"/>
      <c r="K70" s="122"/>
      <c r="L70" s="78"/>
      <c r="M70" s="122"/>
      <c r="N70" s="78"/>
      <c r="O70" s="122"/>
      <c r="P70" s="78"/>
      <c r="Q70" s="122"/>
      <c r="R70" s="78"/>
      <c r="S70" s="122"/>
      <c r="T70" s="78"/>
      <c r="U70" s="122"/>
      <c r="V70" s="78"/>
      <c r="W70" s="122"/>
      <c r="X70" s="78"/>
      <c r="Y70" s="105"/>
    </row>
    <row r="71" spans="1:25" ht="21.95" customHeight="1" x14ac:dyDescent="0.2">
      <c r="A71" s="145" t="s">
        <v>161</v>
      </c>
      <c r="B71" s="138">
        <f ca="1">COUNTIF(INDIRECT($B68),0)</f>
        <v>0</v>
      </c>
      <c r="C71" s="137" t="s">
        <v>2185</v>
      </c>
      <c r="D71" s="137"/>
      <c r="E71" s="137"/>
      <c r="F71" s="137"/>
      <c r="G71" s="137"/>
      <c r="H71" s="122"/>
      <c r="I71" s="117" t="s">
        <v>2316</v>
      </c>
      <c r="J71" s="77"/>
      <c r="K71" s="77"/>
      <c r="L71" s="77"/>
      <c r="M71" s="77"/>
      <c r="N71" s="77"/>
      <c r="O71" s="77"/>
      <c r="P71" s="77"/>
      <c r="Q71" s="77"/>
      <c r="R71" s="77"/>
      <c r="S71" s="77"/>
      <c r="T71" s="77"/>
      <c r="U71" s="77"/>
      <c r="V71" s="78"/>
      <c r="W71" s="171"/>
      <c r="X71" s="194">
        <f ca="1">G79</f>
        <v>1</v>
      </c>
      <c r="Y71" s="105"/>
    </row>
    <row r="72" spans="1:25" ht="21.95" customHeight="1" x14ac:dyDescent="0.2">
      <c r="A72" s="145" t="s">
        <v>162</v>
      </c>
      <c r="B72" s="146">
        <f ca="1">IFERROR(B69/B70,1.01)</f>
        <v>0</v>
      </c>
      <c r="C72" s="137"/>
      <c r="D72" s="137"/>
      <c r="E72" s="137"/>
      <c r="F72" s="137"/>
      <c r="G72" s="137"/>
      <c r="H72" s="122"/>
      <c r="I72" s="117" t="s">
        <v>2413</v>
      </c>
      <c r="J72" s="77"/>
      <c r="K72" s="77"/>
      <c r="L72" s="77"/>
      <c r="M72" s="77"/>
      <c r="N72" s="77"/>
      <c r="O72" s="77"/>
      <c r="P72" s="77"/>
      <c r="Q72" s="77"/>
      <c r="R72" s="77"/>
      <c r="S72" s="77"/>
      <c r="T72" s="77"/>
      <c r="U72" s="77"/>
      <c r="V72" s="78"/>
      <c r="W72" s="171"/>
      <c r="X72" s="194">
        <f ca="1">G86</f>
        <v>1</v>
      </c>
      <c r="Y72" s="105"/>
    </row>
    <row r="73" spans="1:25" ht="21.95" customHeight="1" x14ac:dyDescent="0.2">
      <c r="A73" s="145" t="s">
        <v>163</v>
      </c>
      <c r="B73" s="147" t="str">
        <f ca="1">IF(B71&gt;0,"Data Error(s)",IF(B72=0,"Not Started",IF(B72&lt;1,ROUNDUP(B72*100,0)&amp;"% Done",IF(B72&gt;1,"Optional","Complete"))))</f>
        <v>Not Started</v>
      </c>
      <c r="C73" s="137"/>
      <c r="D73" s="137"/>
      <c r="E73" s="137"/>
      <c r="F73" s="137"/>
      <c r="G73" s="137"/>
      <c r="H73" s="122"/>
      <c r="I73" s="117" t="s">
        <v>2419</v>
      </c>
      <c r="J73" s="77"/>
      <c r="K73" s="77"/>
      <c r="L73" s="77"/>
      <c r="M73" s="77"/>
      <c r="N73" s="77"/>
      <c r="O73" s="77"/>
      <c r="P73" s="77"/>
      <c r="Q73" s="77"/>
      <c r="R73" s="77"/>
      <c r="S73" s="77"/>
      <c r="T73" s="77"/>
      <c r="U73" s="77"/>
      <c r="V73" s="78"/>
      <c r="W73" s="171"/>
      <c r="X73" s="194">
        <f ca="1">G93</f>
        <v>1</v>
      </c>
      <c r="Y73" s="105"/>
    </row>
    <row r="74" spans="1:25" ht="21.95" customHeight="1" x14ac:dyDescent="0.2">
      <c r="A74" s="145" t="s">
        <v>164</v>
      </c>
      <c r="B74" s="138" t="str">
        <f ca="1">IF(B71&gt;0,0,IF(B72&lt;1,"",2))</f>
        <v/>
      </c>
      <c r="C74" s="137"/>
      <c r="D74" s="137"/>
      <c r="E74" s="137"/>
      <c r="F74" s="137"/>
      <c r="G74" s="137"/>
      <c r="H74" s="122"/>
      <c r="I74" s="117"/>
      <c r="J74" s="77"/>
      <c r="K74" s="77"/>
      <c r="L74" s="77"/>
      <c r="M74" s="77"/>
      <c r="N74" s="77"/>
      <c r="O74" s="77"/>
      <c r="P74" s="77"/>
      <c r="Q74" s="77"/>
      <c r="R74" s="77"/>
      <c r="S74" s="77"/>
      <c r="T74" s="77"/>
      <c r="U74" s="77"/>
      <c r="V74" s="78"/>
      <c r="W74" s="77"/>
      <c r="X74" s="77"/>
      <c r="Y74" s="105"/>
    </row>
    <row r="75" spans="1:25" ht="21.95" customHeight="1" x14ac:dyDescent="0.2">
      <c r="A75" s="145" t="s">
        <v>165</v>
      </c>
      <c r="B75" s="148" t="s">
        <v>2393</v>
      </c>
      <c r="C75" s="137"/>
      <c r="D75" s="137"/>
      <c r="E75" s="137"/>
      <c r="F75" s="137"/>
      <c r="G75" s="137"/>
      <c r="H75" s="122"/>
      <c r="I75" s="115" t="s">
        <v>2317</v>
      </c>
      <c r="J75" s="115"/>
      <c r="K75" s="115"/>
      <c r="L75" s="115"/>
      <c r="M75" s="115"/>
      <c r="N75" s="115"/>
      <c r="O75" s="115"/>
      <c r="P75" s="115"/>
      <c r="Q75" s="115" t="s">
        <v>2410</v>
      </c>
      <c r="R75" s="78"/>
      <c r="S75" s="122"/>
      <c r="T75" s="78"/>
      <c r="U75" s="117" t="s">
        <v>2411</v>
      </c>
      <c r="V75" s="78"/>
      <c r="W75" s="200" t="s">
        <v>2412</v>
      </c>
      <c r="X75" s="78"/>
      <c r="Y75" s="105"/>
    </row>
    <row r="76" spans="1:25" ht="21.95" customHeight="1" x14ac:dyDescent="0.2">
      <c r="A76" s="149" t="s">
        <v>2173</v>
      </c>
      <c r="B76" s="138">
        <v>0</v>
      </c>
      <c r="C76" s="137" t="s">
        <v>2183</v>
      </c>
      <c r="D76" s="137"/>
      <c r="E76" s="137"/>
      <c r="F76" s="137"/>
      <c r="G76" s="137"/>
      <c r="H76" s="122"/>
      <c r="I76" s="231"/>
      <c r="J76" s="234"/>
      <c r="K76" s="234"/>
      <c r="L76" s="234"/>
      <c r="M76" s="234"/>
      <c r="N76" s="234"/>
      <c r="O76" s="251"/>
      <c r="P76" s="194">
        <f ca="1">G80</f>
        <v>1</v>
      </c>
      <c r="Q76" s="235"/>
      <c r="R76" s="236"/>
      <c r="S76" s="237"/>
      <c r="T76" s="90">
        <f ca="1">G81</f>
        <v>1</v>
      </c>
      <c r="U76" s="199"/>
      <c r="V76" s="90">
        <f ca="1">G82</f>
        <v>1</v>
      </c>
      <c r="W76" s="199"/>
      <c r="X76" s="90">
        <f ca="1">G83</f>
        <v>1</v>
      </c>
      <c r="Y76" s="105"/>
    </row>
    <row r="77" spans="1:25" ht="21.95" customHeight="1" x14ac:dyDescent="0.2">
      <c r="A77" s="149" t="s">
        <v>2174</v>
      </c>
      <c r="B77" s="138" t="b">
        <f>(B76&gt;0)</f>
        <v>0</v>
      </c>
      <c r="C77" s="137"/>
      <c r="D77" s="137"/>
      <c r="E77" s="137"/>
      <c r="F77" s="137"/>
      <c r="G77" s="137"/>
      <c r="H77" s="122"/>
      <c r="I77" s="77"/>
      <c r="J77" s="77"/>
      <c r="K77" s="77"/>
      <c r="L77" s="77"/>
      <c r="M77" s="77"/>
      <c r="N77" s="77"/>
      <c r="O77" s="77"/>
      <c r="P77" s="77"/>
      <c r="Q77" s="77"/>
      <c r="R77" s="77"/>
      <c r="S77" s="77"/>
      <c r="T77" s="77"/>
      <c r="U77" s="77"/>
      <c r="V77" s="77"/>
      <c r="W77" s="77"/>
      <c r="X77" s="77"/>
      <c r="Y77" s="105"/>
    </row>
    <row r="78" spans="1:25" ht="21.95" customHeight="1" x14ac:dyDescent="0.2">
      <c r="A78" s="141" t="s">
        <v>168</v>
      </c>
      <c r="B78" s="154" t="s">
        <v>2381</v>
      </c>
      <c r="C78" s="142"/>
      <c r="D78" s="143"/>
      <c r="E78" s="143"/>
      <c r="F78" s="143"/>
      <c r="G78" s="99" t="str">
        <f>B112</f>
        <v>Mortgage Information</v>
      </c>
      <c r="H78" s="122"/>
      <c r="I78" s="117" t="str">
        <f>"If difference between interest rate and APR &gt; "&amp;TEXT(CONFIG_APR_DIFF_THRESHOLD,"0.00%")&amp;", please select reason:"</f>
        <v>If difference between interest rate and APR &gt; 0.50%, please select reason:</v>
      </c>
      <c r="J78" s="78"/>
      <c r="K78" s="122"/>
      <c r="L78" s="78"/>
      <c r="M78" s="122"/>
      <c r="N78" s="78"/>
      <c r="O78" s="122"/>
      <c r="P78" s="78"/>
      <c r="Q78" s="122"/>
      <c r="R78" s="78"/>
      <c r="Y78" s="105"/>
    </row>
    <row r="79" spans="1:25" ht="21.95" customHeight="1" x14ac:dyDescent="0.2">
      <c r="A79" s="129" t="s">
        <v>2272</v>
      </c>
      <c r="B79" s="144" t="str">
        <f>IF(W71="","",IF(UPPER(W71)="YES",TRUE,FALSE))</f>
        <v/>
      </c>
      <c r="C79" s="137">
        <f ca="1">VLOOKUP(A79,DB_TBL_DATA_FIELDS[[FIELD_ID]:[PCT_CALC_FIELD_STATUS_CODE]],22,FALSE)</f>
        <v>1</v>
      </c>
      <c r="D79" s="137" t="str">
        <f>IF(VLOOKUP(A79,DB_TBL_DATA_FIELDS[[FIELD_ID]:[ERROR_MESSAGE]],23,FALSE)&lt;&gt;0,VLOOKUP(A79,DB_TBL_DATA_FIELDS[[FIELD_ID]:[ERROR_MESSAGE]],23,FALSE),"")</f>
        <v/>
      </c>
      <c r="E79" s="137">
        <f>VLOOKUP(A79,DB_TBL_DATA_FIELDS[[#All],[FIELD_ID]:[RANGE_VALIDATION_MAX]],18,FALSE)</f>
        <v>0</v>
      </c>
      <c r="F79" s="137">
        <f>VLOOKUP(A79,DB_TBL_DATA_FIELDS[[#All],[FIELD_ID]:[RANGE_VALIDATION_MAX]],19,FALSE)</f>
        <v>1</v>
      </c>
      <c r="G79" s="137">
        <f t="shared" ref="G79" ca="1" si="9">IF(C79&lt;0,"",C79)</f>
        <v>1</v>
      </c>
      <c r="H79" s="122"/>
      <c r="I79" s="231"/>
      <c r="J79" s="234"/>
      <c r="K79" s="234"/>
      <c r="L79" s="234"/>
      <c r="M79" s="234"/>
      <c r="N79" s="234"/>
      <c r="O79" s="234"/>
      <c r="P79" s="234"/>
      <c r="Q79" s="234"/>
      <c r="R79" s="234"/>
      <c r="S79" s="234"/>
      <c r="T79" s="234"/>
      <c r="U79" s="234"/>
      <c r="V79" s="234"/>
      <c r="W79" s="251"/>
      <c r="X79" s="90" t="str">
        <f ca="1">G84</f>
        <v/>
      </c>
      <c r="Y79" s="105"/>
    </row>
    <row r="80" spans="1:25" ht="21.95" customHeight="1" x14ac:dyDescent="0.2">
      <c r="A80" s="129" t="s">
        <v>2290</v>
      </c>
      <c r="B80" s="144" t="str">
        <f>IF(I76="","",I76)</f>
        <v/>
      </c>
      <c r="C80" s="137">
        <f ca="1">VLOOKUP(A80,DB_TBL_DATA_FIELDS[[FIELD_ID]:[PCT_CALC_FIELD_STATUS_CODE]],22,FALSE)</f>
        <v>1</v>
      </c>
      <c r="D80" s="137" t="str">
        <f>IF(VLOOKUP(A80,DB_TBL_DATA_FIELDS[[FIELD_ID]:[ERROR_MESSAGE]],23,FALSE)&lt;&gt;0,VLOOKUP(A80,DB_TBL_DATA_FIELDS[[FIELD_ID]:[ERROR_MESSAGE]],23,FALSE),"")</f>
        <v/>
      </c>
      <c r="E80" s="137">
        <f>VLOOKUP(A80,DB_TBL_DATA_FIELDS[[#All],[FIELD_ID]:[RANGE_VALIDATION_MAX]],18,FALSE)</f>
        <v>0</v>
      </c>
      <c r="F80" s="137">
        <f>VLOOKUP(A80,DB_TBL_DATA_FIELDS[[#All],[FIELD_ID]:[RANGE_VALIDATION_MAX]],19,FALSE)</f>
        <v>100</v>
      </c>
      <c r="G80" s="137">
        <f t="shared" ref="G80:G104" ca="1" si="10">IF(C80&lt;0,"",C80)</f>
        <v>1</v>
      </c>
      <c r="H80" s="122"/>
      <c r="I80" s="117" t="s">
        <v>2482</v>
      </c>
      <c r="J80" s="78"/>
      <c r="K80" s="122"/>
      <c r="L80" s="78"/>
      <c r="M80" s="122"/>
      <c r="N80" s="78"/>
      <c r="O80" s="122"/>
      <c r="P80" s="78"/>
      <c r="Q80" s="122"/>
      <c r="R80" s="122"/>
      <c r="S80" s="122"/>
      <c r="T80" s="122"/>
      <c r="U80" s="122"/>
      <c r="V80" s="122"/>
      <c r="W80" s="202" t="str">
        <f ca="1">IF(NOT(FIRST_MORTGAGE_APR_EXPLANATION_OTHER_REQUIRED),"",SUBSTITUTE(SUBSTITUTE(SUBSTITUTE(IF(LEN(B85)&gt;F85,CONFIG_CHAR_LIMIT_TEMPLATE_ERR,CONFIG_CHAR_LIMIT_TEMPLATE),"[diff]",ABS(LEN(B85)-F85)),"[limit]",F85),"[used]",LEN(B85)))</f>
        <v/>
      </c>
      <c r="X80" s="122"/>
      <c r="Y80" s="105"/>
    </row>
    <row r="81" spans="1:25" ht="21.95" customHeight="1" x14ac:dyDescent="0.2">
      <c r="A81" s="129" t="s">
        <v>2291</v>
      </c>
      <c r="B81" s="144" t="str">
        <f>IF(Q76="","",Q76)</f>
        <v/>
      </c>
      <c r="C81" s="137">
        <f ca="1">VLOOKUP(A81,DB_TBL_DATA_FIELDS[[FIELD_ID]:[PCT_CALC_FIELD_STATUS_CODE]],22,FALSE)</f>
        <v>1</v>
      </c>
      <c r="D81" s="137" t="str">
        <f>IF(VLOOKUP(A81,DB_TBL_DATA_FIELDS[[FIELD_ID]:[ERROR_MESSAGE]],23,FALSE)&lt;&gt;0,VLOOKUP(A81,DB_TBL_DATA_FIELDS[[FIELD_ID]:[ERROR_MESSAGE]],23,FALSE),"")</f>
        <v/>
      </c>
      <c r="E81" s="137">
        <f>VLOOKUP(A81,DB_TBL_DATA_FIELDS[[#All],[FIELD_ID]:[RANGE_VALIDATION_MAX]],18,FALSE)</f>
        <v>1</v>
      </c>
      <c r="F81" s="137">
        <f>VLOOKUP(A81,DB_TBL_DATA_FIELDS[[#All],[FIELD_ID]:[RANGE_VALIDATION_MAX]],19,FALSE)</f>
        <v>999999999999</v>
      </c>
      <c r="G81" s="137">
        <f t="shared" ca="1" si="10"/>
        <v>1</v>
      </c>
      <c r="H81" s="122"/>
      <c r="I81" s="239"/>
      <c r="J81" s="240"/>
      <c r="K81" s="240"/>
      <c r="L81" s="240"/>
      <c r="M81" s="240"/>
      <c r="N81" s="240"/>
      <c r="O81" s="240"/>
      <c r="P81" s="240"/>
      <c r="Q81" s="240"/>
      <c r="R81" s="240"/>
      <c r="S81" s="240"/>
      <c r="T81" s="240"/>
      <c r="U81" s="240"/>
      <c r="V81" s="240"/>
      <c r="W81" s="241"/>
      <c r="X81" s="90" t="str">
        <f ca="1">G85</f>
        <v/>
      </c>
      <c r="Y81" s="105"/>
    </row>
    <row r="82" spans="1:25" ht="21.95" customHeight="1" x14ac:dyDescent="0.2">
      <c r="A82" s="129" t="s">
        <v>2292</v>
      </c>
      <c r="B82" s="144" t="str">
        <f>IF(U76="","",U76)</f>
        <v/>
      </c>
      <c r="C82" s="137">
        <f ca="1">VLOOKUP(A82,DB_TBL_DATA_FIELDS[[FIELD_ID]:[PCT_CALC_FIELD_STATUS_CODE]],22,FALSE)</f>
        <v>1</v>
      </c>
      <c r="D82" s="137" t="str">
        <f>IF(VLOOKUP(A82,DB_TBL_DATA_FIELDS[[FIELD_ID]:[ERROR_MESSAGE]],23,FALSE)&lt;&gt;0,VLOOKUP(A82,DB_TBL_DATA_FIELDS[[FIELD_ID]:[ERROR_MESSAGE]],23,FALSE),"")</f>
        <v/>
      </c>
      <c r="E82" s="137">
        <f>VLOOKUP(A82,DB_TBL_DATA_FIELDS[[#All],[FIELD_ID]:[RANGE_VALIDATION_MAX]],18,FALSE)</f>
        <v>0</v>
      </c>
      <c r="F82" s="137">
        <f>VLOOKUP(A82,DB_TBL_DATA_FIELDS[[#All],[FIELD_ID]:[RANGE_VALIDATION_MAX]],19,FALSE)</f>
        <v>10</v>
      </c>
      <c r="G82" s="137">
        <f t="shared" ca="1" si="10"/>
        <v>1</v>
      </c>
      <c r="H82" s="122"/>
      <c r="I82" s="242"/>
      <c r="J82" s="243"/>
      <c r="K82" s="243"/>
      <c r="L82" s="243"/>
      <c r="M82" s="243"/>
      <c r="N82" s="243"/>
      <c r="O82" s="243"/>
      <c r="P82" s="243"/>
      <c r="Q82" s="243"/>
      <c r="R82" s="243"/>
      <c r="S82" s="243"/>
      <c r="T82" s="243"/>
      <c r="U82" s="243"/>
      <c r="V82" s="243"/>
      <c r="W82" s="244"/>
      <c r="X82" s="78"/>
      <c r="Y82" s="105"/>
    </row>
    <row r="83" spans="1:25" ht="21.95" customHeight="1" x14ac:dyDescent="0.2">
      <c r="A83" s="129" t="s">
        <v>2293</v>
      </c>
      <c r="B83" s="144" t="str">
        <f>IF(W76="","",W76)</f>
        <v/>
      </c>
      <c r="C83" s="137">
        <f ca="1">VLOOKUP(A83,DB_TBL_DATA_FIELDS[[FIELD_ID]:[PCT_CALC_FIELD_STATUS_CODE]],22,FALSE)</f>
        <v>1</v>
      </c>
      <c r="D83" s="137" t="str">
        <f>IF(VLOOKUP(A83,DB_TBL_DATA_FIELDS[[FIELD_ID]:[ERROR_MESSAGE]],23,FALSE)&lt;&gt;0,VLOOKUP(A83,DB_TBL_DATA_FIELDS[[FIELD_ID]:[ERROR_MESSAGE]],23,FALSE),"")</f>
        <v/>
      </c>
      <c r="E83" s="137">
        <f>VLOOKUP(A83,DB_TBL_DATA_FIELDS[[#All],[FIELD_ID]:[RANGE_VALIDATION_MAX]],18,FALSE)</f>
        <v>0</v>
      </c>
      <c r="F83" s="137">
        <f>VLOOKUP(A83,DB_TBL_DATA_FIELDS[[#All],[FIELD_ID]:[RANGE_VALIDATION_MAX]],19,FALSE)</f>
        <v>10</v>
      </c>
      <c r="G83" s="137">
        <f t="shared" ca="1" si="10"/>
        <v>1</v>
      </c>
      <c r="H83" s="122"/>
      <c r="I83" s="245"/>
      <c r="J83" s="246"/>
      <c r="K83" s="246"/>
      <c r="L83" s="246"/>
      <c r="M83" s="246"/>
      <c r="N83" s="246"/>
      <c r="O83" s="246"/>
      <c r="P83" s="246"/>
      <c r="Q83" s="246"/>
      <c r="R83" s="246"/>
      <c r="S83" s="246"/>
      <c r="T83" s="246"/>
      <c r="U83" s="246"/>
      <c r="V83" s="246"/>
      <c r="W83" s="247"/>
      <c r="Y83" s="105"/>
    </row>
    <row r="84" spans="1:25" ht="21.95" customHeight="1" x14ac:dyDescent="0.2">
      <c r="A84" s="129" t="s">
        <v>2471</v>
      </c>
      <c r="B84" s="144" t="str">
        <f>IF(I79="","",I79)</f>
        <v/>
      </c>
      <c r="C84" s="137">
        <f ca="1">VLOOKUP(A84,DB_TBL_DATA_FIELDS[[FIELD_ID]:[PCT_CALC_FIELD_STATUS_CODE]],22,FALSE)</f>
        <v>-1</v>
      </c>
      <c r="D84" s="137" t="str">
        <f>IF(VLOOKUP(A84,DB_TBL_DATA_FIELDS[[FIELD_ID]:[ERROR_MESSAGE]],23,FALSE)&lt;&gt;0,VLOOKUP(A84,DB_TBL_DATA_FIELDS[[FIELD_ID]:[ERROR_MESSAGE]],23,FALSE),"")</f>
        <v/>
      </c>
      <c r="E84" s="137">
        <f>VLOOKUP(A84,DB_TBL_DATA_FIELDS[[#All],[FIELD_ID]:[RANGE_VALIDATION_MAX]],18,FALSE)</f>
        <v>0</v>
      </c>
      <c r="F84" s="137">
        <f>VLOOKUP(A84,DB_TBL_DATA_FIELDS[[#All],[FIELD_ID]:[RANGE_VALIDATION_MAX]],19,FALSE)</f>
        <v>50</v>
      </c>
      <c r="G84" s="137" t="str">
        <f t="shared" ref="G84:G85" ca="1" si="11">IF(C84&lt;0,"",C84)</f>
        <v/>
      </c>
      <c r="H84" s="122"/>
      <c r="I84" s="115" t="s">
        <v>2414</v>
      </c>
      <c r="J84" s="78"/>
      <c r="K84" s="122"/>
      <c r="L84" s="78"/>
      <c r="M84" s="115" t="s">
        <v>2328</v>
      </c>
      <c r="Q84" s="115" t="s">
        <v>2418</v>
      </c>
      <c r="R84" s="78"/>
      <c r="S84" s="122"/>
      <c r="T84" s="78"/>
      <c r="U84" s="115" t="s">
        <v>2327</v>
      </c>
      <c r="V84" s="78"/>
      <c r="W84" s="122"/>
      <c r="X84" s="78"/>
      <c r="Y84" s="105"/>
    </row>
    <row r="85" spans="1:25" ht="21.95" customHeight="1" x14ac:dyDescent="0.2">
      <c r="A85" s="129" t="s">
        <v>2473</v>
      </c>
      <c r="B85" s="144" t="str">
        <f>IF(I81="","",I81)</f>
        <v/>
      </c>
      <c r="C85" s="137">
        <f ca="1">VLOOKUP(A85,DB_TBL_DATA_FIELDS[[FIELD_ID]:[PCT_CALC_FIELD_STATUS_CODE]],22,FALSE)</f>
        <v>-1</v>
      </c>
      <c r="D85" s="137" t="str">
        <f>IF(VLOOKUP(A85,DB_TBL_DATA_FIELDS[[FIELD_ID]:[ERROR_MESSAGE]],23,FALSE)&lt;&gt;0,VLOOKUP(A85,DB_TBL_DATA_FIELDS[[FIELD_ID]:[ERROR_MESSAGE]],23,FALSE),"")</f>
        <v/>
      </c>
      <c r="E85" s="137">
        <f>VLOOKUP(A85,DB_TBL_DATA_FIELDS[[#All],[FIELD_ID]:[RANGE_VALIDATION_MAX]],18,FALSE)</f>
        <v>0</v>
      </c>
      <c r="F85" s="137">
        <f>VLOOKUP(A85,DB_TBL_DATA_FIELDS[[#All],[FIELD_ID]:[RANGE_VALIDATION_MAX]],19,FALSE)</f>
        <v>400</v>
      </c>
      <c r="G85" s="137" t="str">
        <f t="shared" ca="1" si="11"/>
        <v/>
      </c>
      <c r="H85" s="122"/>
      <c r="I85" s="252"/>
      <c r="J85" s="253"/>
      <c r="K85" s="254"/>
      <c r="L85" s="90">
        <f ca="1">G87</f>
        <v>1</v>
      </c>
      <c r="M85" s="235"/>
      <c r="N85" s="236"/>
      <c r="O85" s="237"/>
      <c r="P85" s="90">
        <f ca="1">G92</f>
        <v>1</v>
      </c>
      <c r="Q85" s="259"/>
      <c r="R85" s="260"/>
      <c r="S85" s="261"/>
      <c r="T85" s="90">
        <f ca="1">G90</f>
        <v>1</v>
      </c>
      <c r="U85" s="259"/>
      <c r="V85" s="260"/>
      <c r="W85" s="261"/>
      <c r="X85" s="90" t="str">
        <f ca="1">G91</f>
        <v/>
      </c>
      <c r="Y85" s="105"/>
    </row>
    <row r="86" spans="1:25" ht="21.95" customHeight="1" x14ac:dyDescent="0.2">
      <c r="A86" s="129" t="s">
        <v>2295</v>
      </c>
      <c r="B86" s="144" t="str">
        <f>IF(W72="","",W72)</f>
        <v/>
      </c>
      <c r="C86" s="137">
        <f ca="1">VLOOKUP(A86,DB_TBL_DATA_FIELDS[[FIELD_ID]:[PCT_CALC_FIELD_STATUS_CODE]],22,FALSE)</f>
        <v>1</v>
      </c>
      <c r="D86" s="137" t="str">
        <f>IF(VLOOKUP(A86,DB_TBL_DATA_FIELDS[[FIELD_ID]:[ERROR_MESSAGE]],23,FALSE)&lt;&gt;0,VLOOKUP(A86,DB_TBL_DATA_FIELDS[[FIELD_ID]:[ERROR_MESSAGE]],23,FALSE),"")</f>
        <v/>
      </c>
      <c r="E86" s="137">
        <f>VLOOKUP(A86,DB_TBL_DATA_FIELDS[[#All],[FIELD_ID]:[RANGE_VALIDATION_MAX]],18,FALSE)</f>
        <v>0</v>
      </c>
      <c r="F86" s="137">
        <f>VLOOKUP(A86,DB_TBL_DATA_FIELDS[[#All],[FIELD_ID]:[RANGE_VALIDATION_MAX]],19,FALSE)</f>
        <v>50</v>
      </c>
      <c r="G86" s="137">
        <f t="shared" ca="1" si="10"/>
        <v>1</v>
      </c>
      <c r="H86" s="122"/>
      <c r="J86" s="78"/>
      <c r="K86" s="122"/>
      <c r="L86" s="78"/>
      <c r="Q86" s="272" t="str">
        <f ca="1">D90</f>
        <v/>
      </c>
      <c r="R86" s="272"/>
      <c r="S86" s="272"/>
      <c r="U86" s="122"/>
      <c r="V86" s="78"/>
      <c r="W86" s="122"/>
      <c r="X86" s="78"/>
      <c r="Y86" s="105"/>
    </row>
    <row r="87" spans="1:25" ht="21.95" customHeight="1" x14ac:dyDescent="0.2">
      <c r="A87" s="129" t="s">
        <v>2296</v>
      </c>
      <c r="B87" s="144" t="str">
        <f>IF(I85="","",I85)</f>
        <v/>
      </c>
      <c r="C87" s="137">
        <f ca="1">VLOOKUP(A87,DB_TBL_DATA_FIELDS[[FIELD_ID]:[PCT_CALC_FIELD_STATUS_CODE]],22,FALSE)</f>
        <v>1</v>
      </c>
      <c r="D87" s="137" t="str">
        <f>IF(VLOOKUP(A87,DB_TBL_DATA_FIELDS[[FIELD_ID]:[ERROR_MESSAGE]],23,FALSE)&lt;&gt;0,VLOOKUP(A87,DB_TBL_DATA_FIELDS[[FIELD_ID]:[ERROR_MESSAGE]],23,FALSE),"")</f>
        <v/>
      </c>
      <c r="E87" s="137">
        <f>VLOOKUP(A87,DB_TBL_DATA_FIELDS[[#All],[FIELD_ID]:[RANGE_VALIDATION_MAX]],18,FALSE)</f>
        <v>1</v>
      </c>
      <c r="F87" s="137">
        <f>VLOOKUP(A87,DB_TBL_DATA_FIELDS[[#All],[FIELD_ID]:[RANGE_VALIDATION_MAX]],19,FALSE)</f>
        <v>999</v>
      </c>
      <c r="G87" s="137">
        <f t="shared" ca="1" si="10"/>
        <v>1</v>
      </c>
      <c r="H87" s="122"/>
      <c r="J87" s="78"/>
      <c r="K87" s="122"/>
      <c r="L87" s="78"/>
      <c r="M87" s="122"/>
      <c r="N87" s="78"/>
      <c r="O87" s="122"/>
      <c r="P87" s="78"/>
      <c r="Q87" s="273"/>
      <c r="R87" s="273"/>
      <c r="S87" s="273"/>
      <c r="T87" s="78"/>
      <c r="U87" s="122"/>
      <c r="V87" s="78"/>
      <c r="W87" s="122"/>
      <c r="X87" s="78"/>
      <c r="Y87" s="105"/>
    </row>
    <row r="88" spans="1:25" ht="21.95" customHeight="1" x14ac:dyDescent="0.2">
      <c r="A88" s="129" t="s">
        <v>2297</v>
      </c>
      <c r="B88" s="144" t="str">
        <f>IF(W88="","",IF(UPPER(W88)="YES",TRUE,FALSE))</f>
        <v/>
      </c>
      <c r="C88" s="137">
        <f ca="1">VLOOKUP(A88,DB_TBL_DATA_FIELDS[[FIELD_ID]:[PCT_CALC_FIELD_STATUS_CODE]],22,FALSE)</f>
        <v>1</v>
      </c>
      <c r="D88" s="137" t="str">
        <f>IF(VLOOKUP(A88,DB_TBL_DATA_FIELDS[[FIELD_ID]:[ERROR_MESSAGE]],23,FALSE)&lt;&gt;0,VLOOKUP(A88,DB_TBL_DATA_FIELDS[[FIELD_ID]:[ERROR_MESSAGE]],23,FALSE),"")</f>
        <v/>
      </c>
      <c r="E88" s="137">
        <f>VLOOKUP(A88,DB_TBL_DATA_FIELDS[[#All],[FIELD_ID]:[RANGE_VALIDATION_MAX]],18,FALSE)</f>
        <v>0</v>
      </c>
      <c r="F88" s="137">
        <f>VLOOKUP(A88,DB_TBL_DATA_FIELDS[[#All],[FIELD_ID]:[RANGE_VALIDATION_MAX]],19,FALSE)</f>
        <v>1</v>
      </c>
      <c r="G88" s="137">
        <f t="shared" ca="1" si="10"/>
        <v>1</v>
      </c>
      <c r="H88" s="122"/>
      <c r="I88" s="115" t="s">
        <v>2415</v>
      </c>
      <c r="J88" s="77"/>
      <c r="K88" s="77"/>
      <c r="L88" s="77"/>
      <c r="M88" s="77"/>
      <c r="N88" s="77"/>
      <c r="O88" s="77"/>
      <c r="P88" s="77"/>
      <c r="Q88" s="77"/>
      <c r="R88" s="77"/>
      <c r="S88" s="77"/>
      <c r="T88" s="77"/>
      <c r="U88" s="77"/>
      <c r="V88" s="78"/>
      <c r="W88" s="171"/>
      <c r="X88" s="194">
        <f ca="1">G88</f>
        <v>1</v>
      </c>
      <c r="Y88" s="105"/>
    </row>
    <row r="89" spans="1:25" ht="21.95" customHeight="1" x14ac:dyDescent="0.2">
      <c r="A89" s="129" t="s">
        <v>2298</v>
      </c>
      <c r="B89" s="144" t="str">
        <f>IF(I90="","",I90)</f>
        <v/>
      </c>
      <c r="C89" s="137">
        <f ca="1">VLOOKUP(A89,DB_TBL_DATA_FIELDS[[FIELD_ID]:[PCT_CALC_FIELD_STATUS_CODE]],22,FALSE)</f>
        <v>-1</v>
      </c>
      <c r="D89" s="137" t="str">
        <f>IF(VLOOKUP(A89,DB_TBL_DATA_FIELDS[[FIELD_ID]:[ERROR_MESSAGE]],23,FALSE)&lt;&gt;0,VLOOKUP(A89,DB_TBL_DATA_FIELDS[[FIELD_ID]:[ERROR_MESSAGE]],23,FALSE),"")</f>
        <v/>
      </c>
      <c r="E89" s="137">
        <f>VLOOKUP(A89,DB_TBL_DATA_FIELDS[[#All],[FIELD_ID]:[RANGE_VALIDATION_MAX]],18,FALSE)</f>
        <v>0</v>
      </c>
      <c r="F89" s="137">
        <f>VLOOKUP(A89,DB_TBL_DATA_FIELDS[[#All],[FIELD_ID]:[RANGE_VALIDATION_MAX]],19,FALSE)</f>
        <v>400</v>
      </c>
      <c r="G89" s="137" t="str">
        <f t="shared" ca="1" si="10"/>
        <v/>
      </c>
      <c r="H89" s="122"/>
      <c r="I89" s="115" t="s">
        <v>2416</v>
      </c>
      <c r="J89" s="78"/>
      <c r="K89" s="122"/>
      <c r="L89" s="78"/>
      <c r="M89" s="122"/>
      <c r="N89" s="78"/>
      <c r="O89" s="122"/>
      <c r="P89" s="78"/>
      <c r="R89" s="78"/>
      <c r="S89" s="122"/>
      <c r="T89" s="78"/>
      <c r="U89" s="122"/>
      <c r="V89" s="78"/>
      <c r="W89" s="202" t="str">
        <f ca="1">IF(NOT(HOEPA_FIRST_MORTGAGE_EXPLANATION_REQUIRED),"",SUBSTITUTE(SUBSTITUTE(SUBSTITUTE(IF(LEN(B89)&gt;F89,CONFIG_CHAR_LIMIT_TEMPLATE_ERR,CONFIG_CHAR_LIMIT_TEMPLATE),"[diff]",ABS(LEN(B89)-F89)),"[limit]",F89),"[used]",LEN(B89)))</f>
        <v/>
      </c>
      <c r="X89" s="78"/>
      <c r="Y89" s="105"/>
    </row>
    <row r="90" spans="1:25" ht="21.95" customHeight="1" x14ac:dyDescent="0.2">
      <c r="A90" s="129" t="s">
        <v>2299</v>
      </c>
      <c r="B90" s="144" t="str">
        <f>IF(Q85="","",Q85)</f>
        <v/>
      </c>
      <c r="C90" s="137">
        <f ca="1">VLOOKUP(A90,DB_TBL_DATA_FIELDS[[FIELD_ID]:[PCT_CALC_FIELD_STATUS_CODE]],22,FALSE)</f>
        <v>1</v>
      </c>
      <c r="D90" s="137" t="str">
        <f ca="1">IF(VLOOKUP(A90,DB_TBL_DATA_FIELDS[[FIELD_ID]:[ERROR_MESSAGE]],23,FALSE)&lt;&gt;0,VLOOKUP(A90,DB_TBL_DATA_FIELDS[[FIELD_ID]:[ERROR_MESSAGE]],23,FALSE),"")</f>
        <v/>
      </c>
      <c r="E90" s="137">
        <f>VLOOKUP(A90,DB_TBL_DATA_FIELDS[[#All],[FIELD_ID]:[RANGE_VALIDATION_MAX]],18,FALSE)</f>
        <v>0</v>
      </c>
      <c r="F90" s="137">
        <f>VLOOKUP(A90,DB_TBL_DATA_FIELDS[[#All],[FIELD_ID]:[RANGE_VALIDATION_MAX]],19,FALSE)</f>
        <v>32767</v>
      </c>
      <c r="G90" s="137">
        <f t="shared" ca="1" si="10"/>
        <v>1</v>
      </c>
      <c r="H90" s="122"/>
      <c r="I90" s="239"/>
      <c r="J90" s="240"/>
      <c r="K90" s="240"/>
      <c r="L90" s="240"/>
      <c r="M90" s="240"/>
      <c r="N90" s="240"/>
      <c r="O90" s="240"/>
      <c r="P90" s="240"/>
      <c r="Q90" s="240"/>
      <c r="R90" s="240"/>
      <c r="S90" s="240"/>
      <c r="T90" s="240"/>
      <c r="U90" s="240"/>
      <c r="V90" s="240"/>
      <c r="W90" s="241"/>
      <c r="X90" s="90" t="str">
        <f ca="1">G89</f>
        <v/>
      </c>
      <c r="Y90" s="105"/>
    </row>
    <row r="91" spans="1:25" ht="21.95" customHeight="1" x14ac:dyDescent="0.2">
      <c r="A91" s="129" t="s">
        <v>2300</v>
      </c>
      <c r="B91" s="144" t="str">
        <f>IF(U85="","",U85)</f>
        <v/>
      </c>
      <c r="C91" s="137">
        <f ca="1">VLOOKUP(A91,DB_TBL_DATA_FIELDS[[FIELD_ID]:[PCT_CALC_FIELD_STATUS_CODE]],22,FALSE)</f>
        <v>-1</v>
      </c>
      <c r="D91" s="137" t="str">
        <f>IF(VLOOKUP(A91,DB_TBL_DATA_FIELDS[[FIELD_ID]:[ERROR_MESSAGE]],23,FALSE)&lt;&gt;0,VLOOKUP(A91,DB_TBL_DATA_FIELDS[[FIELD_ID]:[ERROR_MESSAGE]],23,FALSE),"")</f>
        <v/>
      </c>
      <c r="E91" s="137">
        <f>VLOOKUP(A91,DB_TBL_DATA_FIELDS[[#All],[FIELD_ID]:[RANGE_VALIDATION_MAX]],18,FALSE)</f>
        <v>0</v>
      </c>
      <c r="F91" s="137">
        <f>VLOOKUP(A91,DB_TBL_DATA_FIELDS[[#All],[FIELD_ID]:[RANGE_VALIDATION_MAX]],19,FALSE)</f>
        <v>32767</v>
      </c>
      <c r="G91" s="137" t="str">
        <f t="shared" ca="1" si="10"/>
        <v/>
      </c>
      <c r="H91" s="122"/>
      <c r="I91" s="242"/>
      <c r="J91" s="243"/>
      <c r="K91" s="243"/>
      <c r="L91" s="243"/>
      <c r="M91" s="243"/>
      <c r="N91" s="243"/>
      <c r="O91" s="243"/>
      <c r="P91" s="243"/>
      <c r="Q91" s="243"/>
      <c r="R91" s="243"/>
      <c r="S91" s="243"/>
      <c r="T91" s="243"/>
      <c r="U91" s="243"/>
      <c r="V91" s="243"/>
      <c r="W91" s="244"/>
      <c r="X91" s="78"/>
      <c r="Y91" s="105"/>
    </row>
    <row r="92" spans="1:25" ht="21.95" customHeight="1" x14ac:dyDescent="0.2">
      <c r="A92" s="129" t="s">
        <v>2301</v>
      </c>
      <c r="B92" s="144" t="str">
        <f>IF(M85="","",M85)</f>
        <v/>
      </c>
      <c r="C92" s="137">
        <f ca="1">VLOOKUP(A92,DB_TBL_DATA_FIELDS[[FIELD_ID]:[PCT_CALC_FIELD_STATUS_CODE]],22,FALSE)</f>
        <v>1</v>
      </c>
      <c r="D92" s="137" t="str">
        <f>IF(VLOOKUP(A92,DB_TBL_DATA_FIELDS[[FIELD_ID]:[ERROR_MESSAGE]],23,FALSE)&lt;&gt;0,VLOOKUP(A92,DB_TBL_DATA_FIELDS[[FIELD_ID]:[ERROR_MESSAGE]],23,FALSE),"")</f>
        <v/>
      </c>
      <c r="E92" s="137">
        <f>VLOOKUP(A92,DB_TBL_DATA_FIELDS[[#All],[FIELD_ID]:[RANGE_VALIDATION_MAX]],18,FALSE)</f>
        <v>0</v>
      </c>
      <c r="F92" s="137">
        <f>VLOOKUP(A92,DB_TBL_DATA_FIELDS[[#All],[FIELD_ID]:[RANGE_VALIDATION_MAX]],19,FALSE)</f>
        <v>999999999999</v>
      </c>
      <c r="G92" s="137">
        <f t="shared" ca="1" si="10"/>
        <v>1</v>
      </c>
      <c r="H92" s="122"/>
      <c r="I92" s="245"/>
      <c r="J92" s="246"/>
      <c r="K92" s="246"/>
      <c r="L92" s="246"/>
      <c r="M92" s="246"/>
      <c r="N92" s="246"/>
      <c r="O92" s="246"/>
      <c r="P92" s="246"/>
      <c r="Q92" s="246"/>
      <c r="R92" s="246"/>
      <c r="S92" s="246"/>
      <c r="T92" s="246"/>
      <c r="U92" s="246"/>
      <c r="V92" s="246"/>
      <c r="W92" s="247"/>
      <c r="Y92" s="105"/>
    </row>
    <row r="93" spans="1:25" ht="21.95" customHeight="1" x14ac:dyDescent="0.2">
      <c r="A93" s="129" t="s">
        <v>2302</v>
      </c>
      <c r="B93" s="144" t="str">
        <f>IF(W73="","",IF(UPPER(W73)="YES",TRUE,FALSE))</f>
        <v/>
      </c>
      <c r="C93" s="137">
        <f ca="1">VLOOKUP(A93,DB_TBL_DATA_FIELDS[[FIELD_ID]:[PCT_CALC_FIELD_STATUS_CODE]],22,FALSE)</f>
        <v>1</v>
      </c>
      <c r="D93" s="137" t="str">
        <f>IF(VLOOKUP(A93,DB_TBL_DATA_FIELDS[[FIELD_ID]:[ERROR_MESSAGE]],23,FALSE)&lt;&gt;0,VLOOKUP(A93,DB_TBL_DATA_FIELDS[[FIELD_ID]:[ERROR_MESSAGE]],23,FALSE),"")</f>
        <v/>
      </c>
      <c r="E93" s="137">
        <f>VLOOKUP(A93,DB_TBL_DATA_FIELDS[[#All],[FIELD_ID]:[RANGE_VALIDATION_MAX]],18,FALSE)</f>
        <v>0</v>
      </c>
      <c r="F93" s="137">
        <f>VLOOKUP(A93,DB_TBL_DATA_FIELDS[[#All],[FIELD_ID]:[RANGE_VALIDATION_MAX]],19,FALSE)</f>
        <v>1</v>
      </c>
      <c r="G93" s="137">
        <f t="shared" ca="1" si="10"/>
        <v>1</v>
      </c>
      <c r="H93" s="122"/>
      <c r="Y93" s="105"/>
    </row>
    <row r="94" spans="1:25" ht="21.95" customHeight="1" x14ac:dyDescent="0.2">
      <c r="A94" s="129" t="s">
        <v>2303</v>
      </c>
      <c r="B94" s="144" t="str">
        <f>IF(W94="","",W94)</f>
        <v/>
      </c>
      <c r="C94" s="137">
        <f ca="1">VLOOKUP(A94,DB_TBL_DATA_FIELDS[[FIELD_ID]:[PCT_CALC_FIELD_STATUS_CODE]],22,FALSE)</f>
        <v>1</v>
      </c>
      <c r="D94" s="137" t="str">
        <f>IF(VLOOKUP(A94,DB_TBL_DATA_FIELDS[[FIELD_ID]:[ERROR_MESSAGE]],23,FALSE)&lt;&gt;0,VLOOKUP(A94,DB_TBL_DATA_FIELDS[[FIELD_ID]:[ERROR_MESSAGE]],23,FALSE),"")</f>
        <v/>
      </c>
      <c r="E94" s="137">
        <f>VLOOKUP(A94,DB_TBL_DATA_FIELDS[[#All],[FIELD_ID]:[RANGE_VALIDATION_MAX]],18,FALSE)</f>
        <v>0</v>
      </c>
      <c r="F94" s="137">
        <f>VLOOKUP(A94,DB_TBL_DATA_FIELDS[[#All],[FIELD_ID]:[RANGE_VALIDATION_MAX]],19,FALSE)</f>
        <v>0.5</v>
      </c>
      <c r="G94" s="137">
        <f t="shared" ca="1" si="10"/>
        <v>1</v>
      </c>
      <c r="H94" s="122"/>
      <c r="I94" s="115" t="s">
        <v>2420</v>
      </c>
      <c r="W94" s="201"/>
      <c r="X94" s="90">
        <f ca="1">G94</f>
        <v>1</v>
      </c>
      <c r="Y94" s="105"/>
    </row>
    <row r="95" spans="1:25" ht="21.95" customHeight="1" x14ac:dyDescent="0.2">
      <c r="A95" s="129" t="s">
        <v>2304</v>
      </c>
      <c r="B95" s="144" t="str">
        <f>IF(I97="","",I97)</f>
        <v/>
      </c>
      <c r="C95" s="137">
        <f ca="1">VLOOKUP(A95,DB_TBL_DATA_FIELDS[[FIELD_ID]:[PCT_CALC_FIELD_STATUS_CODE]],22,FALSE)</f>
        <v>-1</v>
      </c>
      <c r="D95" s="137" t="str">
        <f>IF(VLOOKUP(A95,DB_TBL_DATA_FIELDS[[FIELD_ID]:[ERROR_MESSAGE]],23,FALSE)&lt;&gt;0,VLOOKUP(A95,DB_TBL_DATA_FIELDS[[FIELD_ID]:[ERROR_MESSAGE]],23,FALSE),"")</f>
        <v/>
      </c>
      <c r="E95" s="137">
        <f>VLOOKUP(A95,DB_TBL_DATA_FIELDS[[#All],[FIELD_ID]:[RANGE_VALIDATION_MAX]],18,FALSE)</f>
        <v>0</v>
      </c>
      <c r="F95" s="137">
        <f>VLOOKUP(A95,DB_TBL_DATA_FIELDS[[#All],[FIELD_ID]:[RANGE_VALIDATION_MAX]],19,FALSE)</f>
        <v>800</v>
      </c>
      <c r="G95" s="137" t="str">
        <f t="shared" ca="1" si="10"/>
        <v/>
      </c>
      <c r="H95" s="122"/>
      <c r="I95" s="248" t="str">
        <f>"If Housing Expense/Income Ratio is greater than "&amp;TEXT(CONFIG_HOUSING_EXP_RATIO_THRESHOLD,"##.00%")&amp;", please explain how the mortgage is affordable to the household:"</f>
        <v>If Housing Expense/Income Ratio is greater than 35.00%, please explain how the mortgage is affordable to the household:</v>
      </c>
      <c r="J95" s="248"/>
      <c r="K95" s="248"/>
      <c r="L95" s="248"/>
      <c r="M95" s="248"/>
      <c r="N95" s="248"/>
      <c r="O95" s="248"/>
      <c r="P95" s="248"/>
      <c r="Q95" s="248"/>
      <c r="R95" s="115"/>
      <c r="S95" s="115"/>
      <c r="U95" s="76"/>
      <c r="W95" s="76"/>
      <c r="Y95" s="105"/>
    </row>
    <row r="96" spans="1:25" ht="21.95" customHeight="1" x14ac:dyDescent="0.2">
      <c r="A96" s="129" t="s">
        <v>2305</v>
      </c>
      <c r="B96" s="144" t="str">
        <f>IF(W104="","",IF(UPPER(W104)="YES",TRUE,FALSE))</f>
        <v/>
      </c>
      <c r="C96" s="137">
        <f ca="1">VLOOKUP(A96,DB_TBL_DATA_FIELDS[[FIELD_ID]:[PCT_CALC_FIELD_STATUS_CODE]],22,FALSE)</f>
        <v>1</v>
      </c>
      <c r="D96" s="137" t="str">
        <f>IF(VLOOKUP(A96,DB_TBL_DATA_FIELDS[[FIELD_ID]:[ERROR_MESSAGE]],23,FALSE)&lt;&gt;0,VLOOKUP(A96,DB_TBL_DATA_FIELDS[[FIELD_ID]:[ERROR_MESSAGE]],23,FALSE),"")</f>
        <v/>
      </c>
      <c r="E96" s="137">
        <f>VLOOKUP(A96,DB_TBL_DATA_FIELDS[[#All],[FIELD_ID]:[RANGE_VALIDATION_MAX]],18,FALSE)</f>
        <v>0</v>
      </c>
      <c r="F96" s="137">
        <f>VLOOKUP(A96,DB_TBL_DATA_FIELDS[[#All],[FIELD_ID]:[RANGE_VALIDATION_MAX]],19,FALSE)</f>
        <v>1</v>
      </c>
      <c r="G96" s="137">
        <f t="shared" ca="1" si="10"/>
        <v>1</v>
      </c>
      <c r="H96" s="122"/>
      <c r="I96" s="249"/>
      <c r="J96" s="249"/>
      <c r="K96" s="249"/>
      <c r="L96" s="249"/>
      <c r="M96" s="249"/>
      <c r="N96" s="249"/>
      <c r="O96" s="249"/>
      <c r="P96" s="249"/>
      <c r="Q96" s="249"/>
      <c r="R96" s="123"/>
      <c r="S96" s="123"/>
      <c r="W96" s="202" t="str">
        <f ca="1">IF(NOT(HOUSING_EXPENSE_INCOME_RATIO_EXPLANATION_REQUIRED),"",SUBSTITUTE(SUBSTITUTE(SUBSTITUTE(IF(LEN(B95)&gt;F95,CONFIG_CHAR_LIMIT_TEMPLATE_ERR,CONFIG_CHAR_LIMIT_TEMPLATE),"[diff]",ABS(LEN(B95)-F95)),"[limit]",F95),"[used]",LEN(B95)))</f>
        <v/>
      </c>
      <c r="Y96" s="105"/>
    </row>
    <row r="97" spans="1:25" ht="21.95" customHeight="1" x14ac:dyDescent="0.2">
      <c r="A97" s="129" t="s">
        <v>2306</v>
      </c>
      <c r="B97" s="144" t="str">
        <f>IF(I108="","",I108)</f>
        <v/>
      </c>
      <c r="C97" s="137">
        <f ca="1">VLOOKUP(A97,DB_TBL_DATA_FIELDS[[FIELD_ID]:[PCT_CALC_FIELD_STATUS_CODE]],22,FALSE)</f>
        <v>-1</v>
      </c>
      <c r="D97" s="137" t="str">
        <f>IF(VLOOKUP(A97,DB_TBL_DATA_FIELDS[[FIELD_ID]:[ERROR_MESSAGE]],23,FALSE)&lt;&gt;0,VLOOKUP(A97,DB_TBL_DATA_FIELDS[[FIELD_ID]:[ERROR_MESSAGE]],23,FALSE),"")</f>
        <v/>
      </c>
      <c r="E97" s="137">
        <f>VLOOKUP(A97,DB_TBL_DATA_FIELDS[[#All],[FIELD_ID]:[RANGE_VALIDATION_MAX]],18,FALSE)</f>
        <v>0</v>
      </c>
      <c r="F97" s="137">
        <f>VLOOKUP(A97,DB_TBL_DATA_FIELDS[[#All],[FIELD_ID]:[RANGE_VALIDATION_MAX]],19,FALSE)</f>
        <v>100</v>
      </c>
      <c r="G97" s="137" t="str">
        <f t="shared" ca="1" si="10"/>
        <v/>
      </c>
      <c r="H97" s="122"/>
      <c r="I97" s="239"/>
      <c r="J97" s="240"/>
      <c r="K97" s="240"/>
      <c r="L97" s="240"/>
      <c r="M97" s="240"/>
      <c r="N97" s="240"/>
      <c r="O97" s="240"/>
      <c r="P97" s="240"/>
      <c r="Q97" s="240"/>
      <c r="R97" s="240"/>
      <c r="S97" s="240"/>
      <c r="T97" s="240"/>
      <c r="U97" s="240"/>
      <c r="V97" s="240"/>
      <c r="W97" s="241"/>
      <c r="X97" s="90" t="str">
        <f ca="1">G95</f>
        <v/>
      </c>
      <c r="Y97" s="105"/>
    </row>
    <row r="98" spans="1:25" ht="21.95" customHeight="1" x14ac:dyDescent="0.2">
      <c r="A98" s="129" t="s">
        <v>2307</v>
      </c>
      <c r="B98" s="144" t="str">
        <f>IF(Q108="","",Q108)</f>
        <v/>
      </c>
      <c r="C98" s="137">
        <f ca="1">VLOOKUP(A98,DB_TBL_DATA_FIELDS[[FIELD_ID]:[PCT_CALC_FIELD_STATUS_CODE]],22,FALSE)</f>
        <v>-1</v>
      </c>
      <c r="D98" s="137" t="str">
        <f>IF(VLOOKUP(A98,DB_TBL_DATA_FIELDS[[FIELD_ID]:[ERROR_MESSAGE]],23,FALSE)&lt;&gt;0,VLOOKUP(A98,DB_TBL_DATA_FIELDS[[FIELD_ID]:[ERROR_MESSAGE]],23,FALSE),"")</f>
        <v/>
      </c>
      <c r="E98" s="137">
        <f>VLOOKUP(A98,DB_TBL_DATA_FIELDS[[#All],[FIELD_ID]:[RANGE_VALIDATION_MAX]],18,FALSE)</f>
        <v>1</v>
      </c>
      <c r="F98" s="137">
        <f>VLOOKUP(A98,DB_TBL_DATA_FIELDS[[#All],[FIELD_ID]:[RANGE_VALIDATION_MAX]],19,FALSE)</f>
        <v>999999999999</v>
      </c>
      <c r="G98" s="137" t="str">
        <f t="shared" ca="1" si="10"/>
        <v/>
      </c>
      <c r="H98" s="122"/>
      <c r="I98" s="242"/>
      <c r="J98" s="243"/>
      <c r="K98" s="243"/>
      <c r="L98" s="243"/>
      <c r="M98" s="243"/>
      <c r="N98" s="243"/>
      <c r="O98" s="243"/>
      <c r="P98" s="243"/>
      <c r="Q98" s="243"/>
      <c r="R98" s="243"/>
      <c r="S98" s="243"/>
      <c r="T98" s="243"/>
      <c r="U98" s="243"/>
      <c r="V98" s="243"/>
      <c r="W98" s="244"/>
      <c r="X98" s="78"/>
      <c r="Y98" s="105"/>
    </row>
    <row r="99" spans="1:25" ht="21.95" customHeight="1" x14ac:dyDescent="0.2">
      <c r="A99" s="129" t="s">
        <v>2308</v>
      </c>
      <c r="B99" s="144" t="str">
        <f>IF(U108="","",U108)</f>
        <v/>
      </c>
      <c r="C99" s="137">
        <f ca="1">VLOOKUP(A99,DB_TBL_DATA_FIELDS[[FIELD_ID]:[PCT_CALC_FIELD_STATUS_CODE]],22,FALSE)</f>
        <v>-1</v>
      </c>
      <c r="D99" s="137" t="str">
        <f ca="1">IF(VLOOKUP(A99,DB_TBL_DATA_FIELDS[[FIELD_ID]:[ERROR_MESSAGE]],23,FALSE)&lt;&gt;0,VLOOKUP(A99,DB_TBL_DATA_FIELDS[[FIELD_ID]:[ERROR_MESSAGE]],23,FALSE),"")</f>
        <v/>
      </c>
      <c r="E99" s="137">
        <f>VLOOKUP(A99,DB_TBL_DATA_FIELDS[[#All],[FIELD_ID]:[RANGE_VALIDATION_MAX]],18,FALSE)</f>
        <v>0</v>
      </c>
      <c r="F99" s="137">
        <f>VLOOKUP(A99,DB_TBL_DATA_FIELDS[[#All],[FIELD_ID]:[RANGE_VALIDATION_MAX]],19,FALSE)</f>
        <v>10</v>
      </c>
      <c r="G99" s="137" t="str">
        <f t="shared" ca="1" si="10"/>
        <v/>
      </c>
      <c r="H99" s="122"/>
      <c r="I99" s="242"/>
      <c r="J99" s="243"/>
      <c r="K99" s="243"/>
      <c r="L99" s="243"/>
      <c r="M99" s="243"/>
      <c r="N99" s="243"/>
      <c r="O99" s="243"/>
      <c r="P99" s="243"/>
      <c r="Q99" s="243"/>
      <c r="R99" s="243"/>
      <c r="S99" s="243"/>
      <c r="T99" s="243"/>
      <c r="U99" s="243"/>
      <c r="V99" s="243"/>
      <c r="W99" s="244"/>
      <c r="Y99" s="105"/>
    </row>
    <row r="100" spans="1:25" ht="21.95" customHeight="1" x14ac:dyDescent="0.2">
      <c r="A100" s="129" t="s">
        <v>2309</v>
      </c>
      <c r="B100" s="144" t="str">
        <f>IF(W108="","",W108)</f>
        <v/>
      </c>
      <c r="C100" s="137">
        <f ca="1">VLOOKUP(A100,DB_TBL_DATA_FIELDS[[FIELD_ID]:[PCT_CALC_FIELD_STATUS_CODE]],22,FALSE)</f>
        <v>-1</v>
      </c>
      <c r="D100" s="137" t="str">
        <f>IF(VLOOKUP(A100,DB_TBL_DATA_FIELDS[[FIELD_ID]:[ERROR_MESSAGE]],23,FALSE)&lt;&gt;0,VLOOKUP(A100,DB_TBL_DATA_FIELDS[[FIELD_ID]:[ERROR_MESSAGE]],23,FALSE),"")</f>
        <v/>
      </c>
      <c r="E100" s="137">
        <f>VLOOKUP(A100,DB_TBL_DATA_FIELDS[[#All],[FIELD_ID]:[RANGE_VALIDATION_MAX]],18,FALSE)</f>
        <v>0</v>
      </c>
      <c r="F100" s="137">
        <f>VLOOKUP(A100,DB_TBL_DATA_FIELDS[[#All],[FIELD_ID]:[RANGE_VALIDATION_MAX]],19,FALSE)</f>
        <v>10</v>
      </c>
      <c r="G100" s="137" t="str">
        <f t="shared" ca="1" si="10"/>
        <v/>
      </c>
      <c r="H100" s="122"/>
      <c r="I100" s="245"/>
      <c r="J100" s="246"/>
      <c r="K100" s="246"/>
      <c r="L100" s="246"/>
      <c r="M100" s="246"/>
      <c r="N100" s="246"/>
      <c r="O100" s="246"/>
      <c r="P100" s="246"/>
      <c r="Q100" s="246"/>
      <c r="R100" s="246"/>
      <c r="S100" s="246"/>
      <c r="T100" s="246"/>
      <c r="U100" s="246"/>
      <c r="V100" s="246"/>
      <c r="W100" s="247"/>
      <c r="Y100" s="105"/>
    </row>
    <row r="101" spans="1:25" ht="21.95" customHeight="1" x14ac:dyDescent="0.2">
      <c r="A101" s="129" t="s">
        <v>2310</v>
      </c>
      <c r="B101" s="144" t="str">
        <f>IF(W105="","",W105)</f>
        <v/>
      </c>
      <c r="C101" s="137">
        <f ca="1">VLOOKUP(A101,DB_TBL_DATA_FIELDS[[FIELD_ID]:[PCT_CALC_FIELD_STATUS_CODE]],22,FALSE)</f>
        <v>-1</v>
      </c>
      <c r="D101" s="137" t="str">
        <f>IF(VLOOKUP(A101,DB_TBL_DATA_FIELDS[[FIELD_ID]:[ERROR_MESSAGE]],23,FALSE)&lt;&gt;0,VLOOKUP(A101,DB_TBL_DATA_FIELDS[[FIELD_ID]:[ERROR_MESSAGE]],23,FALSE),"")</f>
        <v/>
      </c>
      <c r="E101" s="137">
        <f>VLOOKUP(A101,DB_TBL_DATA_FIELDS[[#All],[FIELD_ID]:[RANGE_VALIDATION_MAX]],18,FALSE)</f>
        <v>0</v>
      </c>
      <c r="F101" s="137">
        <f>VLOOKUP(A101,DB_TBL_DATA_FIELDS[[#All],[FIELD_ID]:[RANGE_VALIDATION_MAX]],19,FALSE)</f>
        <v>50</v>
      </c>
      <c r="G101" s="137" t="str">
        <f t="shared" ca="1" si="10"/>
        <v/>
      </c>
      <c r="H101" s="122"/>
      <c r="I101" s="191"/>
      <c r="J101" s="191"/>
      <c r="K101" s="191"/>
      <c r="L101" s="191"/>
      <c r="M101" s="191"/>
      <c r="N101" s="191"/>
      <c r="O101" s="191"/>
      <c r="P101" s="191"/>
      <c r="Q101" s="191"/>
      <c r="R101" s="191"/>
      <c r="S101" s="191"/>
      <c r="Y101" s="105"/>
    </row>
    <row r="102" spans="1:25" ht="21.95" customHeight="1" thickBot="1" x14ac:dyDescent="0.25">
      <c r="A102" s="129" t="s">
        <v>2311</v>
      </c>
      <c r="B102" s="144" t="str">
        <f>IF(I110="","",I110)</f>
        <v/>
      </c>
      <c r="C102" s="137">
        <f ca="1">VLOOKUP(A102,DB_TBL_DATA_FIELDS[[FIELD_ID]:[PCT_CALC_FIELD_STATUS_CODE]],22,FALSE)</f>
        <v>-1</v>
      </c>
      <c r="D102" s="137" t="str">
        <f ca="1">IF(VLOOKUP(A102,DB_TBL_DATA_FIELDS[[FIELD_ID]:[ERROR_MESSAGE]],23,FALSE)&lt;&gt;0,VLOOKUP(A102,DB_TBL_DATA_FIELDS[[FIELD_ID]:[ERROR_MESSAGE]],23,FALSE),"")</f>
        <v/>
      </c>
      <c r="E102" s="137">
        <f>VLOOKUP(A102,DB_TBL_DATA_FIELDS[[#All],[FIELD_ID]:[RANGE_VALIDATION_MAX]],18,FALSE)</f>
        <v>0</v>
      </c>
      <c r="F102" s="137">
        <f>VLOOKUP(A102,DB_TBL_DATA_FIELDS[[#All],[FIELD_ID]:[RANGE_VALIDATION_MAX]],19,FALSE)</f>
        <v>999</v>
      </c>
      <c r="G102" s="137" t="str">
        <f t="shared" ca="1" si="10"/>
        <v/>
      </c>
      <c r="H102" s="122"/>
      <c r="I102" s="195" t="s">
        <v>2417</v>
      </c>
      <c r="J102" s="196"/>
      <c r="K102" s="196"/>
      <c r="L102" s="196"/>
      <c r="M102" s="196"/>
      <c r="N102" s="196"/>
      <c r="O102" s="196"/>
      <c r="P102" s="197"/>
      <c r="Q102" s="198"/>
      <c r="R102" s="197"/>
      <c r="S102" s="198"/>
      <c r="T102" s="197"/>
      <c r="U102" s="198"/>
      <c r="V102" s="197"/>
      <c r="W102" s="198"/>
      <c r="Y102" s="105"/>
    </row>
    <row r="103" spans="1:25" ht="21.95" customHeight="1" x14ac:dyDescent="0.2">
      <c r="A103" s="129" t="s">
        <v>2312</v>
      </c>
      <c r="B103" s="144" t="str">
        <f>IF(W112="","",IF(UPPER(W112)="YES",TRUE,FALSE))</f>
        <v/>
      </c>
      <c r="C103" s="137">
        <f ca="1">VLOOKUP(A103,DB_TBL_DATA_FIELDS[[FIELD_ID]:[PCT_CALC_FIELD_STATUS_CODE]],22,FALSE)</f>
        <v>-1</v>
      </c>
      <c r="D103" s="137" t="str">
        <f>IF(VLOOKUP(A103,DB_TBL_DATA_FIELDS[[FIELD_ID]:[ERROR_MESSAGE]],23,FALSE)&lt;&gt;0,VLOOKUP(A103,DB_TBL_DATA_FIELDS[[FIELD_ID]:[ERROR_MESSAGE]],23,FALSE),"")</f>
        <v/>
      </c>
      <c r="E103" s="137">
        <f>VLOOKUP(A103,DB_TBL_DATA_FIELDS[[#All],[FIELD_ID]:[RANGE_VALIDATION_MAX]],18,FALSE)</f>
        <v>0</v>
      </c>
      <c r="F103" s="137">
        <f>VLOOKUP(A103,DB_TBL_DATA_FIELDS[[#All],[FIELD_ID]:[RANGE_VALIDATION_MAX]],19,FALSE)</f>
        <v>1</v>
      </c>
      <c r="G103" s="137" t="str">
        <f t="shared" ca="1" si="10"/>
        <v/>
      </c>
      <c r="H103" s="122"/>
      <c r="I103" s="250" t="str">
        <f ca="1">IF(D99&lt;&gt;"",D99,IF(D102&lt;&gt;"",D102,""))</f>
        <v/>
      </c>
      <c r="J103" s="250"/>
      <c r="K103" s="250"/>
      <c r="L103" s="250"/>
      <c r="M103" s="250"/>
      <c r="N103" s="250"/>
      <c r="O103" s="250"/>
      <c r="P103" s="250"/>
      <c r="Q103" s="250"/>
      <c r="R103" s="250"/>
      <c r="S103" s="250"/>
      <c r="T103" s="250"/>
      <c r="U103" s="250"/>
      <c r="V103" s="250"/>
      <c r="W103" s="250"/>
      <c r="Y103" s="105"/>
    </row>
    <row r="104" spans="1:25" ht="21.95" customHeight="1" x14ac:dyDescent="0.2">
      <c r="A104" s="129" t="s">
        <v>2313</v>
      </c>
      <c r="B104" s="144" t="str">
        <f>IF(I114="","",I114)</f>
        <v/>
      </c>
      <c r="C104" s="137">
        <f ca="1">VLOOKUP(A104,DB_TBL_DATA_FIELDS[[FIELD_ID]:[PCT_CALC_FIELD_STATUS_CODE]],22,FALSE)</f>
        <v>-1</v>
      </c>
      <c r="D104" s="137" t="str">
        <f>IF(VLOOKUP(A104,DB_TBL_DATA_FIELDS[[FIELD_ID]:[ERROR_MESSAGE]],23,FALSE)&lt;&gt;0,VLOOKUP(A104,DB_TBL_DATA_FIELDS[[FIELD_ID]:[ERROR_MESSAGE]],23,FALSE),"")</f>
        <v/>
      </c>
      <c r="E104" s="137">
        <f>VLOOKUP(A104,DB_TBL_DATA_FIELDS[[#All],[FIELD_ID]:[RANGE_VALIDATION_MAX]],18,FALSE)</f>
        <v>0</v>
      </c>
      <c r="F104" s="137">
        <f>VLOOKUP(A104,DB_TBL_DATA_FIELDS[[#All],[FIELD_ID]:[RANGE_VALIDATION_MAX]],19,FALSE)</f>
        <v>400</v>
      </c>
      <c r="G104" s="137" t="str">
        <f t="shared" ca="1" si="10"/>
        <v/>
      </c>
      <c r="H104" s="122"/>
      <c r="I104" s="117" t="s">
        <v>2425</v>
      </c>
      <c r="J104" s="77"/>
      <c r="K104" s="77"/>
      <c r="L104" s="77"/>
      <c r="M104" s="77"/>
      <c r="N104" s="77"/>
      <c r="O104" s="77"/>
      <c r="P104" s="77"/>
      <c r="Q104" s="77"/>
      <c r="R104" s="77"/>
      <c r="S104" s="77"/>
      <c r="T104" s="77"/>
      <c r="U104" s="77"/>
      <c r="V104" s="78"/>
      <c r="W104" s="171"/>
      <c r="X104" s="194">
        <f ca="1">G96</f>
        <v>1</v>
      </c>
      <c r="Y104" s="105"/>
    </row>
    <row r="105" spans="1:25" ht="21.95" customHeight="1" x14ac:dyDescent="0.2">
      <c r="A105" s="145" t="s">
        <v>169</v>
      </c>
      <c r="B105" s="138" t="str">
        <f>"C"&amp;MATCH(LEFT(A105,LEN(A105)-LEN("_RANGE")),A:A,0)+1&amp;":C"&amp;(ROW()-1)</f>
        <v>C79:C104</v>
      </c>
      <c r="C105" s="137"/>
      <c r="D105" s="137"/>
      <c r="E105" s="137"/>
      <c r="F105" s="137"/>
      <c r="G105" s="137"/>
      <c r="H105" s="122"/>
      <c r="I105" s="117" t="s">
        <v>2413</v>
      </c>
      <c r="J105" s="77"/>
      <c r="K105" s="77"/>
      <c r="L105" s="77"/>
      <c r="M105" s="77"/>
      <c r="N105" s="77"/>
      <c r="O105" s="77"/>
      <c r="P105" s="77"/>
      <c r="Q105" s="77"/>
      <c r="R105" s="77"/>
      <c r="S105" s="77"/>
      <c r="T105" s="77"/>
      <c r="U105" s="77"/>
      <c r="V105" s="78"/>
      <c r="W105" s="171"/>
      <c r="X105" s="194" t="str">
        <f ca="1">G101</f>
        <v/>
      </c>
      <c r="Y105" s="105"/>
    </row>
    <row r="106" spans="1:25" ht="21.95" customHeight="1" x14ac:dyDescent="0.2">
      <c r="A106" s="145" t="s">
        <v>170</v>
      </c>
      <c r="B106" s="138">
        <f ca="1">COUNTIF(INDIRECT($B105),2)</f>
        <v>0</v>
      </c>
      <c r="C106" s="137"/>
      <c r="D106" s="137"/>
      <c r="E106" s="137"/>
      <c r="F106" s="137"/>
      <c r="G106" s="137"/>
      <c r="H106" s="122"/>
      <c r="I106" s="191"/>
      <c r="J106" s="191"/>
      <c r="K106" s="191"/>
      <c r="L106" s="191"/>
      <c r="M106" s="191"/>
      <c r="N106" s="191"/>
      <c r="O106" s="191"/>
      <c r="P106" s="191"/>
      <c r="Q106" s="191"/>
      <c r="R106" s="191"/>
      <c r="S106" s="191"/>
      <c r="Y106" s="105"/>
    </row>
    <row r="107" spans="1:25" ht="21.95" customHeight="1" x14ac:dyDescent="0.2">
      <c r="A107" s="145" t="s">
        <v>171</v>
      </c>
      <c r="B107" s="138">
        <f ca="1">COUNTIF(INDIRECT($B105),0)+COUNTIF(INDIRECT($B105),1)+COUNTIF(INDIRECT($B105),2)</f>
        <v>13</v>
      </c>
      <c r="C107" s="137"/>
      <c r="D107" s="137"/>
      <c r="E107" s="137"/>
      <c r="F107" s="137"/>
      <c r="G107" s="137"/>
      <c r="H107" s="122"/>
      <c r="I107" s="115" t="s">
        <v>2337</v>
      </c>
      <c r="J107" s="115"/>
      <c r="K107" s="115"/>
      <c r="L107" s="115"/>
      <c r="M107" s="115"/>
      <c r="N107" s="115"/>
      <c r="O107" s="115"/>
      <c r="P107" s="115"/>
      <c r="Q107" s="115" t="s">
        <v>2410</v>
      </c>
      <c r="R107" s="78"/>
      <c r="S107" s="122"/>
      <c r="T107" s="78"/>
      <c r="U107" s="117" t="s">
        <v>2411</v>
      </c>
      <c r="V107" s="78"/>
      <c r="W107" s="200" t="s">
        <v>2412</v>
      </c>
      <c r="X107" s="78"/>
      <c r="Y107" s="105"/>
    </row>
    <row r="108" spans="1:25" ht="21.95" customHeight="1" x14ac:dyDescent="0.2">
      <c r="A108" s="145" t="s">
        <v>172</v>
      </c>
      <c r="B108" s="138">
        <f ca="1">COUNTIF(INDIRECT($B105),0)</f>
        <v>0</v>
      </c>
      <c r="C108" s="137" t="s">
        <v>2185</v>
      </c>
      <c r="D108" s="137"/>
      <c r="E108" s="137"/>
      <c r="F108" s="137"/>
      <c r="G108" s="137"/>
      <c r="H108" s="122"/>
      <c r="I108" s="231"/>
      <c r="J108" s="234"/>
      <c r="K108" s="234"/>
      <c r="L108" s="234"/>
      <c r="M108" s="234"/>
      <c r="N108" s="234"/>
      <c r="O108" s="251"/>
      <c r="P108" s="194" t="str">
        <f ca="1">G97</f>
        <v/>
      </c>
      <c r="Q108" s="235"/>
      <c r="R108" s="236"/>
      <c r="S108" s="237"/>
      <c r="T108" s="90" t="str">
        <f ca="1">G98</f>
        <v/>
      </c>
      <c r="U108" s="199"/>
      <c r="V108" s="90" t="str">
        <f ca="1">G99</f>
        <v/>
      </c>
      <c r="W108" s="199"/>
      <c r="X108" s="90" t="str">
        <f ca="1">G100</f>
        <v/>
      </c>
      <c r="Y108" s="105"/>
    </row>
    <row r="109" spans="1:25" ht="21.95" customHeight="1" x14ac:dyDescent="0.2">
      <c r="A109" s="145" t="s">
        <v>173</v>
      </c>
      <c r="B109" s="146">
        <f ca="1">IFERROR(B106/B107,1.01)</f>
        <v>0</v>
      </c>
      <c r="C109" s="137"/>
      <c r="D109" s="137"/>
      <c r="E109" s="137"/>
      <c r="F109" s="137"/>
      <c r="G109" s="137"/>
      <c r="H109" s="122"/>
      <c r="I109" s="115" t="s">
        <v>2414</v>
      </c>
      <c r="J109" s="78"/>
      <c r="K109" s="122"/>
      <c r="L109" s="78"/>
      <c r="Y109" s="105"/>
    </row>
    <row r="110" spans="1:25" ht="21.95" customHeight="1" x14ac:dyDescent="0.2">
      <c r="A110" s="145" t="s">
        <v>174</v>
      </c>
      <c r="B110" s="147" t="str">
        <f ca="1">IF(B108&gt;0,"Data Error(s)",IF(B109=0,"Not Started",IF(B109&lt;1,ROUNDUP(B109*100,0)&amp;"% Done",IF(B109&gt;1,"Optional","Complete"))))</f>
        <v>Not Started</v>
      </c>
      <c r="C110" s="137"/>
      <c r="D110" s="137"/>
      <c r="E110" s="137"/>
      <c r="F110" s="137"/>
      <c r="G110" s="137"/>
      <c r="H110" s="122"/>
      <c r="I110" s="252"/>
      <c r="J110" s="253"/>
      <c r="K110" s="254"/>
      <c r="L110" s="90" t="str">
        <f ca="1">G102</f>
        <v/>
      </c>
      <c r="Y110" s="105"/>
    </row>
    <row r="111" spans="1:25" ht="21.95" customHeight="1" x14ac:dyDescent="0.2">
      <c r="A111" s="145" t="s">
        <v>175</v>
      </c>
      <c r="B111" s="138" t="str">
        <f ca="1">IF(B108&gt;0,0,IF(B109&lt;1,"",2))</f>
        <v/>
      </c>
      <c r="C111" s="137"/>
      <c r="D111" s="137"/>
      <c r="E111" s="137"/>
      <c r="F111" s="137"/>
      <c r="G111" s="137"/>
      <c r="H111" s="122"/>
      <c r="X111" s="78"/>
      <c r="Y111" s="105"/>
    </row>
    <row r="112" spans="1:25" ht="21.95" customHeight="1" x14ac:dyDescent="0.2">
      <c r="A112" s="145" t="s">
        <v>176</v>
      </c>
      <c r="B112" s="148" t="s">
        <v>2381</v>
      </c>
      <c r="C112" s="137"/>
      <c r="D112" s="137"/>
      <c r="E112" s="137"/>
      <c r="F112" s="137"/>
      <c r="G112" s="137"/>
      <c r="H112" s="122"/>
      <c r="I112" s="115" t="s">
        <v>2415</v>
      </c>
      <c r="J112" s="77"/>
      <c r="K112" s="77"/>
      <c r="L112" s="77"/>
      <c r="M112" s="77"/>
      <c r="N112" s="77"/>
      <c r="O112" s="77"/>
      <c r="P112" s="77"/>
      <c r="Q112" s="77"/>
      <c r="R112" s="77"/>
      <c r="S112" s="77"/>
      <c r="T112" s="77"/>
      <c r="U112" s="77"/>
      <c r="V112" s="78"/>
      <c r="W112" s="171"/>
      <c r="X112" s="194" t="str">
        <f ca="1">G103</f>
        <v/>
      </c>
      <c r="Y112" s="105"/>
    </row>
    <row r="113" spans="1:25" ht="21.95" customHeight="1" x14ac:dyDescent="0.2">
      <c r="A113" s="149" t="s">
        <v>2171</v>
      </c>
      <c r="B113" s="138">
        <v>0</v>
      </c>
      <c r="C113" s="137" t="s">
        <v>2183</v>
      </c>
      <c r="D113" s="137"/>
      <c r="E113" s="137"/>
      <c r="F113" s="137"/>
      <c r="G113" s="137"/>
      <c r="H113" s="122"/>
      <c r="I113" s="115" t="s">
        <v>2416</v>
      </c>
      <c r="J113" s="78"/>
      <c r="K113" s="122"/>
      <c r="L113" s="78"/>
      <c r="M113" s="122"/>
      <c r="N113" s="78"/>
      <c r="O113" s="122"/>
      <c r="P113" s="78"/>
      <c r="R113" s="78"/>
      <c r="S113" s="122"/>
      <c r="T113" s="78"/>
      <c r="U113" s="122"/>
      <c r="V113" s="78"/>
      <c r="W113" s="202" t="str">
        <f ca="1">IF(NOT(HOEPA_SECOND_MORTGAGE_EXPLANATION_REQUIRED),"",SUBSTITUTE(SUBSTITUTE(SUBSTITUTE(IF(LEN(B104)&gt;F104,CONFIG_CHAR_LIMIT_TEMPLATE_ERR,CONFIG_CHAR_LIMIT_TEMPLATE),"[diff]",ABS(LEN(B104)-F104)),"[limit]",F104),"[used]",LEN(B104)))</f>
        <v/>
      </c>
      <c r="X113" s="78"/>
      <c r="Y113" s="105"/>
    </row>
    <row r="114" spans="1:25" ht="21.95" customHeight="1" x14ac:dyDescent="0.2">
      <c r="A114" s="149" t="s">
        <v>2172</v>
      </c>
      <c r="B114" s="138" t="b">
        <f>(B113&gt;0)</f>
        <v>0</v>
      </c>
      <c r="C114" s="137"/>
      <c r="D114" s="137"/>
      <c r="E114" s="137"/>
      <c r="F114" s="137"/>
      <c r="G114" s="137"/>
      <c r="H114" s="122"/>
      <c r="I114" s="239"/>
      <c r="J114" s="240"/>
      <c r="K114" s="240"/>
      <c r="L114" s="240"/>
      <c r="M114" s="240"/>
      <c r="N114" s="240"/>
      <c r="O114" s="240"/>
      <c r="P114" s="240"/>
      <c r="Q114" s="240"/>
      <c r="R114" s="240"/>
      <c r="S114" s="240"/>
      <c r="T114" s="240"/>
      <c r="U114" s="240"/>
      <c r="V114" s="240"/>
      <c r="W114" s="241"/>
      <c r="X114" s="90" t="str">
        <f ca="1">G104</f>
        <v/>
      </c>
      <c r="Y114" s="105"/>
    </row>
    <row r="115" spans="1:25" ht="21.95" customHeight="1" x14ac:dyDescent="0.2">
      <c r="A115" s="141" t="s">
        <v>181</v>
      </c>
      <c r="B115" s="154" t="s">
        <v>2382</v>
      </c>
      <c r="C115" s="143"/>
      <c r="D115" s="143"/>
      <c r="E115" s="143"/>
      <c r="F115" s="143"/>
      <c r="G115" s="99" t="str">
        <f>B134</f>
        <v>Other Grants or Mortgage Assistance</v>
      </c>
      <c r="H115" s="122"/>
      <c r="I115" s="242"/>
      <c r="J115" s="243"/>
      <c r="K115" s="243"/>
      <c r="L115" s="243"/>
      <c r="M115" s="243"/>
      <c r="N115" s="243"/>
      <c r="O115" s="243"/>
      <c r="P115" s="243"/>
      <c r="Q115" s="243"/>
      <c r="R115" s="243"/>
      <c r="S115" s="243"/>
      <c r="T115" s="243"/>
      <c r="U115" s="243"/>
      <c r="V115" s="243"/>
      <c r="W115" s="244"/>
      <c r="X115" s="78"/>
      <c r="Y115" s="105"/>
    </row>
    <row r="116" spans="1:25" ht="21.95" customHeight="1" x14ac:dyDescent="0.2">
      <c r="A116" s="129" t="s">
        <v>2353</v>
      </c>
      <c r="B116" s="144" t="str">
        <f>IF(W127="","",IF(UPPER(W127)="YES",TRUE,FALSE))</f>
        <v/>
      </c>
      <c r="C116" s="137">
        <f ca="1">VLOOKUP(A116,DB_TBL_DATA_FIELDS[[FIELD_ID]:[PCT_CALC_FIELD_STATUS_CODE]],22,FALSE)</f>
        <v>1</v>
      </c>
      <c r="D116" s="137" t="str">
        <f>IF(VLOOKUP(A116,DB_TBL_DATA_FIELDS[[FIELD_ID]:[ERROR_MESSAGE]],23,FALSE)&lt;&gt;0,VLOOKUP(A116,DB_TBL_DATA_FIELDS[[FIELD_ID]:[ERROR_MESSAGE]],23,FALSE),"")</f>
        <v/>
      </c>
      <c r="E116" s="137">
        <f>VLOOKUP(A116,DB_TBL_DATA_FIELDS[[#All],[FIELD_ID]:[RANGE_VALIDATION_MAX]],18,FALSE)</f>
        <v>0</v>
      </c>
      <c r="F116" s="137">
        <f>VLOOKUP(A116,DB_TBL_DATA_FIELDS[[#All],[FIELD_ID]:[RANGE_VALIDATION_MAX]],19,FALSE)</f>
        <v>1</v>
      </c>
      <c r="G116" s="137">
        <f t="shared" ref="G116" ca="1" si="12">IF(C116&lt;0,"",C116)</f>
        <v>1</v>
      </c>
      <c r="H116" s="122"/>
      <c r="I116" s="245"/>
      <c r="J116" s="246"/>
      <c r="K116" s="246"/>
      <c r="L116" s="246"/>
      <c r="M116" s="246"/>
      <c r="N116" s="246"/>
      <c r="O116" s="246"/>
      <c r="P116" s="246"/>
      <c r="Q116" s="246"/>
      <c r="R116" s="246"/>
      <c r="S116" s="246"/>
      <c r="T116" s="246"/>
      <c r="U116" s="246"/>
      <c r="V116" s="246"/>
      <c r="W116" s="247"/>
      <c r="Y116" s="105"/>
    </row>
    <row r="117" spans="1:25" ht="21.95" customHeight="1" x14ac:dyDescent="0.2">
      <c r="A117" s="129" t="s">
        <v>2355</v>
      </c>
      <c r="B117" s="144" t="str">
        <f>IF(I130="","",I130)</f>
        <v/>
      </c>
      <c r="C117" s="137">
        <f ca="1">VLOOKUP(A117,DB_TBL_DATA_FIELDS[[FIELD_ID]:[PCT_CALC_FIELD_STATUS_CODE]],22,FALSE)</f>
        <v>-1</v>
      </c>
      <c r="D117" s="137" t="str">
        <f>IF(VLOOKUP(A117,DB_TBL_DATA_FIELDS[[FIELD_ID]:[ERROR_MESSAGE]],23,FALSE)&lt;&gt;0,VLOOKUP(A117,DB_TBL_DATA_FIELDS[[FIELD_ID]:[ERROR_MESSAGE]],23,FALSE),"")</f>
        <v/>
      </c>
      <c r="E117" s="137">
        <f>VLOOKUP(A117,DB_TBL_DATA_FIELDS[[#All],[FIELD_ID]:[RANGE_VALIDATION_MAX]],18,FALSE)</f>
        <v>0</v>
      </c>
      <c r="F117" s="137">
        <f>VLOOKUP(A117,DB_TBL_DATA_FIELDS[[#All],[FIELD_ID]:[RANGE_VALIDATION_MAX]],19,FALSE)</f>
        <v>48</v>
      </c>
      <c r="G117" s="137" t="str">
        <f t="shared" ref="G117:G126" ca="1" si="13">IF(C117&lt;0,"",C117)</f>
        <v/>
      </c>
      <c r="H117" s="122"/>
      <c r="P117" s="78"/>
      <c r="S117" s="170"/>
      <c r="T117" s="78"/>
      <c r="W117" s="122"/>
      <c r="X117" s="78"/>
      <c r="Y117" s="105"/>
    </row>
    <row r="118" spans="1:25" ht="21.95" customHeight="1" x14ac:dyDescent="0.2">
      <c r="A118" s="129" t="s">
        <v>2356</v>
      </c>
      <c r="B118" s="144" t="str">
        <f t="shared" ref="B118:B120" si="14">IF(I131="","",I131)</f>
        <v/>
      </c>
      <c r="C118" s="137">
        <f ca="1">VLOOKUP(A118,DB_TBL_DATA_FIELDS[[FIELD_ID]:[PCT_CALC_FIELD_STATUS_CODE]],22,FALSE)</f>
        <v>-1</v>
      </c>
      <c r="D118" s="137" t="str">
        <f>IF(VLOOKUP(A118,DB_TBL_DATA_FIELDS[[FIELD_ID]:[ERROR_MESSAGE]],23,FALSE)&lt;&gt;0,VLOOKUP(A118,DB_TBL_DATA_FIELDS[[FIELD_ID]:[ERROR_MESSAGE]],23,FALSE),"")</f>
        <v/>
      </c>
      <c r="E118" s="137">
        <f>VLOOKUP(A118,DB_TBL_DATA_FIELDS[[#All],[FIELD_ID]:[RANGE_VALIDATION_MAX]],18,FALSE)</f>
        <v>0</v>
      </c>
      <c r="F118" s="137">
        <f>VLOOKUP(A118,DB_TBL_DATA_FIELDS[[#All],[FIELD_ID]:[RANGE_VALIDATION_MAX]],19,FALSE)</f>
        <v>48</v>
      </c>
      <c r="G118" s="137" t="str">
        <f t="shared" ca="1" si="13"/>
        <v/>
      </c>
      <c r="H118" s="122"/>
      <c r="I118" s="100" t="s">
        <v>2423</v>
      </c>
      <c r="X118" s="78"/>
      <c r="Y118" s="105"/>
    </row>
    <row r="119" spans="1:25" ht="21.95" customHeight="1" x14ac:dyDescent="0.2">
      <c r="A119" s="129" t="s">
        <v>2357</v>
      </c>
      <c r="B119" s="144" t="str">
        <f t="shared" si="14"/>
        <v/>
      </c>
      <c r="C119" s="137">
        <f ca="1">VLOOKUP(A119,DB_TBL_DATA_FIELDS[[FIELD_ID]:[PCT_CALC_FIELD_STATUS_CODE]],22,FALSE)</f>
        <v>-1</v>
      </c>
      <c r="D119" s="137" t="str">
        <f>IF(VLOOKUP(A119,DB_TBL_DATA_FIELDS[[FIELD_ID]:[ERROR_MESSAGE]],23,FALSE)&lt;&gt;0,VLOOKUP(A119,DB_TBL_DATA_FIELDS[[FIELD_ID]:[ERROR_MESSAGE]],23,FALSE),"")</f>
        <v/>
      </c>
      <c r="E119" s="137">
        <f>VLOOKUP(A119,DB_TBL_DATA_FIELDS[[#All],[FIELD_ID]:[RANGE_VALIDATION_MAX]],18,FALSE)</f>
        <v>0</v>
      </c>
      <c r="F119" s="137">
        <f>VLOOKUP(A119,DB_TBL_DATA_FIELDS[[#All],[FIELD_ID]:[RANGE_VALIDATION_MAX]],19,FALSE)</f>
        <v>48</v>
      </c>
      <c r="G119" s="137" t="str">
        <f t="shared" ca="1" si="13"/>
        <v/>
      </c>
      <c r="H119" s="122"/>
      <c r="I119" s="255" t="s">
        <v>2422</v>
      </c>
      <c r="J119" s="255"/>
      <c r="K119" s="255"/>
      <c r="L119" s="255"/>
      <c r="M119" s="255"/>
      <c r="N119" s="255"/>
      <c r="O119" s="255"/>
      <c r="P119" s="255"/>
      <c r="Q119" s="255"/>
      <c r="R119" s="255"/>
      <c r="S119" s="255"/>
      <c r="T119" s="255"/>
      <c r="U119" s="255"/>
      <c r="V119" s="255"/>
      <c r="W119" s="255"/>
      <c r="X119" s="78"/>
      <c r="Y119" s="105"/>
    </row>
    <row r="120" spans="1:25" ht="21.95" customHeight="1" x14ac:dyDescent="0.2">
      <c r="A120" s="129" t="s">
        <v>2358</v>
      </c>
      <c r="B120" s="144" t="str">
        <f t="shared" si="14"/>
        <v/>
      </c>
      <c r="C120" s="137">
        <f ca="1">VLOOKUP(A120,DB_TBL_DATA_FIELDS[[FIELD_ID]:[PCT_CALC_FIELD_STATUS_CODE]],22,FALSE)</f>
        <v>-1</v>
      </c>
      <c r="D120" s="137" t="str">
        <f>IF(VLOOKUP(A120,DB_TBL_DATA_FIELDS[[FIELD_ID]:[ERROR_MESSAGE]],23,FALSE)&lt;&gt;0,VLOOKUP(A120,DB_TBL_DATA_FIELDS[[FIELD_ID]:[ERROR_MESSAGE]],23,FALSE),"")</f>
        <v/>
      </c>
      <c r="E120" s="137">
        <f>VLOOKUP(A120,DB_TBL_DATA_FIELDS[[#All],[FIELD_ID]:[RANGE_VALIDATION_MAX]],18,FALSE)</f>
        <v>0</v>
      </c>
      <c r="F120" s="137">
        <f>VLOOKUP(A120,DB_TBL_DATA_FIELDS[[#All],[FIELD_ID]:[RANGE_VALIDATION_MAX]],19,FALSE)</f>
        <v>48</v>
      </c>
      <c r="G120" s="137" t="str">
        <f t="shared" ca="1" si="13"/>
        <v/>
      </c>
      <c r="H120" s="122"/>
      <c r="I120" s="255"/>
      <c r="J120" s="255"/>
      <c r="K120" s="255"/>
      <c r="L120" s="255"/>
      <c r="M120" s="255"/>
      <c r="N120" s="255"/>
      <c r="O120" s="255"/>
      <c r="P120" s="255"/>
      <c r="Q120" s="255"/>
      <c r="R120" s="255"/>
      <c r="S120" s="255"/>
      <c r="T120" s="255"/>
      <c r="U120" s="255"/>
      <c r="V120" s="255"/>
      <c r="W120" s="255"/>
      <c r="X120" s="78"/>
      <c r="Y120" s="105"/>
    </row>
    <row r="121" spans="1:25" ht="21.95" customHeight="1" x14ac:dyDescent="0.2">
      <c r="A121" s="129" t="s">
        <v>2359</v>
      </c>
      <c r="B121" s="138" t="str">
        <f ca="1">VLOOKUP(A121,'$DB.DATA'!D:H,5,FALSE)</f>
        <v/>
      </c>
      <c r="C121" s="137">
        <f ca="1">VLOOKUP(A121,DB_TBL_DATA_FIELDS[[FIELD_ID]:[PCT_CALC_FIELD_STATUS_CODE]],22,FALSE)</f>
        <v>-1</v>
      </c>
      <c r="D121" s="137" t="str">
        <f>IF(VLOOKUP(A121,DB_TBL_DATA_FIELDS[[FIELD_ID]:[ERROR_MESSAGE]],23,FALSE)&lt;&gt;0,VLOOKUP(A121,DB_TBL_DATA_FIELDS[[FIELD_ID]:[ERROR_MESSAGE]],23,FALSE),"")</f>
        <v/>
      </c>
      <c r="E121" s="137">
        <f>VLOOKUP(A121,DB_TBL_DATA_FIELDS[[#All],[FIELD_ID]:[RANGE_VALIDATION_MAX]],18,FALSE)</f>
        <v>0</v>
      </c>
      <c r="F121" s="137">
        <f>VLOOKUP(A121,DB_TBL_DATA_FIELDS[[#All],[FIELD_ID]:[RANGE_VALIDATION_MAX]],19,FALSE)</f>
        <v>200</v>
      </c>
      <c r="G121" s="137" t="str">
        <f t="shared" ca="1" si="13"/>
        <v/>
      </c>
      <c r="H121" s="122"/>
      <c r="I121" s="238" t="s">
        <v>2421</v>
      </c>
      <c r="J121" s="238"/>
      <c r="K121" s="238"/>
      <c r="L121" s="238"/>
      <c r="M121" s="238"/>
      <c r="N121" s="238"/>
      <c r="O121" s="238"/>
      <c r="P121" s="238"/>
      <c r="Q121" s="238"/>
      <c r="R121" s="238"/>
      <c r="S121" s="238"/>
      <c r="T121" s="238"/>
      <c r="U121" s="238"/>
      <c r="V121" s="238"/>
      <c r="W121" s="238"/>
      <c r="X121" s="78"/>
      <c r="Y121" s="105"/>
    </row>
    <row r="122" spans="1:25" ht="21.95" customHeight="1" x14ac:dyDescent="0.2">
      <c r="A122" s="129" t="s">
        <v>2360</v>
      </c>
      <c r="B122" s="144" t="str">
        <f>IF(S130="","",S130)</f>
        <v/>
      </c>
      <c r="C122" s="137">
        <f ca="1">VLOOKUP(A122,DB_TBL_DATA_FIELDS[[FIELD_ID]:[PCT_CALC_FIELD_STATUS_CODE]],22,FALSE)</f>
        <v>-1</v>
      </c>
      <c r="D122" s="137" t="str">
        <f>IF(VLOOKUP(A122,DB_TBL_DATA_FIELDS[[FIELD_ID]:[ERROR_MESSAGE]],23,FALSE)&lt;&gt;0,VLOOKUP(A122,DB_TBL_DATA_FIELDS[[FIELD_ID]:[ERROR_MESSAGE]],23,FALSE),"")</f>
        <v/>
      </c>
      <c r="E122" s="137">
        <f>VLOOKUP(A122,DB_TBL_DATA_FIELDS[[#All],[FIELD_ID]:[RANGE_VALIDATION_MAX]],18,FALSE)</f>
        <v>1</v>
      </c>
      <c r="F122" s="137">
        <f>VLOOKUP(A122,DB_TBL_DATA_FIELDS[[#All],[FIELD_ID]:[RANGE_VALIDATION_MAX]],19,FALSE)</f>
        <v>999999999999</v>
      </c>
      <c r="G122" s="137" t="str">
        <f t="shared" ca="1" si="13"/>
        <v/>
      </c>
      <c r="H122" s="122"/>
      <c r="I122" s="238"/>
      <c r="J122" s="238"/>
      <c r="K122" s="238"/>
      <c r="L122" s="238"/>
      <c r="M122" s="238"/>
      <c r="N122" s="238"/>
      <c r="O122" s="238"/>
      <c r="P122" s="238"/>
      <c r="Q122" s="238"/>
      <c r="R122" s="238"/>
      <c r="S122" s="238"/>
      <c r="T122" s="238"/>
      <c r="U122" s="238"/>
      <c r="V122" s="238"/>
      <c r="W122" s="238"/>
      <c r="X122" s="78"/>
      <c r="Y122" s="105"/>
    </row>
    <row r="123" spans="1:25" ht="21.95" customHeight="1" x14ac:dyDescent="0.2">
      <c r="A123" s="129" t="s">
        <v>2361</v>
      </c>
      <c r="B123" s="144" t="str">
        <f t="shared" ref="B123:B125" si="15">IF(S131="","",S131)</f>
        <v/>
      </c>
      <c r="C123" s="137">
        <f ca="1">VLOOKUP(A123,DB_TBL_DATA_FIELDS[[FIELD_ID]:[PCT_CALC_FIELD_STATUS_CODE]],22,FALSE)</f>
        <v>-1</v>
      </c>
      <c r="D123" s="137" t="str">
        <f>IF(VLOOKUP(A123,DB_TBL_DATA_FIELDS[[FIELD_ID]:[ERROR_MESSAGE]],23,FALSE)&lt;&gt;0,VLOOKUP(A123,DB_TBL_DATA_FIELDS[[FIELD_ID]:[ERROR_MESSAGE]],23,FALSE),"")</f>
        <v/>
      </c>
      <c r="E123" s="137">
        <f>VLOOKUP(A123,DB_TBL_DATA_FIELDS[[#All],[FIELD_ID]:[RANGE_VALIDATION_MAX]],18,FALSE)</f>
        <v>1</v>
      </c>
      <c r="F123" s="137">
        <f>VLOOKUP(A123,DB_TBL_DATA_FIELDS[[#All],[FIELD_ID]:[RANGE_VALIDATION_MAX]],19,FALSE)</f>
        <v>999999999999</v>
      </c>
      <c r="G123" s="137" t="str">
        <f t="shared" ca="1" si="13"/>
        <v/>
      </c>
      <c r="H123" s="122"/>
      <c r="P123" s="78"/>
      <c r="S123" s="170"/>
      <c r="T123" s="78"/>
      <c r="W123" s="122"/>
      <c r="X123" s="78"/>
      <c r="Y123" s="105"/>
    </row>
    <row r="124" spans="1:25" ht="21.95" customHeight="1" thickBot="1" x14ac:dyDescent="0.25">
      <c r="A124" s="129" t="s">
        <v>2362</v>
      </c>
      <c r="B124" s="144" t="str">
        <f t="shared" si="15"/>
        <v/>
      </c>
      <c r="C124" s="137">
        <f ca="1">VLOOKUP(A124,DB_TBL_DATA_FIELDS[[FIELD_ID]:[PCT_CALC_FIELD_STATUS_CODE]],22,FALSE)</f>
        <v>-1</v>
      </c>
      <c r="D124" s="137" t="str">
        <f>IF(VLOOKUP(A124,DB_TBL_DATA_FIELDS[[FIELD_ID]:[ERROR_MESSAGE]],23,FALSE)&lt;&gt;0,VLOOKUP(A124,DB_TBL_DATA_FIELDS[[FIELD_ID]:[ERROR_MESSAGE]],23,FALSE),"")</f>
        <v/>
      </c>
      <c r="E124" s="137">
        <f>VLOOKUP(A124,DB_TBL_DATA_FIELDS[[#All],[FIELD_ID]:[RANGE_VALIDATION_MAX]],18,FALSE)</f>
        <v>1</v>
      </c>
      <c r="F124" s="137">
        <f>VLOOKUP(A124,DB_TBL_DATA_FIELDS[[#All],[FIELD_ID]:[RANGE_VALIDATION_MAX]],19,FALSE)</f>
        <v>999999999999</v>
      </c>
      <c r="G124" s="137" t="str">
        <f t="shared" ca="1" si="13"/>
        <v/>
      </c>
      <c r="H124" s="122"/>
      <c r="I124" s="72" t="str">
        <f>B115</f>
        <v>Other Grants or Mortgage Assistance</v>
      </c>
      <c r="J124" s="126"/>
      <c r="K124" s="126"/>
      <c r="L124" s="126"/>
      <c r="M124" s="126"/>
      <c r="N124" s="126"/>
      <c r="O124" s="126"/>
      <c r="P124" s="126"/>
      <c r="Q124" s="126"/>
      <c r="R124" s="126"/>
      <c r="S124" s="126"/>
      <c r="T124" s="126"/>
      <c r="U124" s="126"/>
      <c r="V124" s="126"/>
      <c r="W124" s="126"/>
      <c r="X124" s="92" t="str">
        <f ca="1">"Status: "&amp;$B$132</f>
        <v>Status: Not Started</v>
      </c>
      <c r="Y124" s="105"/>
    </row>
    <row r="125" spans="1:25" ht="21.95" customHeight="1" x14ac:dyDescent="0.2">
      <c r="A125" s="129" t="s">
        <v>2363</v>
      </c>
      <c r="B125" s="144" t="str">
        <f t="shared" si="15"/>
        <v/>
      </c>
      <c r="C125" s="137">
        <f ca="1">VLOOKUP(A125,DB_TBL_DATA_FIELDS[[FIELD_ID]:[PCT_CALC_FIELD_STATUS_CODE]],22,FALSE)</f>
        <v>-1</v>
      </c>
      <c r="D125" s="137" t="str">
        <f>IF(VLOOKUP(A125,DB_TBL_DATA_FIELDS[[FIELD_ID]:[ERROR_MESSAGE]],23,FALSE)&lt;&gt;0,VLOOKUP(A125,DB_TBL_DATA_FIELDS[[FIELD_ID]:[ERROR_MESSAGE]],23,FALSE),"")</f>
        <v/>
      </c>
      <c r="E125" s="137">
        <f>VLOOKUP(A125,DB_TBL_DATA_FIELDS[[#All],[FIELD_ID]:[RANGE_VALIDATION_MAX]],18,FALSE)</f>
        <v>1</v>
      </c>
      <c r="F125" s="137">
        <f>VLOOKUP(A125,DB_TBL_DATA_FIELDS[[#All],[FIELD_ID]:[RANGE_VALIDATION_MAX]],19,FALSE)</f>
        <v>999999999999</v>
      </c>
      <c r="G125" s="137" t="str">
        <f t="shared" ca="1" si="13"/>
        <v/>
      </c>
      <c r="H125" s="122"/>
      <c r="I125" s="104"/>
      <c r="J125" s="104"/>
      <c r="K125" s="104"/>
      <c r="L125" s="104"/>
      <c r="M125" s="104"/>
      <c r="N125" s="104"/>
      <c r="O125" s="104"/>
      <c r="P125" s="78"/>
      <c r="Q125" s="105"/>
      <c r="R125" s="78"/>
      <c r="S125" s="105"/>
      <c r="T125" s="78"/>
      <c r="U125" s="105"/>
      <c r="V125" s="78"/>
      <c r="W125" s="105"/>
      <c r="X125" s="78"/>
      <c r="Y125" s="105"/>
    </row>
    <row r="126" spans="1:25" ht="21.95" customHeight="1" x14ac:dyDescent="0.2">
      <c r="A126" s="129" t="s">
        <v>2364</v>
      </c>
      <c r="B126" s="138" t="str">
        <f ca="1">VLOOKUP(A126,'$DB.DATA'!D:H,5,FALSE)</f>
        <v/>
      </c>
      <c r="C126" s="137">
        <f ca="1">VLOOKUP(A126,DB_TBL_DATA_FIELDS[[FIELD_ID]:[PCT_CALC_FIELD_STATUS_CODE]],22,FALSE)</f>
        <v>-1</v>
      </c>
      <c r="D126" s="137" t="str">
        <f>IF(VLOOKUP(A126,DB_TBL_DATA_FIELDS[[FIELD_ID]:[ERROR_MESSAGE]],23,FALSE)&lt;&gt;0,VLOOKUP(A126,DB_TBL_DATA_FIELDS[[FIELD_ID]:[ERROR_MESSAGE]],23,FALSE),"")</f>
        <v/>
      </c>
      <c r="E126" s="137">
        <f>VLOOKUP(A126,DB_TBL_DATA_FIELDS[[#All],[FIELD_ID]:[RANGE_VALIDATION_MAX]],18,FALSE)</f>
        <v>1</v>
      </c>
      <c r="F126" s="137">
        <f>VLOOKUP(A126,DB_TBL_DATA_FIELDS[[#All],[FIELD_ID]:[RANGE_VALIDATION_MAX]],19,FALSE)</f>
        <v>999999999999</v>
      </c>
      <c r="G126" s="137" t="str">
        <f t="shared" ca="1" si="13"/>
        <v/>
      </c>
      <c r="H126" s="122"/>
      <c r="I126" s="104"/>
      <c r="J126" s="104"/>
      <c r="K126" s="104"/>
      <c r="L126" s="104"/>
      <c r="M126" s="104"/>
      <c r="N126" s="104"/>
      <c r="O126" s="104"/>
      <c r="P126" s="78"/>
      <c r="Q126" s="105"/>
      <c r="R126" s="78"/>
      <c r="S126" s="105"/>
      <c r="T126" s="78"/>
      <c r="U126" s="105"/>
      <c r="V126" s="78"/>
      <c r="W126" s="105"/>
      <c r="X126" s="78"/>
      <c r="Y126" s="105"/>
    </row>
    <row r="127" spans="1:25" ht="21.95" customHeight="1" x14ac:dyDescent="0.2">
      <c r="A127" s="145" t="s">
        <v>183</v>
      </c>
      <c r="B127" s="138" t="str">
        <f>"C"&amp;MATCH(LEFT(A127,LEN(A127)-LEN("_RANGE")),A:A,0)+1&amp;":C"&amp;(ROW()-1)</f>
        <v>C116:C126</v>
      </c>
      <c r="C127" s="137"/>
      <c r="D127" s="137"/>
      <c r="E127" s="137"/>
      <c r="F127" s="137"/>
      <c r="G127" s="137"/>
      <c r="H127" s="122"/>
      <c r="I127" s="117" t="s">
        <v>2457</v>
      </c>
      <c r="J127" s="77"/>
      <c r="K127" s="77"/>
      <c r="L127" s="77"/>
      <c r="M127" s="77"/>
      <c r="N127" s="77"/>
      <c r="O127" s="77"/>
      <c r="P127" s="77"/>
      <c r="Q127" s="77"/>
      <c r="R127" s="77"/>
      <c r="S127" s="77"/>
      <c r="T127" s="77"/>
      <c r="U127" s="77"/>
      <c r="V127" s="78"/>
      <c r="W127" s="171"/>
      <c r="X127" s="194">
        <f ca="1">G116</f>
        <v>1</v>
      </c>
      <c r="Y127" s="105"/>
    </row>
    <row r="128" spans="1:25" ht="21.95" customHeight="1" x14ac:dyDescent="0.2">
      <c r="A128" s="145" t="s">
        <v>184</v>
      </c>
      <c r="B128" s="138">
        <f ca="1">COUNTIF(INDIRECT($B127),2)</f>
        <v>0</v>
      </c>
      <c r="C128" s="137"/>
      <c r="D128" s="137"/>
      <c r="E128" s="137"/>
      <c r="F128" s="137"/>
      <c r="G128" s="137"/>
      <c r="H128" s="122"/>
      <c r="I128" s="104"/>
      <c r="J128" s="104"/>
      <c r="K128" s="104"/>
      <c r="L128" s="104"/>
      <c r="M128" s="104"/>
      <c r="N128" s="104"/>
      <c r="O128" s="104"/>
      <c r="P128" s="78"/>
      <c r="Q128" s="105"/>
      <c r="R128" s="78"/>
      <c r="S128" s="105"/>
      <c r="T128" s="78"/>
      <c r="U128" s="105"/>
      <c r="V128" s="78"/>
      <c r="W128" s="105"/>
      <c r="X128" s="78"/>
      <c r="Y128" s="105"/>
    </row>
    <row r="129" spans="1:25" ht="21.95" customHeight="1" x14ac:dyDescent="0.2">
      <c r="A129" s="145" t="s">
        <v>185</v>
      </c>
      <c r="B129" s="138">
        <f ca="1">COUNTIF(INDIRECT($B127),0)+COUNTIF(INDIRECT($B127),1)+COUNTIF(INDIRECT($B127),2)</f>
        <v>1</v>
      </c>
      <c r="C129" s="137"/>
      <c r="D129" s="137"/>
      <c r="E129" s="137"/>
      <c r="F129" s="137"/>
      <c r="G129" s="137"/>
      <c r="H129" s="122"/>
      <c r="I129" s="265" t="s">
        <v>2427</v>
      </c>
      <c r="J129" s="265"/>
      <c r="K129" s="265"/>
      <c r="L129" s="265"/>
      <c r="M129" s="265"/>
      <c r="N129" s="265"/>
      <c r="O129" s="265"/>
      <c r="P129" s="265"/>
      <c r="Q129" s="265"/>
      <c r="R129" s="265"/>
      <c r="S129" s="266" t="s">
        <v>2428</v>
      </c>
      <c r="T129" s="266"/>
      <c r="U129" s="266"/>
      <c r="V129" s="266"/>
      <c r="W129" s="266"/>
      <c r="X129" s="115"/>
      <c r="Y129" s="105"/>
    </row>
    <row r="130" spans="1:25" ht="21.95" customHeight="1" x14ac:dyDescent="0.2">
      <c r="A130" s="145" t="s">
        <v>186</v>
      </c>
      <c r="B130" s="138">
        <f ca="1">COUNTIF(INDIRECT($B127),0)</f>
        <v>0</v>
      </c>
      <c r="C130" s="137" t="s">
        <v>2185</v>
      </c>
      <c r="D130" s="137"/>
      <c r="E130" s="137"/>
      <c r="F130" s="137"/>
      <c r="G130" s="137"/>
      <c r="H130" s="122"/>
      <c r="I130" s="231"/>
      <c r="J130" s="234"/>
      <c r="K130" s="234"/>
      <c r="L130" s="234"/>
      <c r="M130" s="234"/>
      <c r="N130" s="234"/>
      <c r="O130" s="234"/>
      <c r="P130" s="234"/>
      <c r="Q130" s="234"/>
      <c r="R130" s="101" t="str">
        <f ca="1">G117</f>
        <v/>
      </c>
      <c r="S130" s="235"/>
      <c r="T130" s="236"/>
      <c r="U130" s="236"/>
      <c r="V130" s="236"/>
      <c r="W130" s="237"/>
      <c r="X130" s="90" t="str">
        <f ca="1">G122</f>
        <v/>
      </c>
      <c r="Y130" s="105"/>
    </row>
    <row r="131" spans="1:25" ht="21.95" customHeight="1" x14ac:dyDescent="0.2">
      <c r="A131" s="145" t="s">
        <v>187</v>
      </c>
      <c r="B131" s="146">
        <f ca="1">IFERROR(B128/B129,1.01)</f>
        <v>0</v>
      </c>
      <c r="C131" s="137"/>
      <c r="D131" s="137"/>
      <c r="E131" s="137"/>
      <c r="F131" s="137"/>
      <c r="G131" s="137"/>
      <c r="H131" s="122"/>
      <c r="I131" s="231"/>
      <c r="J131" s="234"/>
      <c r="K131" s="234"/>
      <c r="L131" s="234"/>
      <c r="M131" s="234"/>
      <c r="N131" s="234"/>
      <c r="O131" s="234"/>
      <c r="P131" s="234"/>
      <c r="Q131" s="234"/>
      <c r="R131" s="101" t="str">
        <f ca="1">G118</f>
        <v/>
      </c>
      <c r="S131" s="267"/>
      <c r="T131" s="268"/>
      <c r="U131" s="268"/>
      <c r="V131" s="268"/>
      <c r="W131" s="269"/>
      <c r="X131" s="90" t="str">
        <f ca="1">G123</f>
        <v/>
      </c>
      <c r="Y131" s="105"/>
    </row>
    <row r="132" spans="1:25" ht="21.95" customHeight="1" x14ac:dyDescent="0.2">
      <c r="A132" s="145" t="s">
        <v>188</v>
      </c>
      <c r="B132" s="147" t="str">
        <f ca="1">IF(B130&gt;0,"Data Error(s)",IF(B131=0,"Not Started",IF(B131&lt;1,ROUNDUP(B131*100,0)&amp;"% Done",IF(B131&gt;1,"Optional","Complete"))))</f>
        <v>Not Started</v>
      </c>
      <c r="C132" s="137"/>
      <c r="D132" s="137"/>
      <c r="E132" s="137"/>
      <c r="F132" s="137"/>
      <c r="G132" s="137"/>
      <c r="H132" s="122"/>
      <c r="I132" s="231"/>
      <c r="J132" s="234"/>
      <c r="K132" s="234"/>
      <c r="L132" s="234"/>
      <c r="M132" s="234"/>
      <c r="N132" s="234"/>
      <c r="O132" s="234"/>
      <c r="P132" s="234"/>
      <c r="Q132" s="234"/>
      <c r="R132" s="101" t="str">
        <f ca="1">G119</f>
        <v/>
      </c>
      <c r="S132" s="235"/>
      <c r="T132" s="236"/>
      <c r="U132" s="236"/>
      <c r="V132" s="236"/>
      <c r="W132" s="237"/>
      <c r="X132" s="90" t="str">
        <f ca="1">G124</f>
        <v/>
      </c>
      <c r="Y132" s="105"/>
    </row>
    <row r="133" spans="1:25" ht="21.95" customHeight="1" x14ac:dyDescent="0.2">
      <c r="A133" s="145" t="s">
        <v>189</v>
      </c>
      <c r="B133" s="138" t="str">
        <f ca="1">IF(B130&gt;0,0,IF(B131&lt;1,"",2))</f>
        <v/>
      </c>
      <c r="C133" s="137"/>
      <c r="D133" s="137"/>
      <c r="E133" s="137"/>
      <c r="F133" s="137"/>
      <c r="G133" s="137"/>
      <c r="H133" s="122"/>
      <c r="I133" s="231"/>
      <c r="J133" s="234"/>
      <c r="K133" s="234"/>
      <c r="L133" s="234"/>
      <c r="M133" s="234"/>
      <c r="N133" s="234"/>
      <c r="O133" s="234"/>
      <c r="P133" s="234"/>
      <c r="Q133" s="234"/>
      <c r="R133" s="101" t="str">
        <f ca="1">G120</f>
        <v/>
      </c>
      <c r="S133" s="235"/>
      <c r="T133" s="236"/>
      <c r="U133" s="236"/>
      <c r="V133" s="236"/>
      <c r="W133" s="237"/>
      <c r="X133" s="90" t="str">
        <f ca="1">G125</f>
        <v/>
      </c>
      <c r="Y133" s="105"/>
    </row>
    <row r="134" spans="1:25" ht="21.95" customHeight="1" x14ac:dyDescent="0.2">
      <c r="A134" s="145" t="s">
        <v>190</v>
      </c>
      <c r="B134" s="148" t="s">
        <v>2382</v>
      </c>
      <c r="C134" s="137"/>
      <c r="D134" s="137"/>
      <c r="E134" s="137"/>
      <c r="F134" s="137"/>
      <c r="G134" s="137"/>
      <c r="H134" s="122"/>
      <c r="I134" s="104"/>
      <c r="J134" s="104"/>
      <c r="K134" s="104"/>
      <c r="L134" s="104"/>
      <c r="M134" s="104"/>
      <c r="N134" s="104"/>
      <c r="O134" s="104"/>
      <c r="P134" s="78"/>
      <c r="Q134" s="105"/>
      <c r="R134" s="78"/>
      <c r="S134" s="105"/>
      <c r="T134" s="78"/>
      <c r="U134" s="105"/>
      <c r="V134" s="78"/>
      <c r="W134" s="105"/>
      <c r="X134" s="78"/>
      <c r="Y134" s="105"/>
    </row>
    <row r="135" spans="1:25" ht="21.95" customHeight="1" x14ac:dyDescent="0.2">
      <c r="A135" s="149" t="s">
        <v>2169</v>
      </c>
      <c r="B135" s="138">
        <v>0</v>
      </c>
      <c r="C135" s="137" t="s">
        <v>2183</v>
      </c>
      <c r="D135" s="137"/>
      <c r="E135" s="137"/>
      <c r="F135" s="137"/>
      <c r="G135" s="137"/>
    </row>
    <row r="136" spans="1:25" hidden="1" x14ac:dyDescent="0.2">
      <c r="A136" s="149" t="s">
        <v>2170</v>
      </c>
      <c r="B136" s="138" t="b">
        <f>(B135&gt;0)</f>
        <v>0</v>
      </c>
      <c r="C136" s="137"/>
      <c r="D136" s="137"/>
      <c r="E136" s="137"/>
      <c r="F136" s="137"/>
      <c r="G136" s="137"/>
    </row>
    <row r="137" spans="1:25" hidden="1" x14ac:dyDescent="0.2">
      <c r="A137" s="150"/>
      <c r="B137" s="151"/>
      <c r="C137" s="150"/>
      <c r="D137" s="150"/>
      <c r="E137" s="150"/>
      <c r="F137" s="150"/>
      <c r="G137" s="150"/>
    </row>
    <row r="138" spans="1:25" hidden="1" x14ac:dyDescent="0.2"/>
    <row r="139" spans="1:25" hidden="1" x14ac:dyDescent="0.2"/>
    <row r="140" spans="1:25" hidden="1" x14ac:dyDescent="0.2"/>
    <row r="141" spans="1:25" hidden="1" x14ac:dyDescent="0.2"/>
    <row r="142" spans="1:25" hidden="1" x14ac:dyDescent="0.2"/>
    <row r="143" spans="1:25" hidden="1" x14ac:dyDescent="0.2"/>
    <row r="144" spans="1:25" hidden="1" x14ac:dyDescent="0.2">
      <c r="J144" s="190"/>
      <c r="K144" s="68"/>
      <c r="L144" s="190"/>
      <c r="M144" s="68"/>
      <c r="N144" s="190"/>
      <c r="O144" s="68"/>
      <c r="P144" s="190"/>
      <c r="Q144" s="68"/>
      <c r="R144" s="190"/>
      <c r="S144" s="68"/>
      <c r="T144" s="190"/>
      <c r="U144" s="68"/>
      <c r="V144" s="190"/>
      <c r="W144" s="68"/>
      <c r="X144" s="190"/>
    </row>
    <row r="145" spans="9:25" hidden="1" x14ac:dyDescent="0.2">
      <c r="J145" s="190"/>
      <c r="K145" s="68"/>
      <c r="L145" s="190"/>
      <c r="M145" s="68"/>
      <c r="N145" s="190"/>
      <c r="O145" s="68"/>
      <c r="P145" s="190"/>
      <c r="Q145" s="68"/>
      <c r="R145" s="190"/>
      <c r="S145" s="68"/>
      <c r="T145" s="190"/>
      <c r="U145" s="68"/>
      <c r="V145" s="190"/>
      <c r="W145" s="68"/>
      <c r="X145" s="190"/>
      <c r="Y145" s="68"/>
    </row>
    <row r="146" spans="9:25" hidden="1" x14ac:dyDescent="0.2">
      <c r="I146" s="68"/>
      <c r="J146" s="190"/>
      <c r="K146" s="68"/>
      <c r="L146" s="190"/>
      <c r="M146" s="68"/>
      <c r="N146" s="190"/>
      <c r="O146" s="68"/>
      <c r="P146" s="190"/>
      <c r="Q146" s="68"/>
      <c r="R146" s="190"/>
      <c r="S146" s="68"/>
      <c r="T146" s="190"/>
      <c r="U146" s="68"/>
      <c r="V146" s="190"/>
      <c r="W146" s="68"/>
      <c r="X146" s="190"/>
      <c r="Y146" s="68"/>
    </row>
    <row r="147" spans="9:25" hidden="1" x14ac:dyDescent="0.2">
      <c r="I147" s="68"/>
      <c r="J147" s="190"/>
      <c r="K147" s="68"/>
      <c r="L147" s="190"/>
      <c r="M147" s="68"/>
      <c r="N147" s="190"/>
      <c r="O147" s="68"/>
      <c r="P147" s="190"/>
      <c r="Q147" s="68"/>
      <c r="R147" s="190"/>
      <c r="S147" s="68"/>
      <c r="T147" s="190"/>
      <c r="U147" s="68"/>
      <c r="V147" s="190"/>
      <c r="W147" s="68"/>
      <c r="X147" s="190"/>
      <c r="Y147" s="68"/>
    </row>
    <row r="148" spans="9:25" hidden="1" x14ac:dyDescent="0.2">
      <c r="Y148" s="68"/>
    </row>
  </sheetData>
  <sheetProtection algorithmName="SHA-512" hashValue="SwmwzcoSj5rT+fZzCqBYTfI2njHQYx6CeDEQ3C2nT2zGLjOo/jUc4cqv7I7YsbaVuJTeupMchd4/Npo5rg042A==" saltValue="Tyf0pNq76Bkj3dYNUtMAdw==" spinCount="100000" sheet="1" objects="1" scenarios="1" selectLockedCells="1"/>
  <dataConsolidate/>
  <mergeCells count="66">
    <mergeCell ref="S39:W40"/>
    <mergeCell ref="I34:R34"/>
    <mergeCell ref="S34:W34"/>
    <mergeCell ref="S35:W35"/>
    <mergeCell ref="I35:Q35"/>
    <mergeCell ref="I36:Q36"/>
    <mergeCell ref="S36:W36"/>
    <mergeCell ref="I37:Q37"/>
    <mergeCell ref="S37:W37"/>
    <mergeCell ref="S38:W38"/>
    <mergeCell ref="I79:W79"/>
    <mergeCell ref="I6:Y6"/>
    <mergeCell ref="I23:M23"/>
    <mergeCell ref="I24:M24"/>
    <mergeCell ref="I30:M30"/>
    <mergeCell ref="I25:M25"/>
    <mergeCell ref="U19:X19"/>
    <mergeCell ref="Q23:U23"/>
    <mergeCell ref="Q25:U25"/>
    <mergeCell ref="Q24:U24"/>
    <mergeCell ref="O30:Q30"/>
    <mergeCell ref="S30:W30"/>
    <mergeCell ref="I8:X8"/>
    <mergeCell ref="I17:X17"/>
    <mergeCell ref="S41:W41"/>
    <mergeCell ref="I42:W43"/>
    <mergeCell ref="I9:X16"/>
    <mergeCell ref="I90:W92"/>
    <mergeCell ref="I59:Q59"/>
    <mergeCell ref="S59:W59"/>
    <mergeCell ref="I61:K61"/>
    <mergeCell ref="S61:W61"/>
    <mergeCell ref="Q86:S87"/>
    <mergeCell ref="I76:O76"/>
    <mergeCell ref="I81:W83"/>
    <mergeCell ref="Q76:S76"/>
    <mergeCell ref="I85:K85"/>
    <mergeCell ref="Q85:S85"/>
    <mergeCell ref="M85:O85"/>
    <mergeCell ref="U85:W85"/>
    <mergeCell ref="I32:M32"/>
    <mergeCell ref="O32:Q32"/>
    <mergeCell ref="S133:W133"/>
    <mergeCell ref="I133:Q133"/>
    <mergeCell ref="I129:R129"/>
    <mergeCell ref="S129:W129"/>
    <mergeCell ref="I130:Q130"/>
    <mergeCell ref="S130:W130"/>
    <mergeCell ref="I131:Q131"/>
    <mergeCell ref="S131:W131"/>
    <mergeCell ref="S32:W32"/>
    <mergeCell ref="I132:Q132"/>
    <mergeCell ref="S132:W132"/>
    <mergeCell ref="I121:W122"/>
    <mergeCell ref="I97:W100"/>
    <mergeCell ref="I95:Q96"/>
    <mergeCell ref="I103:W103"/>
    <mergeCell ref="I108:O108"/>
    <mergeCell ref="Q108:S108"/>
    <mergeCell ref="I110:K110"/>
    <mergeCell ref="I114:W116"/>
    <mergeCell ref="I119:W120"/>
    <mergeCell ref="U48:W48"/>
    <mergeCell ref="U51:W51"/>
    <mergeCell ref="U49:W49"/>
    <mergeCell ref="U50:W50"/>
  </mergeCells>
  <conditionalFormatting sqref="S3">
    <cfRule type="dataBar" priority="896">
      <dataBar>
        <cfvo type="num" val="0"/>
        <cfvo type="num" val="1"/>
        <color theme="6" tint="-0.249977111117893"/>
      </dataBar>
    </cfRule>
  </conditionalFormatting>
  <conditionalFormatting sqref="R19 N19 J19">
    <cfRule type="iconSet" priority="474">
      <iconSet iconSet="3Symbols" showValue="0">
        <cfvo type="percent" val="0"/>
        <cfvo type="num" val="0" gte="0"/>
        <cfvo type="num" val="2"/>
      </iconSet>
    </cfRule>
  </conditionalFormatting>
  <conditionalFormatting sqref="H6">
    <cfRule type="iconSet" priority="440">
      <iconSet iconSet="3Flags" showValue="0">
        <cfvo type="percent" val="0"/>
        <cfvo type="num" val="1"/>
        <cfvo type="num" val="2" gte="0"/>
      </iconSet>
    </cfRule>
    <cfRule type="expression" dxfId="144" priority="441">
      <formula>($B$10=TRUE)</formula>
    </cfRule>
  </conditionalFormatting>
  <conditionalFormatting sqref="I6:Y6">
    <cfRule type="expression" dxfId="143" priority="442">
      <formula>($B$10=TRUE)</formula>
    </cfRule>
  </conditionalFormatting>
  <conditionalFormatting sqref="T3">
    <cfRule type="iconSet" priority="390">
      <iconSet iconSet="3Symbols2" showValue="0">
        <cfvo type="percent" val="0"/>
        <cfvo type="num" val="0" gte="0"/>
        <cfvo type="num" val="2"/>
      </iconSet>
    </cfRule>
  </conditionalFormatting>
  <conditionalFormatting sqref="O23:P25">
    <cfRule type="expression" dxfId="142" priority="462">
      <formula>($P23=0)</formula>
    </cfRule>
    <cfRule type="expression" dxfId="141" priority="468">
      <formula>($P23=2)</formula>
    </cfRule>
  </conditionalFormatting>
  <conditionalFormatting sqref="W23:X25">
    <cfRule type="expression" dxfId="140" priority="471">
      <formula>$X23=2</formula>
    </cfRule>
    <cfRule type="expression" dxfId="139" priority="472">
      <formula>($X23=0)</formula>
    </cfRule>
  </conditionalFormatting>
  <conditionalFormatting sqref="Q23:U25">
    <cfRule type="expression" dxfId="138" priority="276">
      <formula>LEN($Q23)&lt;=10</formula>
    </cfRule>
  </conditionalFormatting>
  <conditionalFormatting sqref="I23:M25">
    <cfRule type="expression" dxfId="137" priority="275">
      <formula>LEN($I23)&lt;=10</formula>
    </cfRule>
  </conditionalFormatting>
  <conditionalFormatting sqref="X23:X25 P23:P25">
    <cfRule type="iconSet" priority="6358">
      <iconSet iconSet="3Symbols2" showValue="0">
        <cfvo type="percent" val="0"/>
        <cfvo type="num" val="0" gte="0"/>
        <cfvo type="num" val="1" gte="0"/>
      </iconSet>
    </cfRule>
  </conditionalFormatting>
  <conditionalFormatting sqref="V23:V25 N23:N25">
    <cfRule type="iconSet" priority="6360">
      <iconSet iconSet="3Flags">
        <cfvo type="percent" val="0"/>
        <cfvo type="num" val="0" gte="0"/>
        <cfvo type="num" val="1000" gte="0"/>
      </iconSet>
    </cfRule>
  </conditionalFormatting>
  <conditionalFormatting sqref="S36:W37">
    <cfRule type="expression" dxfId="136" priority="54">
      <formula>$I36=""</formula>
    </cfRule>
  </conditionalFormatting>
  <conditionalFormatting sqref="S39">
    <cfRule type="notContainsBlanks" dxfId="135" priority="51">
      <formula>LEN(TRIM(S39))&gt;0</formula>
    </cfRule>
  </conditionalFormatting>
  <conditionalFormatting sqref="X41 N30 R30 X30 R35:R37 X35:X38 N32 R32 X32">
    <cfRule type="iconSet" priority="50">
      <iconSet iconSet="3Symbols" showValue="0">
        <cfvo type="percent" val="0"/>
        <cfvo type="num" val="0" gte="0"/>
        <cfvo type="num" val="2"/>
      </iconSet>
    </cfRule>
  </conditionalFormatting>
  <conditionalFormatting sqref="R61 N61 R59 X59 X61 L61 X63:X64">
    <cfRule type="iconSet" priority="49">
      <iconSet iconSet="3Symbols" showValue="0">
        <cfvo type="percent" val="0"/>
        <cfvo type="num" val="0" gte="0"/>
        <cfvo type="num" val="2"/>
      </iconSet>
    </cfRule>
  </conditionalFormatting>
  <conditionalFormatting sqref="X48:X51">
    <cfRule type="iconSet" priority="44">
      <iconSet iconSet="3Symbols" showValue="0">
        <cfvo type="percent" val="0"/>
        <cfvo type="num" val="0" gte="0"/>
        <cfvo type="num" val="2"/>
      </iconSet>
    </cfRule>
  </conditionalFormatting>
  <conditionalFormatting sqref="X71">
    <cfRule type="iconSet" priority="43">
      <iconSet iconSet="3Symbols" showValue="0">
        <cfvo type="percent" val="0"/>
        <cfvo type="num" val="0" gte="0"/>
        <cfvo type="num" val="2"/>
      </iconSet>
    </cfRule>
  </conditionalFormatting>
  <conditionalFormatting sqref="P76">
    <cfRule type="iconSet" priority="42">
      <iconSet iconSet="3Symbols" showValue="0">
        <cfvo type="percent" val="0"/>
        <cfvo type="num" val="0" gte="0"/>
        <cfvo type="num" val="2"/>
      </iconSet>
    </cfRule>
  </conditionalFormatting>
  <conditionalFormatting sqref="X81">
    <cfRule type="iconSet" priority="41">
      <iconSet iconSet="3Symbols" showValue="0">
        <cfvo type="percent" val="0"/>
        <cfvo type="num" val="0" gte="0"/>
        <cfvo type="num" val="2"/>
      </iconSet>
    </cfRule>
  </conditionalFormatting>
  <conditionalFormatting sqref="I81">
    <cfRule type="expression" dxfId="134" priority="40">
      <formula>(FIRST_MORTGAGE_APR_EXPLANATION_OTHER_REQUIRED=FALSE)</formula>
    </cfRule>
  </conditionalFormatting>
  <conditionalFormatting sqref="T76">
    <cfRule type="iconSet" priority="39">
      <iconSet iconSet="3Symbols" showValue="0">
        <cfvo type="percent" val="0"/>
        <cfvo type="num" val="0" gte="0"/>
        <cfvo type="num" val="2"/>
      </iconSet>
    </cfRule>
  </conditionalFormatting>
  <conditionalFormatting sqref="V76">
    <cfRule type="iconSet" priority="38">
      <iconSet iconSet="3Symbols" showValue="0">
        <cfvo type="percent" val="0"/>
        <cfvo type="num" val="0" gte="0"/>
        <cfvo type="num" val="2"/>
      </iconSet>
    </cfRule>
  </conditionalFormatting>
  <conditionalFormatting sqref="X76">
    <cfRule type="iconSet" priority="37">
      <iconSet iconSet="3Symbols" showValue="0">
        <cfvo type="percent" val="0"/>
        <cfvo type="num" val="0" gte="0"/>
        <cfvo type="num" val="2"/>
      </iconSet>
    </cfRule>
  </conditionalFormatting>
  <conditionalFormatting sqref="X72">
    <cfRule type="iconSet" priority="36">
      <iconSet iconSet="3Symbols" showValue="0">
        <cfvo type="percent" val="0"/>
        <cfvo type="num" val="0" gte="0"/>
        <cfvo type="num" val="2"/>
      </iconSet>
    </cfRule>
  </conditionalFormatting>
  <conditionalFormatting sqref="X73">
    <cfRule type="iconSet" priority="35">
      <iconSet iconSet="3Symbols" showValue="0">
        <cfvo type="percent" val="0"/>
        <cfvo type="num" val="0" gte="0"/>
        <cfvo type="num" val="2"/>
      </iconSet>
    </cfRule>
  </conditionalFormatting>
  <conditionalFormatting sqref="L85">
    <cfRule type="iconSet" priority="34">
      <iconSet iconSet="3Symbols" showValue="0">
        <cfvo type="percent" val="0"/>
        <cfvo type="num" val="0" gte="0"/>
        <cfvo type="num" val="2"/>
      </iconSet>
    </cfRule>
  </conditionalFormatting>
  <conditionalFormatting sqref="T85">
    <cfRule type="iconSet" priority="33">
      <iconSet iconSet="3Symbols" showValue="0">
        <cfvo type="percent" val="0"/>
        <cfvo type="num" val="0" gte="0"/>
        <cfvo type="num" val="2"/>
      </iconSet>
    </cfRule>
  </conditionalFormatting>
  <conditionalFormatting sqref="P85">
    <cfRule type="iconSet" priority="32">
      <iconSet iconSet="3Symbols" showValue="0">
        <cfvo type="percent" val="0"/>
        <cfvo type="num" val="0" gte="0"/>
        <cfvo type="num" val="2"/>
      </iconSet>
    </cfRule>
  </conditionalFormatting>
  <conditionalFormatting sqref="X85">
    <cfRule type="iconSet" priority="31">
      <iconSet iconSet="3Symbols" showValue="0">
        <cfvo type="percent" val="0"/>
        <cfvo type="num" val="0" gte="0"/>
        <cfvo type="num" val="2"/>
      </iconSet>
    </cfRule>
  </conditionalFormatting>
  <conditionalFormatting sqref="Q86">
    <cfRule type="notContainsBlanks" dxfId="133" priority="29">
      <formula>LEN(TRIM(Q86))&gt;0</formula>
    </cfRule>
  </conditionalFormatting>
  <conditionalFormatting sqref="U85">
    <cfRule type="expression" dxfId="132" priority="28">
      <formula>(ESCROW_OPEN_DATE_REQUIRED=FALSE)</formula>
    </cfRule>
  </conditionalFormatting>
  <conditionalFormatting sqref="X88">
    <cfRule type="iconSet" priority="27">
      <iconSet iconSet="3Symbols" showValue="0">
        <cfvo type="percent" val="0"/>
        <cfvo type="num" val="0" gte="0"/>
        <cfvo type="num" val="2"/>
      </iconSet>
    </cfRule>
  </conditionalFormatting>
  <conditionalFormatting sqref="X90">
    <cfRule type="iconSet" priority="26">
      <iconSet iconSet="3Symbols" showValue="0">
        <cfvo type="percent" val="0"/>
        <cfvo type="num" val="0" gte="0"/>
        <cfvo type="num" val="2"/>
      </iconSet>
    </cfRule>
  </conditionalFormatting>
  <conditionalFormatting sqref="I90">
    <cfRule type="expression" dxfId="131" priority="25">
      <formula>(HOEPA_FIRST_MORTGAGE_EXPLANATION_REQUIRED=FALSE)</formula>
    </cfRule>
  </conditionalFormatting>
  <conditionalFormatting sqref="X94">
    <cfRule type="iconSet" priority="24">
      <iconSet iconSet="3Symbols" showValue="0">
        <cfvo type="percent" val="0"/>
        <cfvo type="num" val="0" gte="0"/>
        <cfvo type="num" val="2"/>
      </iconSet>
    </cfRule>
  </conditionalFormatting>
  <conditionalFormatting sqref="X97">
    <cfRule type="iconSet" priority="23">
      <iconSet iconSet="3Symbols" showValue="0">
        <cfvo type="percent" val="0"/>
        <cfvo type="num" val="0" gte="0"/>
        <cfvo type="num" val="2"/>
      </iconSet>
    </cfRule>
  </conditionalFormatting>
  <conditionalFormatting sqref="I97">
    <cfRule type="expression" dxfId="130" priority="22">
      <formula>(HOUSING_EXPENSE_INCOME_RATIO_EXPLANATION_REQUIRED=FALSE)</formula>
    </cfRule>
  </conditionalFormatting>
  <conditionalFormatting sqref="I103">
    <cfRule type="notContainsBlanks" dxfId="129" priority="21">
      <formula>LEN(TRIM(I103))&gt;0</formula>
    </cfRule>
  </conditionalFormatting>
  <conditionalFormatting sqref="X104">
    <cfRule type="iconSet" priority="20">
      <iconSet iconSet="3Symbols" showValue="0">
        <cfvo type="percent" val="0"/>
        <cfvo type="num" val="0" gte="0"/>
        <cfvo type="num" val="2"/>
      </iconSet>
    </cfRule>
  </conditionalFormatting>
  <conditionalFormatting sqref="X105">
    <cfRule type="iconSet" priority="19">
      <iconSet iconSet="3Symbols" showValue="0">
        <cfvo type="percent" val="0"/>
        <cfvo type="num" val="0" gte="0"/>
        <cfvo type="num" val="2"/>
      </iconSet>
    </cfRule>
  </conditionalFormatting>
  <conditionalFormatting sqref="P108">
    <cfRule type="iconSet" priority="18">
      <iconSet iconSet="3Symbols" showValue="0">
        <cfvo type="percent" val="0"/>
        <cfvo type="num" val="0" gte="0"/>
        <cfvo type="num" val="2"/>
      </iconSet>
    </cfRule>
  </conditionalFormatting>
  <conditionalFormatting sqref="T108">
    <cfRule type="iconSet" priority="17">
      <iconSet iconSet="3Symbols" showValue="0">
        <cfvo type="percent" val="0"/>
        <cfvo type="num" val="0" gte="0"/>
        <cfvo type="num" val="2"/>
      </iconSet>
    </cfRule>
  </conditionalFormatting>
  <conditionalFormatting sqref="V108">
    <cfRule type="iconSet" priority="16">
      <iconSet iconSet="3Symbols" showValue="0">
        <cfvo type="percent" val="0"/>
        <cfvo type="num" val="0" gte="0"/>
        <cfvo type="num" val="2"/>
      </iconSet>
    </cfRule>
  </conditionalFormatting>
  <conditionalFormatting sqref="X108">
    <cfRule type="iconSet" priority="15">
      <iconSet iconSet="3Symbols" showValue="0">
        <cfvo type="percent" val="0"/>
        <cfvo type="num" val="0" gte="0"/>
        <cfvo type="num" val="2"/>
      </iconSet>
    </cfRule>
  </conditionalFormatting>
  <conditionalFormatting sqref="L110">
    <cfRule type="iconSet" priority="14">
      <iconSet iconSet="3Symbols" showValue="0">
        <cfvo type="percent" val="0"/>
        <cfvo type="num" val="0" gte="0"/>
        <cfvo type="num" val="2"/>
      </iconSet>
    </cfRule>
  </conditionalFormatting>
  <conditionalFormatting sqref="X112">
    <cfRule type="iconSet" priority="13">
      <iconSet iconSet="3Symbols" showValue="0">
        <cfvo type="percent" val="0"/>
        <cfvo type="num" val="0" gte="0"/>
        <cfvo type="num" val="2"/>
      </iconSet>
    </cfRule>
  </conditionalFormatting>
  <conditionalFormatting sqref="X114">
    <cfRule type="iconSet" priority="12">
      <iconSet iconSet="3Symbols" showValue="0">
        <cfvo type="percent" val="0"/>
        <cfvo type="num" val="0" gte="0"/>
        <cfvo type="num" val="2"/>
      </iconSet>
    </cfRule>
  </conditionalFormatting>
  <conditionalFormatting sqref="I114">
    <cfRule type="expression" dxfId="128" priority="11">
      <formula>(HOEPA_SECOND_MORTGAGE_EXPLANATION_REQUIRED=FALSE)</formula>
    </cfRule>
  </conditionalFormatting>
  <conditionalFormatting sqref="W105 I108 Q108 U108 W108 I110 W112 I114">
    <cfRule type="expression" dxfId="127" priority="10">
      <formula>NOT(SECOND_MTG_FLAG=TRUE)</formula>
    </cfRule>
  </conditionalFormatting>
  <conditionalFormatting sqref="X127">
    <cfRule type="iconSet" priority="9">
      <iconSet iconSet="3Symbols" showValue="0">
        <cfvo type="percent" val="0"/>
        <cfvo type="num" val="0" gte="0"/>
        <cfvo type="num" val="2"/>
      </iconSet>
    </cfRule>
  </conditionalFormatting>
  <conditionalFormatting sqref="S131:W132">
    <cfRule type="expression" dxfId="126" priority="8">
      <formula>$I131=""</formula>
    </cfRule>
  </conditionalFormatting>
  <conditionalFormatting sqref="R130:R133 X130:X133">
    <cfRule type="iconSet" priority="6361">
      <iconSet iconSet="3Symbols" showValue="0">
        <cfvo type="percent" val="0"/>
        <cfvo type="num" val="0" gte="0"/>
        <cfvo type="num" val="2"/>
      </iconSet>
    </cfRule>
  </conditionalFormatting>
  <conditionalFormatting sqref="S133:W133">
    <cfRule type="expression" dxfId="125" priority="5">
      <formula>$I133=""</formula>
    </cfRule>
  </conditionalFormatting>
  <conditionalFormatting sqref="I130:W133">
    <cfRule type="expression" dxfId="124" priority="4">
      <formula>NOT(OTHER_GRANTS_FLAG=TRUE)</formula>
    </cfRule>
  </conditionalFormatting>
  <conditionalFormatting sqref="X79">
    <cfRule type="iconSet" priority="2">
      <iconSet iconSet="3Symbols" showValue="0">
        <cfvo type="percent" val="0"/>
        <cfvo type="num" val="0" gte="0"/>
        <cfvo type="num" val="2"/>
      </iconSet>
    </cfRule>
  </conditionalFormatting>
  <conditionalFormatting sqref="I79">
    <cfRule type="expression" dxfId="123" priority="1">
      <formula>FIRST_MORTGAGE_APR_EXPLANATION_PRESET_REQUIRED=FALSE</formula>
    </cfRule>
  </conditionalFormatting>
  <dataValidations xWindow="41" yWindow="456" count="31">
    <dataValidation type="whole" allowBlank="1" showInputMessage="1" showErrorMessage="1" error="Invalid Zip Code Entered" sqref="O61" xr:uid="{00000000-0002-0000-0100-000000000000}">
      <formula1>1</formula1>
      <formula2>99999</formula2>
    </dataValidation>
    <dataValidation type="whole" allowBlank="1" showInputMessage="1" showErrorMessage="1" error="Invalid Zip+4 Entered" sqref="Q61" xr:uid="{00000000-0002-0000-0100-000001000000}">
      <formula1>1</formula1>
      <formula2>9999</formula2>
    </dataValidation>
    <dataValidation type="custom" showInputMessage="1" showErrorMessage="1" errorTitle="No Data Entry" error="Field is Read-Only" sqref="H21" xr:uid="{00000000-0002-0000-0100-000002000000}">
      <formula1>"&lt;0&gt;0"</formula1>
    </dataValidation>
    <dataValidation type="decimal" operator="greaterThan" allowBlank="1" showInputMessage="1" showErrorMessage="1" error="Must be a numeric value greater than 0" sqref="S35:W37 M85:O85 Q108:S108 S130:W133 Q76:S76" xr:uid="{00000000-0002-0000-0100-000003000000}">
      <formula1>0</formula1>
    </dataValidation>
    <dataValidation type="list" allowBlank="1" showInputMessage="1" showErrorMessage="1" error="Invalid County" sqref="S61" xr:uid="{00000000-0002-0000-0100-000004000000}">
      <formula1>IF($M$61&lt;&gt;"",INDIRECT("COUNTY_RANGE_"&amp;$M$61),INDIRECT("RANGE_LOOKUP_COUNTY_PLACEHOLDER"))</formula1>
    </dataValidation>
    <dataValidation type="list" showInputMessage="1" showErrorMessage="1" error="Invalid state code selected OR clear selected County before changing state" sqref="M61" xr:uid="{00000000-0002-0000-0100-000005000000}">
      <formula1>IF($S$61="",RANGE_LOOKUP_STATE,INDIRECT("RANGE_FAKE"))</formula1>
    </dataValidation>
    <dataValidation type="list" allowBlank="1" showInputMessage="1" showErrorMessage="1" error="Select 'Yes' or 'No'" sqref="W63:W64 W71 W73 W88 W104 W112 W127" xr:uid="{00000000-0002-0000-0100-000006000000}">
      <formula1>RANGE_LOOKUP_YESNO</formula1>
    </dataValidation>
    <dataValidation type="date" operator="greaterThanOrEqual" allowBlank="1" showInputMessage="1" showErrorMessage="1" error="Invalid Date" sqref="U49:W49 Q85:S85 U85:W85" xr:uid="{00000000-0002-0000-0100-000007000000}">
      <formula1>1</formula1>
    </dataValidation>
    <dataValidation type="whole" operator="greaterThanOrEqual" allowBlank="1" showInputMessage="1" showErrorMessage="1" error="Invalid Value" sqref="U48:W48" xr:uid="{00000000-0002-0000-0100-000008000000}">
      <formula1>0</formula1>
    </dataValidation>
    <dataValidation type="textLength" allowBlank="1" showInputMessage="1" showErrorMessage="1" error="Maximum Number of Characters Exceeded" sqref="I76" xr:uid="{00000000-0002-0000-0100-000009000000}">
      <formula1>E80</formula1>
      <formula2>F80</formula2>
    </dataValidation>
    <dataValidation type="decimal" allowBlank="1" showInputMessage="1" showErrorMessage="1" error="Must be a numeric value greater than 0" sqref="U76" xr:uid="{00000000-0002-0000-0100-00000A000000}">
      <formula1>E82</formula1>
      <formula2>F82</formula2>
    </dataValidation>
    <dataValidation type="decimal" allowBlank="1" showInputMessage="1" showErrorMessage="1" error="Must be a numeric value greater than 0" sqref="W76" xr:uid="{00000000-0002-0000-0100-00000B000000}">
      <formula1>I125</formula1>
      <formula2>J125</formula2>
    </dataValidation>
    <dataValidation type="list" allowBlank="1" showInputMessage="1" showErrorMessage="1" error="Invalid Mortgage Type" sqref="W72 W105" xr:uid="{00000000-0002-0000-0100-00000C000000}">
      <formula1>RANGE_LOOKUP_MORTGAGETYPE</formula1>
    </dataValidation>
    <dataValidation type="whole" operator="greaterThan" allowBlank="1" showInputMessage="1" showErrorMessage="1" error="Must be a numeric value greater than 0" sqref="I85:K85" xr:uid="{00000000-0002-0000-0100-00000D000000}">
      <formula1>0</formula1>
    </dataValidation>
    <dataValidation type="decimal" allowBlank="1" showInputMessage="1" showErrorMessage="1" error="Must be a numeric value between 0% and 50.00%" sqref="W94" xr:uid="{00000000-0002-0000-0100-00000E000000}">
      <formula1>E94</formula1>
      <formula2>F94</formula2>
    </dataValidation>
    <dataValidation type="whole" operator="greaterThanOrEqual" allowBlank="1" showInputMessage="1" showErrorMessage="1" error="Must be a numeric value greater than or equal to 0" sqref="I110:K110" xr:uid="{00000000-0002-0000-0100-00000F000000}">
      <formula1>0</formula1>
    </dataValidation>
    <dataValidation type="decimal" allowBlank="1" showInputMessage="1" showErrorMessage="1" error="Must be a numeric value greater than 0" sqref="W108" xr:uid="{00000000-0002-0000-0100-000010000000}">
      <formula1>I159</formula1>
      <formula2>J159</formula2>
    </dataValidation>
    <dataValidation type="textLength" allowBlank="1" showInputMessage="1" showErrorMessage="1" error="Maximum Number of Characters Exceeded" sqref="I30:M30 I108:O108" xr:uid="{00000000-0002-0000-0100-000011000000}">
      <formula1>E19</formula1>
      <formula2>F19</formula2>
    </dataValidation>
    <dataValidation type="textLength" allowBlank="1" showInputMessage="1" showErrorMessage="1" error="Maximum Number of Characters Exceeded" sqref="O30:Q30" xr:uid="{00000000-0002-0000-0100-000012000000}">
      <formula1>E20</formula1>
      <formula2>F20</formula2>
    </dataValidation>
    <dataValidation type="textLength" allowBlank="1" showInputMessage="1" showErrorMessage="1" error="Maximum Number of Characters Exceeded" sqref="S30:W30" xr:uid="{00000000-0002-0000-0100-000013000000}">
      <formula1>E21</formula1>
      <formula2>F21</formula2>
    </dataValidation>
    <dataValidation type="decimal" allowBlank="1" showInputMessage="1" showErrorMessage="1" error="Must be a numeric value between $0.01 and $22,000" sqref="S41:W41" xr:uid="{00000000-0002-0000-0100-000014000000}">
      <formula1>E33</formula1>
      <formula2>F33</formula2>
    </dataValidation>
    <dataValidation type="textLength" allowBlank="1" showInputMessage="1" showErrorMessage="1" error="Maximum Number of Characters Exceeded" sqref="S32:W32" xr:uid="{00000000-0002-0000-0100-000015000000}">
      <formula1>E25</formula1>
      <formula2>F25</formula2>
    </dataValidation>
    <dataValidation type="textLength" allowBlank="1" showInputMessage="1" showErrorMessage="1" error="Maximum Number of Characters Exceeded" sqref="I35:Q37 I32:M32" xr:uid="{00000000-0002-0000-0100-000016000000}">
      <formula1>E23</formula1>
      <formula2>F23</formula2>
    </dataValidation>
    <dataValidation type="decimal" allowBlank="1" showInputMessage="1" showErrorMessage="1" error="Must be a numeric value between 0% and 80.00%" sqref="U50:W50" xr:uid="{00000000-0002-0000-0100-000017000000}">
      <formula1>E47</formula1>
      <formula2>F47</formula2>
    </dataValidation>
    <dataValidation type="whole" allowBlank="1" showInputMessage="1" showErrorMessage="1" error="Invalid Value" sqref="U51:W51" xr:uid="{00000000-0002-0000-0100-000018000000}">
      <formula1>E48</formula1>
      <formula2>F48</formula2>
    </dataValidation>
    <dataValidation type="textLength" allowBlank="1" showInputMessage="1" showErrorMessage="1" error="Maximum Number of Characters Exceeded" sqref="O32:Q32" xr:uid="{00000000-0002-0000-0100-000019000000}">
      <formula1>E24</formula1>
      <formula2>F24</formula2>
    </dataValidation>
    <dataValidation type="textLength" allowBlank="1" showInputMessage="1" showErrorMessage="1" error="Maximum Number of Characters Exceeded" sqref="I59:Q59 I61:K61" xr:uid="{00000000-0002-0000-0100-00001A000000}">
      <formula1>E62</formula1>
      <formula2>F62</formula2>
    </dataValidation>
    <dataValidation type="textLength" allowBlank="1" showInputMessage="1" showErrorMessage="1" error="Maximum Number of Characters Exceeded" sqref="S59:W59" xr:uid="{00000000-0002-0000-0100-00001B000000}">
      <formula1>E63</formula1>
      <formula2>F63</formula2>
    </dataValidation>
    <dataValidation type="list" allowBlank="1" showInputMessage="1" showErrorMessage="1" error="Invalid Selection" sqref="I79" xr:uid="{00000000-0002-0000-0100-00001C000000}">
      <formula1>RANGE_LOOKUP_FIRSTMTG_EXPLANATION</formula1>
    </dataValidation>
    <dataValidation type="decimal" allowBlank="1" showInputMessage="1" showErrorMessage="1" error="Must be a numeric value greater than 0" sqref="U108" xr:uid="{00000000-0002-0000-0100-00001D000000}">
      <formula1>E112</formula1>
      <formula2>F112</formula2>
    </dataValidation>
    <dataValidation type="textLength" allowBlank="1" showInputMessage="1" showErrorMessage="1" error="Maximum Number of Characters Exceeded" sqref="I130:Q133" xr:uid="{00000000-0002-0000-0100-00001E000000}">
      <formula1>E117</formula1>
      <formula2>F117</formula2>
    </dataValidation>
  </dataValidations>
  <printOptions horizontalCentered="1"/>
  <pageMargins left="0.25" right="0.25" top="0.5" bottom="0.5" header="0.3" footer="0.3"/>
  <pageSetup scale="85" fitToWidth="0" fitToHeight="0" orientation="portrait" r:id="rId1"/>
  <headerFooter>
    <oddFooter>&amp;R&amp;8&amp;P of &amp;N&amp;L&amp;1#&amp;"Calibri"&amp;9&amp;KFF0000FHLBank San Francisco | Personal</oddFooter>
  </headerFooter>
  <rowBreaks count="2" manualBreakCount="2">
    <brk id="65" min="7" max="24" man="1"/>
    <brk id="101" min="7"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XFD146"/>
  <sheetViews>
    <sheetView showGridLines="0" showRowColHeaders="0" topLeftCell="H1" zoomScaleNormal="100" zoomScaleSheetLayoutView="100" workbookViewId="0">
      <pane ySplit="4" topLeftCell="A5" activePane="bottomLeft" state="frozen"/>
      <selection pane="bottomLeft" activeCell="H5" sqref="H5"/>
    </sheetView>
  </sheetViews>
  <sheetFormatPr defaultColWidth="0" defaultRowHeight="0" customHeight="1" zeroHeight="1" x14ac:dyDescent="0.2"/>
  <cols>
    <col min="1" max="1" width="27.5703125" style="152" hidden="1" customWidth="1"/>
    <col min="2" max="2" width="15.7109375" style="153" hidden="1" customWidth="1"/>
    <col min="3" max="7" width="15.7109375" style="152" hidden="1" customWidth="1"/>
    <col min="8" max="8" width="2.42578125" style="75" customWidth="1"/>
    <col min="9" max="9" width="10.7109375" style="75" customWidth="1"/>
    <col min="10" max="10" width="2.7109375" style="74" customWidth="1"/>
    <col min="11" max="11" width="10.7109375" style="75" customWidth="1"/>
    <col min="12" max="12" width="2.7109375" style="74" customWidth="1"/>
    <col min="13" max="13" width="10.7109375" style="75" customWidth="1"/>
    <col min="14" max="14" width="2.7109375" style="74" customWidth="1"/>
    <col min="15" max="15" width="10.7109375" style="75" customWidth="1"/>
    <col min="16" max="16" width="2.7109375" style="74" customWidth="1"/>
    <col min="17" max="17" width="10.7109375" style="75" customWidth="1"/>
    <col min="18" max="18" width="2.7109375" style="74" customWidth="1"/>
    <col min="19" max="19" width="10.7109375" style="75" customWidth="1"/>
    <col min="20" max="20" width="2.7109375" style="74" customWidth="1"/>
    <col min="21" max="21" width="10.7109375" style="75" customWidth="1"/>
    <col min="22" max="22" width="2.7109375" style="74" customWidth="1"/>
    <col min="23" max="23" width="10.7109375" style="75" customWidth="1"/>
    <col min="24" max="24" width="2.7109375" style="74" customWidth="1"/>
    <col min="25" max="25" width="2.42578125" style="75" customWidth="1"/>
    <col min="26" max="16384" width="9.140625" style="68" hidden="1"/>
  </cols>
  <sheetData>
    <row r="1" spans="1:16384" ht="40.5" customHeight="1" thickBot="1" x14ac:dyDescent="0.25">
      <c r="A1" s="130" t="s">
        <v>198</v>
      </c>
      <c r="B1" s="131" t="s">
        <v>197</v>
      </c>
      <c r="C1" s="130" t="s">
        <v>194</v>
      </c>
      <c r="D1" s="130" t="s">
        <v>195</v>
      </c>
      <c r="E1" s="130" t="s">
        <v>192</v>
      </c>
      <c r="F1" s="130" t="s">
        <v>193</v>
      </c>
      <c r="G1" s="132" t="s">
        <v>196</v>
      </c>
      <c r="H1" s="106"/>
      <c r="I1" s="106"/>
      <c r="J1" s="107"/>
      <c r="K1" s="106"/>
      <c r="L1" s="107"/>
      <c r="M1" s="106"/>
      <c r="N1" s="107"/>
      <c r="O1" s="106"/>
      <c r="P1" s="107"/>
      <c r="Q1" s="106"/>
      <c r="R1" s="107"/>
      <c r="S1" s="106"/>
      <c r="T1" s="107"/>
      <c r="U1" s="106"/>
      <c r="V1" s="107"/>
      <c r="W1" s="106"/>
      <c r="X1" s="107"/>
      <c r="Y1" s="106"/>
    </row>
    <row r="2" spans="1:16384" ht="3" customHeight="1" x14ac:dyDescent="0.2">
      <c r="A2" s="133"/>
      <c r="B2" s="134"/>
      <c r="C2" s="133"/>
      <c r="D2" s="133"/>
      <c r="E2" s="133"/>
      <c r="F2" s="133"/>
      <c r="G2" s="133"/>
      <c r="H2" s="79"/>
      <c r="I2" s="80"/>
      <c r="J2" s="80"/>
      <c r="K2" s="80"/>
      <c r="L2" s="80"/>
      <c r="M2" s="80"/>
      <c r="N2" s="80"/>
      <c r="O2" s="80"/>
      <c r="P2" s="81"/>
      <c r="Q2" s="81"/>
      <c r="R2" s="108"/>
      <c r="S2" s="102"/>
      <c r="T2" s="108"/>
      <c r="U2" s="108"/>
      <c r="V2" s="108"/>
      <c r="W2" s="108"/>
      <c r="X2" s="108"/>
      <c r="Y2" s="108"/>
    </row>
    <row r="3" spans="1:16384" ht="15" customHeight="1" x14ac:dyDescent="0.2">
      <c r="A3" s="133"/>
      <c r="B3" s="134"/>
      <c r="C3" s="133"/>
      <c r="D3" s="133"/>
      <c r="E3" s="133"/>
      <c r="F3" s="133"/>
      <c r="G3" s="133"/>
      <c r="H3" s="109"/>
      <c r="I3" s="80" t="str">
        <f ca="1">(LEFT($B$8,40)&amp;IF(LEN($B$8)&gt;40,"…",""))</f>
        <v/>
      </c>
      <c r="J3" s="80"/>
      <c r="K3" s="80"/>
      <c r="L3" s="80"/>
      <c r="M3" s="80"/>
      <c r="N3" s="80"/>
      <c r="O3" s="80"/>
      <c r="P3" s="81"/>
      <c r="Q3" s="81"/>
      <c r="R3" s="127" t="s">
        <v>2166</v>
      </c>
      <c r="S3" s="69" t="str">
        <f ca="1">IF('$DB.DATA'!H9="I",VLOOKUP("APP_PROGRESS_PCT_COMPLETE",DB_TBL_DATA_FIELDS[[FIELD_ID]:[FIELD_VALUE_CLEAN]],10,FALSE),"N/A")</f>
        <v>N/A</v>
      </c>
      <c r="T3" s="82" t="str">
        <f ca="1">IF(B13&gt;0,0,IF(B9&gt;0,1,IF(S3=1,2,"")))</f>
        <v/>
      </c>
      <c r="U3" s="109"/>
      <c r="V3" s="110"/>
      <c r="W3" s="109"/>
      <c r="X3" s="110"/>
      <c r="Y3" s="109"/>
    </row>
    <row r="4" spans="1:16384" ht="3" customHeight="1" x14ac:dyDescent="0.2">
      <c r="A4" s="133"/>
      <c r="B4" s="134"/>
      <c r="C4" s="133"/>
      <c r="D4" s="133"/>
      <c r="E4" s="133"/>
      <c r="F4" s="133"/>
      <c r="G4" s="133"/>
      <c r="H4" s="112"/>
      <c r="I4" s="83"/>
      <c r="J4" s="83"/>
      <c r="K4" s="83"/>
      <c r="L4" s="83"/>
      <c r="M4" s="83"/>
      <c r="N4" s="83"/>
      <c r="O4" s="83"/>
      <c r="P4" s="84"/>
      <c r="Q4" s="84"/>
      <c r="R4" s="111"/>
      <c r="S4" s="112"/>
      <c r="T4" s="111"/>
      <c r="U4" s="112"/>
      <c r="V4" s="111"/>
      <c r="W4" s="112"/>
      <c r="X4" s="111"/>
      <c r="Y4" s="112"/>
    </row>
    <row r="5" spans="1:16384" ht="3.95" customHeight="1" x14ac:dyDescent="0.2">
      <c r="A5" s="133"/>
      <c r="B5" s="134"/>
      <c r="C5" s="133"/>
      <c r="D5" s="133"/>
      <c r="E5" s="133"/>
      <c r="F5" s="133"/>
      <c r="G5" s="133"/>
      <c r="H5" s="114"/>
      <c r="I5" s="85"/>
      <c r="J5" s="85"/>
      <c r="K5" s="85"/>
      <c r="L5" s="85"/>
      <c r="M5" s="85"/>
      <c r="N5" s="85"/>
      <c r="O5" s="85"/>
      <c r="P5" s="86"/>
      <c r="Q5" s="86"/>
      <c r="R5" s="70"/>
      <c r="S5" s="113"/>
      <c r="T5" s="70"/>
      <c r="U5" s="113"/>
      <c r="V5" s="70"/>
      <c r="W5" s="113"/>
      <c r="X5" s="70"/>
      <c r="Y5" s="113"/>
    </row>
    <row r="6" spans="1:16384" ht="18" customHeight="1" x14ac:dyDescent="0.2">
      <c r="A6" s="135" t="s">
        <v>37</v>
      </c>
      <c r="B6" s="136" t="str">
        <f>B7&amp;" | "&amp;VLOOKUP("PAGE_BANNER_TITLE",DB_TBL_CONFIG_APP[#All],4,FALSE)</f>
        <v>IDEA Program | Certification and Disbursement Request Attachment 1</v>
      </c>
      <c r="C6" s="135"/>
      <c r="D6" s="135"/>
      <c r="E6" s="135"/>
      <c r="F6" s="135"/>
      <c r="G6" s="135"/>
      <c r="H6" s="205" t="str">
        <f ca="1">B11</f>
        <v/>
      </c>
      <c r="I6" s="274" t="str">
        <f ca="1">B12</f>
        <v/>
      </c>
      <c r="J6" s="275"/>
      <c r="K6" s="275"/>
      <c r="L6" s="275"/>
      <c r="M6" s="275"/>
      <c r="N6" s="275"/>
      <c r="O6" s="275"/>
      <c r="P6" s="275"/>
      <c r="Q6" s="275"/>
      <c r="R6" s="275"/>
      <c r="S6" s="275"/>
      <c r="T6" s="275"/>
      <c r="U6" s="275"/>
      <c r="V6" s="275"/>
      <c r="W6" s="275"/>
      <c r="X6" s="275"/>
      <c r="Y6" s="275"/>
    </row>
    <row r="7" spans="1:16384" ht="3.75" customHeight="1" x14ac:dyDescent="0.2">
      <c r="A7" s="135" t="s">
        <v>2231</v>
      </c>
      <c r="B7" s="136" t="str">
        <f>VLOOKUP(A7,DB_TBL_CONFIG_APP[#All],4,FALSE)</f>
        <v>IDEA Program</v>
      </c>
      <c r="C7" s="135"/>
      <c r="D7" s="135"/>
      <c r="E7" s="135"/>
      <c r="F7" s="135"/>
      <c r="G7" s="135"/>
      <c r="H7" s="205"/>
      <c r="I7" s="205"/>
      <c r="J7" s="205"/>
      <c r="K7" s="205"/>
      <c r="L7" s="205"/>
      <c r="M7" s="205"/>
      <c r="N7" s="205"/>
      <c r="O7" s="205"/>
      <c r="P7" s="205"/>
      <c r="Q7" s="205"/>
      <c r="R7" s="205"/>
      <c r="S7" s="205"/>
      <c r="T7" s="205"/>
      <c r="U7" s="205"/>
      <c r="V7" s="205"/>
      <c r="W7" s="205"/>
      <c r="X7" s="205"/>
      <c r="Y7" s="205"/>
    </row>
    <row r="8" spans="1:16384" s="71" customFormat="1" ht="21.95" customHeight="1" x14ac:dyDescent="0.2">
      <c r="A8" s="135" t="s">
        <v>45</v>
      </c>
      <c r="B8" s="136" t="str">
        <f ca="1">IF(VLOOKUP("HOMEBUYER_NAME_FULL",DB_TBL_DATA_FIELDS[[#All],[FIELD_ID]:[FIELD_VALUE_CLEAN]],10,FALSE)="","",VLOOKUP("HOMEBUYER_NAME_FULL",DB_TBL_DATA_FIELDS[[#All],[FIELD_ID]:[FIELD_VALUE_CLEAN]],10,FALSE))</f>
        <v/>
      </c>
      <c r="C8" s="137"/>
      <c r="D8" s="137"/>
      <c r="E8" s="135"/>
      <c r="F8" s="135"/>
      <c r="G8" s="135"/>
      <c r="H8" s="206"/>
      <c r="I8" s="283" t="s">
        <v>2436</v>
      </c>
      <c r="J8" s="283"/>
      <c r="K8" s="283"/>
      <c r="L8" s="283"/>
      <c r="M8" s="283"/>
      <c r="N8" s="283"/>
      <c r="O8" s="283"/>
      <c r="P8" s="283"/>
      <c r="Q8" s="283"/>
      <c r="R8" s="283"/>
      <c r="S8" s="283"/>
      <c r="T8" s="283"/>
      <c r="U8" s="283"/>
      <c r="V8" s="283"/>
      <c r="W8" s="283"/>
      <c r="X8" s="283"/>
      <c r="Y8" s="206"/>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c r="IW8" s="68"/>
      <c r="IX8" s="68"/>
      <c r="IY8" s="68"/>
      <c r="IZ8" s="68"/>
      <c r="JA8" s="68"/>
      <c r="JB8" s="68"/>
      <c r="JC8" s="68"/>
      <c r="JD8" s="68"/>
      <c r="JE8" s="68"/>
      <c r="JF8" s="68"/>
      <c r="JG8" s="68"/>
      <c r="JH8" s="68"/>
      <c r="JI8" s="68"/>
      <c r="JJ8" s="68"/>
      <c r="JK8" s="68"/>
      <c r="JL8" s="68"/>
      <c r="JM8" s="68"/>
      <c r="JN8" s="68"/>
      <c r="JO8" s="68"/>
      <c r="JP8" s="68"/>
      <c r="JQ8" s="68"/>
      <c r="JR8" s="68"/>
      <c r="JS8" s="68"/>
      <c r="JT8" s="68"/>
      <c r="JU8" s="68"/>
      <c r="JV8" s="68"/>
      <c r="JW8" s="68"/>
      <c r="JX8" s="68"/>
      <c r="JY8" s="68"/>
      <c r="JZ8" s="68"/>
      <c r="KA8" s="68"/>
      <c r="KB8" s="68"/>
      <c r="KC8" s="68"/>
      <c r="KD8" s="68"/>
      <c r="KE8" s="68"/>
      <c r="KF8" s="68"/>
      <c r="KG8" s="68"/>
      <c r="KH8" s="68"/>
      <c r="KI8" s="68"/>
      <c r="KJ8" s="68"/>
      <c r="KK8" s="68"/>
      <c r="KL8" s="68"/>
      <c r="KM8" s="68"/>
      <c r="KN8" s="68"/>
      <c r="KO8" s="68"/>
      <c r="KP8" s="68"/>
      <c r="KQ8" s="68"/>
      <c r="KR8" s="68"/>
      <c r="KS8" s="68"/>
      <c r="KT8" s="68"/>
      <c r="KU8" s="68"/>
      <c r="KV8" s="68"/>
      <c r="KW8" s="68"/>
      <c r="KX8" s="68"/>
      <c r="KY8" s="68"/>
      <c r="KZ8" s="68"/>
      <c r="LA8" s="68"/>
      <c r="LB8" s="68"/>
      <c r="LC8" s="68"/>
      <c r="LD8" s="68"/>
      <c r="LE8" s="68"/>
      <c r="LF8" s="68"/>
      <c r="LG8" s="68"/>
      <c r="LH8" s="68"/>
      <c r="LI8" s="68"/>
      <c r="LJ8" s="68"/>
      <c r="LK8" s="68"/>
      <c r="LL8" s="68"/>
      <c r="LM8" s="68"/>
      <c r="LN8" s="68"/>
      <c r="LO8" s="68"/>
      <c r="LP8" s="68"/>
      <c r="LQ8" s="68"/>
      <c r="LR8" s="68"/>
      <c r="LS8" s="68"/>
      <c r="LT8" s="68"/>
      <c r="LU8" s="68"/>
      <c r="LV8" s="68"/>
      <c r="LW8" s="68"/>
      <c r="LX8" s="68"/>
      <c r="LY8" s="68"/>
      <c r="LZ8" s="68"/>
      <c r="MA8" s="68"/>
      <c r="MB8" s="68"/>
      <c r="MC8" s="68"/>
      <c r="MD8" s="68"/>
      <c r="ME8" s="68"/>
      <c r="MF8" s="68"/>
      <c r="MG8" s="68"/>
      <c r="MH8" s="68"/>
      <c r="MI8" s="68"/>
      <c r="MJ8" s="68"/>
      <c r="MK8" s="68"/>
      <c r="ML8" s="68"/>
      <c r="MM8" s="68"/>
      <c r="MN8" s="68"/>
      <c r="MO8" s="68"/>
      <c r="MP8" s="68"/>
      <c r="MQ8" s="68"/>
      <c r="MR8" s="68"/>
      <c r="MS8" s="68"/>
      <c r="MT8" s="68"/>
      <c r="MU8" s="68"/>
      <c r="MV8" s="68"/>
      <c r="MW8" s="68"/>
      <c r="MX8" s="68"/>
      <c r="MY8" s="68"/>
      <c r="MZ8" s="68"/>
      <c r="NA8" s="68"/>
      <c r="NB8" s="68"/>
      <c r="NC8" s="68"/>
      <c r="ND8" s="68"/>
      <c r="NE8" s="68"/>
      <c r="NF8" s="68"/>
      <c r="NG8" s="68"/>
      <c r="NH8" s="68"/>
      <c r="NI8" s="68"/>
      <c r="NJ8" s="68"/>
      <c r="NK8" s="68"/>
      <c r="NL8" s="68"/>
      <c r="NM8" s="68"/>
      <c r="NN8" s="68"/>
      <c r="NO8" s="68"/>
      <c r="NP8" s="68"/>
      <c r="NQ8" s="68"/>
      <c r="NR8" s="68"/>
      <c r="NS8" s="68"/>
      <c r="NT8" s="68"/>
      <c r="NU8" s="68"/>
      <c r="NV8" s="68"/>
      <c r="NW8" s="68"/>
      <c r="NX8" s="68"/>
      <c r="NY8" s="68"/>
      <c r="NZ8" s="68"/>
      <c r="OA8" s="68"/>
      <c r="OB8" s="68"/>
      <c r="OC8" s="68"/>
      <c r="OD8" s="68"/>
      <c r="OE8" s="68"/>
      <c r="OF8" s="68"/>
      <c r="OG8" s="68"/>
      <c r="OH8" s="68"/>
      <c r="OI8" s="68"/>
      <c r="OJ8" s="68"/>
      <c r="OK8" s="68"/>
      <c r="OL8" s="68"/>
      <c r="OM8" s="68"/>
      <c r="ON8" s="68"/>
      <c r="OO8" s="68"/>
      <c r="OP8" s="68"/>
      <c r="OQ8" s="68"/>
      <c r="OR8" s="68"/>
      <c r="OS8" s="68"/>
      <c r="OT8" s="68"/>
      <c r="OU8" s="68"/>
      <c r="OV8" s="68"/>
      <c r="OW8" s="68"/>
      <c r="OX8" s="68"/>
      <c r="OY8" s="68"/>
      <c r="OZ8" s="68"/>
      <c r="PA8" s="68"/>
      <c r="PB8" s="68"/>
      <c r="PC8" s="68"/>
      <c r="PD8" s="68"/>
      <c r="PE8" s="68"/>
      <c r="PF8" s="68"/>
      <c r="PG8" s="68"/>
      <c r="PH8" s="68"/>
      <c r="PI8" s="68"/>
      <c r="PJ8" s="68"/>
      <c r="PK8" s="68"/>
      <c r="PL8" s="68"/>
      <c r="PM8" s="68"/>
      <c r="PN8" s="68"/>
      <c r="PO8" s="68"/>
      <c r="PP8" s="68"/>
      <c r="PQ8" s="68"/>
      <c r="PR8" s="68"/>
      <c r="PS8" s="68"/>
      <c r="PT8" s="68"/>
      <c r="PU8" s="68"/>
      <c r="PV8" s="68"/>
      <c r="PW8" s="68"/>
      <c r="PX8" s="68"/>
      <c r="PY8" s="68"/>
      <c r="PZ8" s="68"/>
      <c r="QA8" s="68"/>
      <c r="QB8" s="68"/>
      <c r="QC8" s="68"/>
      <c r="QD8" s="68"/>
      <c r="QE8" s="68"/>
      <c r="QF8" s="68"/>
      <c r="QG8" s="68"/>
      <c r="QH8" s="68"/>
      <c r="QI8" s="68"/>
      <c r="QJ8" s="68"/>
      <c r="QK8" s="68"/>
      <c r="QL8" s="68"/>
      <c r="QM8" s="68"/>
      <c r="QN8" s="68"/>
      <c r="QO8" s="68"/>
      <c r="QP8" s="68"/>
      <c r="QQ8" s="68"/>
      <c r="QR8" s="68"/>
      <c r="QS8" s="68"/>
      <c r="QT8" s="68"/>
      <c r="QU8" s="68"/>
      <c r="QV8" s="68"/>
      <c r="QW8" s="68"/>
      <c r="QX8" s="68"/>
      <c r="QY8" s="68"/>
      <c r="QZ8" s="68"/>
      <c r="RA8" s="68"/>
      <c r="RB8" s="68"/>
      <c r="RC8" s="68"/>
      <c r="RD8" s="68"/>
      <c r="RE8" s="68"/>
      <c r="RF8" s="68"/>
      <c r="RG8" s="68"/>
      <c r="RH8" s="68"/>
      <c r="RI8" s="68"/>
      <c r="RJ8" s="68"/>
      <c r="RK8" s="68"/>
      <c r="RL8" s="68"/>
      <c r="RM8" s="68"/>
      <c r="RN8" s="68"/>
      <c r="RO8" s="68"/>
      <c r="RP8" s="68"/>
      <c r="RQ8" s="68"/>
      <c r="RR8" s="68"/>
      <c r="RS8" s="68"/>
      <c r="RT8" s="68"/>
      <c r="RU8" s="68"/>
      <c r="RV8" s="68"/>
      <c r="RW8" s="68"/>
      <c r="RX8" s="68"/>
      <c r="RY8" s="68"/>
      <c r="RZ8" s="68"/>
      <c r="SA8" s="68"/>
      <c r="SB8" s="68"/>
      <c r="SC8" s="68"/>
      <c r="SD8" s="68"/>
      <c r="SE8" s="68"/>
      <c r="SF8" s="68"/>
      <c r="SG8" s="68"/>
      <c r="SH8" s="68"/>
      <c r="SI8" s="68"/>
      <c r="SJ8" s="68"/>
      <c r="SK8" s="68"/>
      <c r="SL8" s="68"/>
      <c r="SM8" s="68"/>
      <c r="SN8" s="68"/>
      <c r="SO8" s="68"/>
      <c r="SP8" s="68"/>
      <c r="SQ8" s="68"/>
      <c r="SR8" s="68"/>
      <c r="SS8" s="68"/>
      <c r="ST8" s="68"/>
      <c r="SU8" s="68"/>
      <c r="SV8" s="68"/>
      <c r="SW8" s="68"/>
      <c r="SX8" s="68"/>
      <c r="SY8" s="68"/>
      <c r="SZ8" s="68"/>
      <c r="TA8" s="68"/>
      <c r="TB8" s="68"/>
      <c r="TC8" s="68"/>
      <c r="TD8" s="68"/>
      <c r="TE8" s="68"/>
      <c r="TF8" s="68"/>
      <c r="TG8" s="68"/>
      <c r="TH8" s="68"/>
      <c r="TI8" s="68"/>
      <c r="TJ8" s="68"/>
      <c r="TK8" s="68"/>
      <c r="TL8" s="68"/>
      <c r="TM8" s="68"/>
      <c r="TN8" s="68"/>
      <c r="TO8" s="68"/>
      <c r="TP8" s="68"/>
      <c r="TQ8" s="68"/>
      <c r="TR8" s="68"/>
      <c r="TS8" s="68"/>
      <c r="TT8" s="68"/>
      <c r="TU8" s="68"/>
      <c r="TV8" s="68"/>
      <c r="TW8" s="68"/>
      <c r="TX8" s="68"/>
      <c r="TY8" s="68"/>
      <c r="TZ8" s="68"/>
      <c r="UA8" s="68"/>
      <c r="UB8" s="68"/>
      <c r="UC8" s="68"/>
      <c r="UD8" s="68"/>
      <c r="UE8" s="68"/>
      <c r="UF8" s="68"/>
      <c r="UG8" s="68"/>
      <c r="UH8" s="68"/>
      <c r="UI8" s="68"/>
      <c r="UJ8" s="68"/>
      <c r="UK8" s="68"/>
      <c r="UL8" s="68"/>
      <c r="UM8" s="68"/>
      <c r="UN8" s="68"/>
      <c r="UO8" s="68"/>
      <c r="UP8" s="68"/>
      <c r="UQ8" s="68"/>
      <c r="UR8" s="68"/>
      <c r="US8" s="68"/>
      <c r="UT8" s="68"/>
      <c r="UU8" s="68"/>
      <c r="UV8" s="68"/>
      <c r="UW8" s="68"/>
      <c r="UX8" s="68"/>
      <c r="UY8" s="68"/>
      <c r="UZ8" s="68"/>
      <c r="VA8" s="68"/>
      <c r="VB8" s="68"/>
      <c r="VC8" s="68"/>
      <c r="VD8" s="68"/>
      <c r="VE8" s="68"/>
      <c r="VF8" s="68"/>
      <c r="VG8" s="68"/>
      <c r="VH8" s="68"/>
      <c r="VI8" s="68"/>
      <c r="VJ8" s="68"/>
      <c r="VK8" s="68"/>
      <c r="VL8" s="68"/>
      <c r="VM8" s="68"/>
      <c r="VN8" s="68"/>
      <c r="VO8" s="68"/>
      <c r="VP8" s="68"/>
      <c r="VQ8" s="68"/>
      <c r="VR8" s="68"/>
      <c r="VS8" s="68"/>
      <c r="VT8" s="68"/>
      <c r="VU8" s="68"/>
      <c r="VV8" s="68"/>
      <c r="VW8" s="68"/>
      <c r="VX8" s="68"/>
      <c r="VY8" s="68"/>
      <c r="VZ8" s="68"/>
      <c r="WA8" s="68"/>
      <c r="WB8" s="68"/>
      <c r="WC8" s="68"/>
      <c r="WD8" s="68"/>
      <c r="WE8" s="68"/>
      <c r="WF8" s="68"/>
      <c r="WG8" s="68"/>
      <c r="WH8" s="68"/>
      <c r="WI8" s="68"/>
      <c r="WJ8" s="68"/>
      <c r="WK8" s="68"/>
      <c r="WL8" s="68"/>
      <c r="WM8" s="68"/>
      <c r="WN8" s="68"/>
      <c r="WO8" s="68"/>
      <c r="WP8" s="68"/>
      <c r="WQ8" s="68"/>
      <c r="WR8" s="68"/>
      <c r="WS8" s="68"/>
      <c r="WT8" s="68"/>
      <c r="WU8" s="68"/>
      <c r="WV8" s="68"/>
      <c r="WW8" s="68"/>
      <c r="WX8" s="68"/>
      <c r="WY8" s="68"/>
      <c r="WZ8" s="68"/>
      <c r="XA8" s="68"/>
      <c r="XB8" s="68"/>
      <c r="XC8" s="68"/>
      <c r="XD8" s="68"/>
      <c r="XE8" s="68"/>
      <c r="XF8" s="68"/>
      <c r="XG8" s="68"/>
      <c r="XH8" s="68"/>
      <c r="XI8" s="68"/>
      <c r="XJ8" s="68"/>
      <c r="XK8" s="68"/>
      <c r="XL8" s="68"/>
      <c r="XM8" s="68"/>
      <c r="XN8" s="68"/>
      <c r="XO8" s="68"/>
      <c r="XP8" s="68"/>
      <c r="XQ8" s="68"/>
      <c r="XR8" s="68"/>
      <c r="XS8" s="68"/>
      <c r="XT8" s="68"/>
      <c r="XU8" s="68"/>
      <c r="XV8" s="68"/>
      <c r="XW8" s="68"/>
      <c r="XX8" s="68"/>
      <c r="XY8" s="68"/>
      <c r="XZ8" s="68"/>
      <c r="YA8" s="68"/>
      <c r="YB8" s="68"/>
      <c r="YC8" s="68"/>
      <c r="YD8" s="68"/>
      <c r="YE8" s="68"/>
      <c r="YF8" s="68"/>
      <c r="YG8" s="68"/>
      <c r="YH8" s="68"/>
      <c r="YI8" s="68"/>
      <c r="YJ8" s="68"/>
      <c r="YK8" s="68"/>
      <c r="YL8" s="68"/>
      <c r="YM8" s="68"/>
      <c r="YN8" s="68"/>
      <c r="YO8" s="68"/>
      <c r="YP8" s="68"/>
      <c r="YQ8" s="68"/>
      <c r="YR8" s="68"/>
      <c r="YS8" s="68"/>
      <c r="YT8" s="68"/>
      <c r="YU8" s="68"/>
      <c r="YV8" s="68"/>
      <c r="YW8" s="68"/>
      <c r="YX8" s="68"/>
      <c r="YY8" s="68"/>
      <c r="YZ8" s="68"/>
      <c r="ZA8" s="68"/>
      <c r="ZB8" s="68"/>
      <c r="ZC8" s="68"/>
      <c r="ZD8" s="68"/>
      <c r="ZE8" s="68"/>
      <c r="ZF8" s="68"/>
      <c r="ZG8" s="68"/>
      <c r="ZH8" s="68"/>
      <c r="ZI8" s="68"/>
      <c r="ZJ8" s="68"/>
      <c r="ZK8" s="68"/>
      <c r="ZL8" s="68"/>
      <c r="ZM8" s="68"/>
      <c r="ZN8" s="68"/>
      <c r="ZO8" s="68"/>
      <c r="ZP8" s="68"/>
      <c r="ZQ8" s="68"/>
      <c r="ZR8" s="68"/>
      <c r="ZS8" s="68"/>
      <c r="ZT8" s="68"/>
      <c r="ZU8" s="68"/>
      <c r="ZV8" s="68"/>
      <c r="ZW8" s="68"/>
      <c r="ZX8" s="68"/>
      <c r="ZY8" s="68"/>
      <c r="ZZ8" s="68"/>
      <c r="AAA8" s="68"/>
      <c r="AAB8" s="68"/>
      <c r="AAC8" s="68"/>
      <c r="AAD8" s="68"/>
      <c r="AAE8" s="68"/>
      <c r="AAF8" s="68"/>
      <c r="AAG8" s="68"/>
      <c r="AAH8" s="68"/>
      <c r="AAI8" s="68"/>
      <c r="AAJ8" s="68"/>
      <c r="AAK8" s="68"/>
      <c r="AAL8" s="68"/>
      <c r="AAM8" s="68"/>
      <c r="AAN8" s="68"/>
      <c r="AAO8" s="68"/>
      <c r="AAP8" s="68"/>
      <c r="AAQ8" s="68"/>
      <c r="AAR8" s="68"/>
      <c r="AAS8" s="68"/>
      <c r="AAT8" s="68"/>
      <c r="AAU8" s="68"/>
      <c r="AAV8" s="68"/>
      <c r="AAW8" s="68"/>
      <c r="AAX8" s="68"/>
      <c r="AAY8" s="68"/>
      <c r="AAZ8" s="68"/>
      <c r="ABA8" s="68"/>
      <c r="ABB8" s="68"/>
      <c r="ABC8" s="68"/>
      <c r="ABD8" s="68"/>
      <c r="ABE8" s="68"/>
      <c r="ABF8" s="68"/>
      <c r="ABG8" s="68"/>
      <c r="ABH8" s="68"/>
      <c r="ABI8" s="68"/>
      <c r="ABJ8" s="68"/>
      <c r="ABK8" s="68"/>
      <c r="ABL8" s="68"/>
      <c r="ABM8" s="68"/>
      <c r="ABN8" s="68"/>
      <c r="ABO8" s="68"/>
      <c r="ABP8" s="68"/>
      <c r="ABQ8" s="68"/>
      <c r="ABR8" s="68"/>
      <c r="ABS8" s="68"/>
      <c r="ABT8" s="68"/>
      <c r="ABU8" s="68"/>
      <c r="ABV8" s="68"/>
      <c r="ABW8" s="68"/>
      <c r="ABX8" s="68"/>
      <c r="ABY8" s="68"/>
      <c r="ABZ8" s="68"/>
      <c r="ACA8" s="68"/>
      <c r="ACB8" s="68"/>
      <c r="ACC8" s="68"/>
      <c r="ACD8" s="68"/>
      <c r="ACE8" s="68"/>
      <c r="ACF8" s="68"/>
      <c r="ACG8" s="68"/>
      <c r="ACH8" s="68"/>
      <c r="ACI8" s="68"/>
      <c r="ACJ8" s="68"/>
      <c r="ACK8" s="68"/>
      <c r="ACL8" s="68"/>
      <c r="ACM8" s="68"/>
      <c r="ACN8" s="68"/>
      <c r="ACO8" s="68"/>
      <c r="ACP8" s="68"/>
      <c r="ACQ8" s="68"/>
      <c r="ACR8" s="68"/>
      <c r="ACS8" s="68"/>
      <c r="ACT8" s="68"/>
      <c r="ACU8" s="68"/>
      <c r="ACV8" s="68"/>
      <c r="ACW8" s="68"/>
      <c r="ACX8" s="68"/>
      <c r="ACY8" s="68"/>
      <c r="ACZ8" s="68"/>
      <c r="ADA8" s="68"/>
      <c r="ADB8" s="68"/>
      <c r="ADC8" s="68"/>
      <c r="ADD8" s="68"/>
      <c r="ADE8" s="68"/>
      <c r="ADF8" s="68"/>
      <c r="ADG8" s="68"/>
      <c r="ADH8" s="68"/>
      <c r="ADI8" s="68"/>
      <c r="ADJ8" s="68"/>
      <c r="ADK8" s="68"/>
      <c r="ADL8" s="68"/>
      <c r="ADM8" s="68"/>
      <c r="ADN8" s="68"/>
      <c r="ADO8" s="68"/>
      <c r="ADP8" s="68"/>
      <c r="ADQ8" s="68"/>
      <c r="ADR8" s="68"/>
      <c r="ADS8" s="68"/>
      <c r="ADT8" s="68"/>
      <c r="ADU8" s="68"/>
      <c r="ADV8" s="68"/>
      <c r="ADW8" s="68"/>
      <c r="ADX8" s="68"/>
      <c r="ADY8" s="68"/>
      <c r="ADZ8" s="68"/>
      <c r="AEA8" s="68"/>
      <c r="AEB8" s="68"/>
      <c r="AEC8" s="68"/>
      <c r="AED8" s="68"/>
      <c r="AEE8" s="68"/>
      <c r="AEF8" s="68"/>
      <c r="AEG8" s="68"/>
      <c r="AEH8" s="68"/>
      <c r="AEI8" s="68"/>
      <c r="AEJ8" s="68"/>
      <c r="AEK8" s="68"/>
      <c r="AEL8" s="68"/>
      <c r="AEM8" s="68"/>
      <c r="AEN8" s="68"/>
      <c r="AEO8" s="68"/>
      <c r="AEP8" s="68"/>
      <c r="AEQ8" s="68"/>
      <c r="AER8" s="68"/>
      <c r="AES8" s="68"/>
      <c r="AET8" s="68"/>
      <c r="AEU8" s="68"/>
      <c r="AEV8" s="68"/>
      <c r="AEW8" s="68"/>
      <c r="AEX8" s="68"/>
      <c r="AEY8" s="68"/>
      <c r="AEZ8" s="68"/>
      <c r="AFA8" s="68"/>
      <c r="AFB8" s="68"/>
      <c r="AFC8" s="68"/>
      <c r="AFD8" s="68"/>
      <c r="AFE8" s="68"/>
      <c r="AFF8" s="68"/>
      <c r="AFG8" s="68"/>
      <c r="AFH8" s="68"/>
      <c r="AFI8" s="68"/>
      <c r="AFJ8" s="68"/>
      <c r="AFK8" s="68"/>
      <c r="AFL8" s="68"/>
      <c r="AFM8" s="68"/>
      <c r="AFN8" s="68"/>
      <c r="AFO8" s="68"/>
      <c r="AFP8" s="68"/>
      <c r="AFQ8" s="68"/>
      <c r="AFR8" s="68"/>
      <c r="AFS8" s="68"/>
      <c r="AFT8" s="68"/>
      <c r="AFU8" s="68"/>
      <c r="AFV8" s="68"/>
      <c r="AFW8" s="68"/>
      <c r="AFX8" s="68"/>
      <c r="AFY8" s="68"/>
      <c r="AFZ8" s="68"/>
      <c r="AGA8" s="68"/>
      <c r="AGB8" s="68"/>
      <c r="AGC8" s="68"/>
      <c r="AGD8" s="68"/>
      <c r="AGE8" s="68"/>
      <c r="AGF8" s="68"/>
      <c r="AGG8" s="68"/>
      <c r="AGH8" s="68"/>
      <c r="AGI8" s="68"/>
      <c r="AGJ8" s="68"/>
      <c r="AGK8" s="68"/>
      <c r="AGL8" s="68"/>
      <c r="AGM8" s="68"/>
      <c r="AGN8" s="68"/>
      <c r="AGO8" s="68"/>
      <c r="AGP8" s="68"/>
      <c r="AGQ8" s="68"/>
      <c r="AGR8" s="68"/>
      <c r="AGS8" s="68"/>
      <c r="AGT8" s="68"/>
      <c r="AGU8" s="68"/>
      <c r="AGV8" s="68"/>
      <c r="AGW8" s="68"/>
      <c r="AGX8" s="68"/>
      <c r="AGY8" s="68"/>
      <c r="AGZ8" s="68"/>
      <c r="AHA8" s="68"/>
      <c r="AHB8" s="68"/>
      <c r="AHC8" s="68"/>
      <c r="AHD8" s="68"/>
      <c r="AHE8" s="68"/>
      <c r="AHF8" s="68"/>
      <c r="AHG8" s="68"/>
      <c r="AHH8" s="68"/>
      <c r="AHI8" s="68"/>
      <c r="AHJ8" s="68"/>
      <c r="AHK8" s="68"/>
      <c r="AHL8" s="68"/>
      <c r="AHM8" s="68"/>
      <c r="AHN8" s="68"/>
      <c r="AHO8" s="68"/>
      <c r="AHP8" s="68"/>
      <c r="AHQ8" s="68"/>
      <c r="AHR8" s="68"/>
      <c r="AHS8" s="68"/>
      <c r="AHT8" s="68"/>
      <c r="AHU8" s="68"/>
      <c r="AHV8" s="68"/>
      <c r="AHW8" s="68"/>
      <c r="AHX8" s="68"/>
      <c r="AHY8" s="68"/>
      <c r="AHZ8" s="68"/>
      <c r="AIA8" s="68"/>
      <c r="AIB8" s="68"/>
      <c r="AIC8" s="68"/>
      <c r="AID8" s="68"/>
      <c r="AIE8" s="68"/>
      <c r="AIF8" s="68"/>
      <c r="AIG8" s="68"/>
      <c r="AIH8" s="68"/>
      <c r="AII8" s="68"/>
      <c r="AIJ8" s="68"/>
      <c r="AIK8" s="68"/>
      <c r="AIL8" s="68"/>
      <c r="AIM8" s="68"/>
      <c r="AIN8" s="68"/>
      <c r="AIO8" s="68"/>
      <c r="AIP8" s="68"/>
      <c r="AIQ8" s="68"/>
      <c r="AIR8" s="68"/>
      <c r="AIS8" s="68"/>
      <c r="AIT8" s="68"/>
      <c r="AIU8" s="68"/>
      <c r="AIV8" s="68"/>
      <c r="AIW8" s="68"/>
      <c r="AIX8" s="68"/>
      <c r="AIY8" s="68"/>
      <c r="AIZ8" s="68"/>
      <c r="AJA8" s="68"/>
      <c r="AJB8" s="68"/>
      <c r="AJC8" s="68"/>
      <c r="AJD8" s="68"/>
      <c r="AJE8" s="68"/>
      <c r="AJF8" s="68"/>
      <c r="AJG8" s="68"/>
      <c r="AJH8" s="68"/>
      <c r="AJI8" s="68"/>
      <c r="AJJ8" s="68"/>
      <c r="AJK8" s="68"/>
      <c r="AJL8" s="68"/>
      <c r="AJM8" s="68"/>
      <c r="AJN8" s="68"/>
      <c r="AJO8" s="68"/>
      <c r="AJP8" s="68"/>
      <c r="AJQ8" s="68"/>
      <c r="AJR8" s="68"/>
      <c r="AJS8" s="68"/>
      <c r="AJT8" s="68"/>
      <c r="AJU8" s="68"/>
      <c r="AJV8" s="68"/>
      <c r="AJW8" s="68"/>
      <c r="AJX8" s="68"/>
      <c r="AJY8" s="68"/>
      <c r="AJZ8" s="68"/>
      <c r="AKA8" s="68"/>
      <c r="AKB8" s="68"/>
      <c r="AKC8" s="68"/>
      <c r="AKD8" s="68"/>
      <c r="AKE8" s="68"/>
      <c r="AKF8" s="68"/>
      <c r="AKG8" s="68"/>
      <c r="AKH8" s="68"/>
      <c r="AKI8" s="68"/>
      <c r="AKJ8" s="68"/>
      <c r="AKK8" s="68"/>
      <c r="AKL8" s="68"/>
      <c r="AKM8" s="68"/>
      <c r="AKN8" s="68"/>
      <c r="AKO8" s="68"/>
      <c r="AKP8" s="68"/>
      <c r="AKQ8" s="68"/>
      <c r="AKR8" s="68"/>
      <c r="AKS8" s="68"/>
      <c r="AKT8" s="68"/>
      <c r="AKU8" s="68"/>
      <c r="AKV8" s="68"/>
      <c r="AKW8" s="68"/>
      <c r="AKX8" s="68"/>
      <c r="AKY8" s="68"/>
      <c r="AKZ8" s="68"/>
      <c r="ALA8" s="68"/>
      <c r="ALB8" s="68"/>
      <c r="ALC8" s="68"/>
      <c r="ALD8" s="68"/>
      <c r="ALE8" s="68"/>
      <c r="ALF8" s="68"/>
      <c r="ALG8" s="68"/>
      <c r="ALH8" s="68"/>
      <c r="ALI8" s="68"/>
      <c r="ALJ8" s="68"/>
      <c r="ALK8" s="68"/>
      <c r="ALL8" s="68"/>
      <c r="ALM8" s="68"/>
      <c r="ALN8" s="68"/>
      <c r="ALO8" s="68"/>
      <c r="ALP8" s="68"/>
      <c r="ALQ8" s="68"/>
      <c r="ALR8" s="68"/>
      <c r="ALS8" s="68"/>
      <c r="ALT8" s="68"/>
      <c r="ALU8" s="68"/>
      <c r="ALV8" s="68"/>
      <c r="ALW8" s="68"/>
      <c r="ALX8" s="68"/>
      <c r="ALY8" s="68"/>
      <c r="ALZ8" s="68"/>
      <c r="AMA8" s="68"/>
      <c r="AMB8" s="68"/>
      <c r="AMC8" s="68"/>
      <c r="AMD8" s="68"/>
      <c r="AME8" s="68"/>
      <c r="AMF8" s="68"/>
      <c r="AMG8" s="68"/>
      <c r="AMH8" s="68"/>
      <c r="AMI8" s="68"/>
      <c r="AMJ8" s="68"/>
      <c r="AMK8" s="68"/>
      <c r="AML8" s="68"/>
      <c r="AMM8" s="68"/>
      <c r="AMN8" s="68"/>
      <c r="AMO8" s="68"/>
      <c r="AMP8" s="68"/>
      <c r="AMQ8" s="68"/>
      <c r="AMR8" s="68"/>
      <c r="AMS8" s="68"/>
      <c r="AMT8" s="68"/>
      <c r="AMU8" s="68"/>
      <c r="AMV8" s="68"/>
      <c r="AMW8" s="68"/>
      <c r="AMX8" s="68"/>
      <c r="AMY8" s="68"/>
      <c r="AMZ8" s="68"/>
      <c r="ANA8" s="68"/>
      <c r="ANB8" s="68"/>
      <c r="ANC8" s="68"/>
      <c r="AND8" s="68"/>
      <c r="ANE8" s="68"/>
      <c r="ANF8" s="68"/>
      <c r="ANG8" s="68"/>
      <c r="ANH8" s="68"/>
      <c r="ANI8" s="68"/>
      <c r="ANJ8" s="68"/>
      <c r="ANK8" s="68"/>
      <c r="ANL8" s="68"/>
      <c r="ANM8" s="68"/>
      <c r="ANN8" s="68"/>
      <c r="ANO8" s="68"/>
      <c r="ANP8" s="68"/>
      <c r="ANQ8" s="68"/>
      <c r="ANR8" s="68"/>
      <c r="ANS8" s="68"/>
      <c r="ANT8" s="68"/>
      <c r="ANU8" s="68"/>
      <c r="ANV8" s="68"/>
      <c r="ANW8" s="68"/>
      <c r="ANX8" s="68"/>
      <c r="ANY8" s="68"/>
      <c r="ANZ8" s="68"/>
      <c r="AOA8" s="68"/>
      <c r="AOB8" s="68"/>
      <c r="AOC8" s="68"/>
      <c r="AOD8" s="68"/>
      <c r="AOE8" s="68"/>
      <c r="AOF8" s="68"/>
      <c r="AOG8" s="68"/>
      <c r="AOH8" s="68"/>
      <c r="AOI8" s="68"/>
      <c r="AOJ8" s="68"/>
      <c r="AOK8" s="68"/>
      <c r="AOL8" s="68"/>
      <c r="AOM8" s="68"/>
      <c r="AON8" s="68"/>
      <c r="AOO8" s="68"/>
      <c r="AOP8" s="68"/>
      <c r="AOQ8" s="68"/>
      <c r="AOR8" s="68"/>
      <c r="AOS8" s="68"/>
      <c r="AOT8" s="68"/>
      <c r="AOU8" s="68"/>
      <c r="AOV8" s="68"/>
      <c r="AOW8" s="68"/>
      <c r="AOX8" s="68"/>
      <c r="AOY8" s="68"/>
      <c r="AOZ8" s="68"/>
      <c r="APA8" s="68"/>
      <c r="APB8" s="68"/>
      <c r="APC8" s="68"/>
      <c r="APD8" s="68"/>
      <c r="APE8" s="68"/>
      <c r="APF8" s="68"/>
      <c r="APG8" s="68"/>
      <c r="APH8" s="68"/>
      <c r="API8" s="68"/>
      <c r="APJ8" s="68"/>
      <c r="APK8" s="68"/>
      <c r="APL8" s="68"/>
      <c r="APM8" s="68"/>
      <c r="APN8" s="68"/>
      <c r="APO8" s="68"/>
      <c r="APP8" s="68"/>
      <c r="APQ8" s="68"/>
      <c r="APR8" s="68"/>
      <c r="APS8" s="68"/>
      <c r="APT8" s="68"/>
      <c r="APU8" s="68"/>
      <c r="APV8" s="68"/>
      <c r="APW8" s="68"/>
      <c r="APX8" s="68"/>
      <c r="APY8" s="68"/>
      <c r="APZ8" s="68"/>
      <c r="AQA8" s="68"/>
      <c r="AQB8" s="68"/>
      <c r="AQC8" s="68"/>
      <c r="AQD8" s="68"/>
      <c r="AQE8" s="68"/>
      <c r="AQF8" s="68"/>
      <c r="AQG8" s="68"/>
      <c r="AQH8" s="68"/>
      <c r="AQI8" s="68"/>
      <c r="AQJ8" s="68"/>
      <c r="AQK8" s="68"/>
      <c r="AQL8" s="68"/>
      <c r="AQM8" s="68"/>
      <c r="AQN8" s="68"/>
      <c r="AQO8" s="68"/>
      <c r="AQP8" s="68"/>
      <c r="AQQ8" s="68"/>
      <c r="AQR8" s="68"/>
      <c r="AQS8" s="68"/>
      <c r="AQT8" s="68"/>
      <c r="AQU8" s="68"/>
      <c r="AQV8" s="68"/>
      <c r="AQW8" s="68"/>
      <c r="AQX8" s="68"/>
      <c r="AQY8" s="68"/>
      <c r="AQZ8" s="68"/>
      <c r="ARA8" s="68"/>
      <c r="ARB8" s="68"/>
      <c r="ARC8" s="68"/>
      <c r="ARD8" s="68"/>
      <c r="ARE8" s="68"/>
      <c r="ARF8" s="68"/>
      <c r="ARG8" s="68"/>
      <c r="ARH8" s="68"/>
      <c r="ARI8" s="68"/>
      <c r="ARJ8" s="68"/>
      <c r="ARK8" s="68"/>
      <c r="ARL8" s="68"/>
      <c r="ARM8" s="68"/>
      <c r="ARN8" s="68"/>
      <c r="ARO8" s="68"/>
      <c r="ARP8" s="68"/>
      <c r="ARQ8" s="68"/>
      <c r="ARR8" s="68"/>
      <c r="ARS8" s="68"/>
      <c r="ART8" s="68"/>
      <c r="ARU8" s="68"/>
      <c r="ARV8" s="68"/>
      <c r="ARW8" s="68"/>
      <c r="ARX8" s="68"/>
      <c r="ARY8" s="68"/>
      <c r="ARZ8" s="68"/>
      <c r="ASA8" s="68"/>
      <c r="ASB8" s="68"/>
      <c r="ASC8" s="68"/>
      <c r="ASD8" s="68"/>
      <c r="ASE8" s="68"/>
      <c r="ASF8" s="68"/>
      <c r="ASG8" s="68"/>
      <c r="ASH8" s="68"/>
      <c r="ASI8" s="68"/>
      <c r="ASJ8" s="68"/>
      <c r="ASK8" s="68"/>
      <c r="ASL8" s="68"/>
      <c r="ASM8" s="68"/>
      <c r="ASN8" s="68"/>
      <c r="ASO8" s="68"/>
      <c r="ASP8" s="68"/>
      <c r="ASQ8" s="68"/>
      <c r="ASR8" s="68"/>
      <c r="ASS8" s="68"/>
      <c r="AST8" s="68"/>
      <c r="ASU8" s="68"/>
      <c r="ASV8" s="68"/>
      <c r="ASW8" s="68"/>
      <c r="ASX8" s="68"/>
      <c r="ASY8" s="68"/>
      <c r="ASZ8" s="68"/>
      <c r="ATA8" s="68"/>
      <c r="ATB8" s="68"/>
      <c r="ATC8" s="68"/>
      <c r="ATD8" s="68"/>
      <c r="ATE8" s="68"/>
      <c r="ATF8" s="68"/>
      <c r="ATG8" s="68"/>
      <c r="ATH8" s="68"/>
      <c r="ATI8" s="68"/>
      <c r="ATJ8" s="68"/>
      <c r="ATK8" s="68"/>
      <c r="ATL8" s="68"/>
      <c r="ATM8" s="68"/>
      <c r="ATN8" s="68"/>
      <c r="ATO8" s="68"/>
      <c r="ATP8" s="68"/>
      <c r="ATQ8" s="68"/>
      <c r="ATR8" s="68"/>
      <c r="ATS8" s="68"/>
      <c r="ATT8" s="68"/>
      <c r="ATU8" s="68"/>
      <c r="ATV8" s="68"/>
      <c r="ATW8" s="68"/>
      <c r="ATX8" s="68"/>
      <c r="ATY8" s="68"/>
      <c r="ATZ8" s="68"/>
      <c r="AUA8" s="68"/>
      <c r="AUB8" s="68"/>
      <c r="AUC8" s="68"/>
      <c r="AUD8" s="68"/>
      <c r="AUE8" s="68"/>
      <c r="AUF8" s="68"/>
      <c r="AUG8" s="68"/>
      <c r="AUH8" s="68"/>
      <c r="AUI8" s="68"/>
      <c r="AUJ8" s="68"/>
      <c r="AUK8" s="68"/>
      <c r="AUL8" s="68"/>
      <c r="AUM8" s="68"/>
      <c r="AUN8" s="68"/>
      <c r="AUO8" s="68"/>
      <c r="AUP8" s="68"/>
      <c r="AUQ8" s="68"/>
      <c r="AUR8" s="68"/>
      <c r="AUS8" s="68"/>
      <c r="AUT8" s="68"/>
      <c r="AUU8" s="68"/>
      <c r="AUV8" s="68"/>
      <c r="AUW8" s="68"/>
      <c r="AUX8" s="68"/>
      <c r="AUY8" s="68"/>
      <c r="AUZ8" s="68"/>
      <c r="AVA8" s="68"/>
      <c r="AVB8" s="68"/>
      <c r="AVC8" s="68"/>
      <c r="AVD8" s="68"/>
      <c r="AVE8" s="68"/>
      <c r="AVF8" s="68"/>
      <c r="AVG8" s="68"/>
      <c r="AVH8" s="68"/>
      <c r="AVI8" s="68"/>
      <c r="AVJ8" s="68"/>
      <c r="AVK8" s="68"/>
      <c r="AVL8" s="68"/>
      <c r="AVM8" s="68"/>
      <c r="AVN8" s="68"/>
      <c r="AVO8" s="68"/>
      <c r="AVP8" s="68"/>
      <c r="AVQ8" s="68"/>
      <c r="AVR8" s="68"/>
      <c r="AVS8" s="68"/>
      <c r="AVT8" s="68"/>
      <c r="AVU8" s="68"/>
      <c r="AVV8" s="68"/>
      <c r="AVW8" s="68"/>
      <c r="AVX8" s="68"/>
      <c r="AVY8" s="68"/>
      <c r="AVZ8" s="68"/>
      <c r="AWA8" s="68"/>
      <c r="AWB8" s="68"/>
      <c r="AWC8" s="68"/>
      <c r="AWD8" s="68"/>
      <c r="AWE8" s="68"/>
      <c r="AWF8" s="68"/>
      <c r="AWG8" s="68"/>
      <c r="AWH8" s="68"/>
      <c r="AWI8" s="68"/>
      <c r="AWJ8" s="68"/>
      <c r="AWK8" s="68"/>
      <c r="AWL8" s="68"/>
      <c r="AWM8" s="68"/>
      <c r="AWN8" s="68"/>
      <c r="AWO8" s="68"/>
      <c r="AWP8" s="68"/>
      <c r="AWQ8" s="68"/>
      <c r="AWR8" s="68"/>
      <c r="AWS8" s="68"/>
      <c r="AWT8" s="68"/>
      <c r="AWU8" s="68"/>
      <c r="AWV8" s="68"/>
      <c r="AWW8" s="68"/>
      <c r="AWX8" s="68"/>
      <c r="AWY8" s="68"/>
      <c r="AWZ8" s="68"/>
      <c r="AXA8" s="68"/>
      <c r="AXB8" s="68"/>
      <c r="AXC8" s="68"/>
      <c r="AXD8" s="68"/>
      <c r="AXE8" s="68"/>
      <c r="AXF8" s="68"/>
      <c r="AXG8" s="68"/>
      <c r="AXH8" s="68"/>
      <c r="AXI8" s="68"/>
      <c r="AXJ8" s="68"/>
      <c r="AXK8" s="68"/>
      <c r="AXL8" s="68"/>
      <c r="AXM8" s="68"/>
      <c r="AXN8" s="68"/>
      <c r="AXO8" s="68"/>
      <c r="AXP8" s="68"/>
      <c r="AXQ8" s="68"/>
      <c r="AXR8" s="68"/>
      <c r="AXS8" s="68"/>
      <c r="AXT8" s="68"/>
      <c r="AXU8" s="68"/>
      <c r="AXV8" s="68"/>
      <c r="AXW8" s="68"/>
      <c r="AXX8" s="68"/>
      <c r="AXY8" s="68"/>
      <c r="AXZ8" s="68"/>
      <c r="AYA8" s="68"/>
      <c r="AYB8" s="68"/>
      <c r="AYC8" s="68"/>
      <c r="AYD8" s="68"/>
      <c r="AYE8" s="68"/>
      <c r="AYF8" s="68"/>
      <c r="AYG8" s="68"/>
      <c r="AYH8" s="68"/>
      <c r="AYI8" s="68"/>
      <c r="AYJ8" s="68"/>
      <c r="AYK8" s="68"/>
      <c r="AYL8" s="68"/>
      <c r="AYM8" s="68"/>
      <c r="AYN8" s="68"/>
      <c r="AYO8" s="68"/>
      <c r="AYP8" s="68"/>
      <c r="AYQ8" s="68"/>
      <c r="AYR8" s="68"/>
      <c r="AYS8" s="68"/>
      <c r="AYT8" s="68"/>
      <c r="AYU8" s="68"/>
      <c r="AYV8" s="68"/>
      <c r="AYW8" s="68"/>
      <c r="AYX8" s="68"/>
      <c r="AYY8" s="68"/>
      <c r="AYZ8" s="68"/>
      <c r="AZA8" s="68"/>
      <c r="AZB8" s="68"/>
      <c r="AZC8" s="68"/>
      <c r="AZD8" s="68"/>
      <c r="AZE8" s="68"/>
      <c r="AZF8" s="68"/>
      <c r="AZG8" s="68"/>
      <c r="AZH8" s="68"/>
      <c r="AZI8" s="68"/>
      <c r="AZJ8" s="68"/>
      <c r="AZK8" s="68"/>
      <c r="AZL8" s="68"/>
      <c r="AZM8" s="68"/>
      <c r="AZN8" s="68"/>
      <c r="AZO8" s="68"/>
      <c r="AZP8" s="68"/>
      <c r="AZQ8" s="68"/>
      <c r="AZR8" s="68"/>
      <c r="AZS8" s="68"/>
      <c r="AZT8" s="68"/>
      <c r="AZU8" s="68"/>
      <c r="AZV8" s="68"/>
      <c r="AZW8" s="68"/>
      <c r="AZX8" s="68"/>
      <c r="AZY8" s="68"/>
      <c r="AZZ8" s="68"/>
      <c r="BAA8" s="68"/>
      <c r="BAB8" s="68"/>
      <c r="BAC8" s="68"/>
      <c r="BAD8" s="68"/>
      <c r="BAE8" s="68"/>
      <c r="BAF8" s="68"/>
      <c r="BAG8" s="68"/>
      <c r="BAH8" s="68"/>
      <c r="BAI8" s="68"/>
      <c r="BAJ8" s="68"/>
      <c r="BAK8" s="68"/>
      <c r="BAL8" s="68"/>
      <c r="BAM8" s="68"/>
      <c r="BAN8" s="68"/>
      <c r="BAO8" s="68"/>
      <c r="BAP8" s="68"/>
      <c r="BAQ8" s="68"/>
      <c r="BAR8" s="68"/>
      <c r="BAS8" s="68"/>
      <c r="BAT8" s="68"/>
      <c r="BAU8" s="68"/>
      <c r="BAV8" s="68"/>
      <c r="BAW8" s="68"/>
      <c r="BAX8" s="68"/>
      <c r="BAY8" s="68"/>
      <c r="BAZ8" s="68"/>
      <c r="BBA8" s="68"/>
      <c r="BBB8" s="68"/>
      <c r="BBC8" s="68"/>
      <c r="BBD8" s="68"/>
      <c r="BBE8" s="68"/>
      <c r="BBF8" s="68"/>
      <c r="BBG8" s="68"/>
      <c r="BBH8" s="68"/>
      <c r="BBI8" s="68"/>
      <c r="BBJ8" s="68"/>
      <c r="BBK8" s="68"/>
      <c r="BBL8" s="68"/>
      <c r="BBM8" s="68"/>
      <c r="BBN8" s="68"/>
      <c r="BBO8" s="68"/>
      <c r="BBP8" s="68"/>
      <c r="BBQ8" s="68"/>
      <c r="BBR8" s="68"/>
      <c r="BBS8" s="68"/>
      <c r="BBT8" s="68"/>
      <c r="BBU8" s="68"/>
      <c r="BBV8" s="68"/>
      <c r="BBW8" s="68"/>
      <c r="BBX8" s="68"/>
      <c r="BBY8" s="68"/>
      <c r="BBZ8" s="68"/>
      <c r="BCA8" s="68"/>
      <c r="BCB8" s="68"/>
      <c r="BCC8" s="68"/>
      <c r="BCD8" s="68"/>
      <c r="BCE8" s="68"/>
      <c r="BCF8" s="68"/>
      <c r="BCG8" s="68"/>
      <c r="BCH8" s="68"/>
      <c r="BCI8" s="68"/>
      <c r="BCJ8" s="68"/>
      <c r="BCK8" s="68"/>
      <c r="BCL8" s="68"/>
      <c r="BCM8" s="68"/>
      <c r="BCN8" s="68"/>
      <c r="BCO8" s="68"/>
      <c r="BCP8" s="68"/>
      <c r="BCQ8" s="68"/>
      <c r="BCR8" s="68"/>
      <c r="BCS8" s="68"/>
      <c r="BCT8" s="68"/>
      <c r="BCU8" s="68"/>
      <c r="BCV8" s="68"/>
      <c r="BCW8" s="68"/>
      <c r="BCX8" s="68"/>
      <c r="BCY8" s="68"/>
      <c r="BCZ8" s="68"/>
      <c r="BDA8" s="68"/>
      <c r="BDB8" s="68"/>
      <c r="BDC8" s="68"/>
      <c r="BDD8" s="68"/>
      <c r="BDE8" s="68"/>
      <c r="BDF8" s="68"/>
      <c r="BDG8" s="68"/>
      <c r="BDH8" s="68"/>
      <c r="BDI8" s="68"/>
      <c r="BDJ8" s="68"/>
      <c r="BDK8" s="68"/>
      <c r="BDL8" s="68"/>
      <c r="BDM8" s="68"/>
      <c r="BDN8" s="68"/>
      <c r="BDO8" s="68"/>
      <c r="BDP8" s="68"/>
      <c r="BDQ8" s="68"/>
      <c r="BDR8" s="68"/>
      <c r="BDS8" s="68"/>
      <c r="BDT8" s="68"/>
      <c r="BDU8" s="68"/>
      <c r="BDV8" s="68"/>
      <c r="BDW8" s="68"/>
      <c r="BDX8" s="68"/>
      <c r="BDY8" s="68"/>
      <c r="BDZ8" s="68"/>
      <c r="BEA8" s="68"/>
      <c r="BEB8" s="68"/>
      <c r="BEC8" s="68"/>
      <c r="BED8" s="68"/>
      <c r="BEE8" s="68"/>
      <c r="BEF8" s="68"/>
      <c r="BEG8" s="68"/>
      <c r="BEH8" s="68"/>
      <c r="BEI8" s="68"/>
      <c r="BEJ8" s="68"/>
      <c r="BEK8" s="68"/>
      <c r="BEL8" s="68"/>
      <c r="BEM8" s="68"/>
      <c r="BEN8" s="68"/>
      <c r="BEO8" s="68"/>
      <c r="BEP8" s="68"/>
      <c r="BEQ8" s="68"/>
      <c r="BER8" s="68"/>
      <c r="BES8" s="68"/>
      <c r="BET8" s="68"/>
      <c r="BEU8" s="68"/>
      <c r="BEV8" s="68"/>
      <c r="BEW8" s="68"/>
      <c r="BEX8" s="68"/>
      <c r="BEY8" s="68"/>
      <c r="BEZ8" s="68"/>
      <c r="BFA8" s="68"/>
      <c r="BFB8" s="68"/>
      <c r="BFC8" s="68"/>
      <c r="BFD8" s="68"/>
      <c r="BFE8" s="68"/>
      <c r="BFF8" s="68"/>
      <c r="BFG8" s="68"/>
      <c r="BFH8" s="68"/>
      <c r="BFI8" s="68"/>
      <c r="BFJ8" s="68"/>
      <c r="BFK8" s="68"/>
      <c r="BFL8" s="68"/>
      <c r="BFM8" s="68"/>
      <c r="BFN8" s="68"/>
      <c r="BFO8" s="68"/>
      <c r="BFP8" s="68"/>
      <c r="BFQ8" s="68"/>
      <c r="BFR8" s="68"/>
      <c r="BFS8" s="68"/>
      <c r="BFT8" s="68"/>
      <c r="BFU8" s="68"/>
      <c r="BFV8" s="68"/>
      <c r="BFW8" s="68"/>
      <c r="BFX8" s="68"/>
      <c r="BFY8" s="68"/>
      <c r="BFZ8" s="68"/>
      <c r="BGA8" s="68"/>
      <c r="BGB8" s="68"/>
      <c r="BGC8" s="68"/>
      <c r="BGD8" s="68"/>
      <c r="BGE8" s="68"/>
      <c r="BGF8" s="68"/>
      <c r="BGG8" s="68"/>
      <c r="BGH8" s="68"/>
      <c r="BGI8" s="68"/>
      <c r="BGJ8" s="68"/>
      <c r="BGK8" s="68"/>
      <c r="BGL8" s="68"/>
      <c r="BGM8" s="68"/>
      <c r="BGN8" s="68"/>
      <c r="BGO8" s="68"/>
      <c r="BGP8" s="68"/>
      <c r="BGQ8" s="68"/>
      <c r="BGR8" s="68"/>
      <c r="BGS8" s="68"/>
      <c r="BGT8" s="68"/>
      <c r="BGU8" s="68"/>
      <c r="BGV8" s="68"/>
      <c r="BGW8" s="68"/>
      <c r="BGX8" s="68"/>
      <c r="BGY8" s="68"/>
      <c r="BGZ8" s="68"/>
      <c r="BHA8" s="68"/>
      <c r="BHB8" s="68"/>
      <c r="BHC8" s="68"/>
      <c r="BHD8" s="68"/>
      <c r="BHE8" s="68"/>
      <c r="BHF8" s="68"/>
      <c r="BHG8" s="68"/>
      <c r="BHH8" s="68"/>
      <c r="BHI8" s="68"/>
      <c r="BHJ8" s="68"/>
      <c r="BHK8" s="68"/>
      <c r="BHL8" s="68"/>
      <c r="BHM8" s="68"/>
      <c r="BHN8" s="68"/>
      <c r="BHO8" s="68"/>
      <c r="BHP8" s="68"/>
      <c r="BHQ8" s="68"/>
      <c r="BHR8" s="68"/>
      <c r="BHS8" s="68"/>
      <c r="BHT8" s="68"/>
      <c r="BHU8" s="68"/>
      <c r="BHV8" s="68"/>
      <c r="BHW8" s="68"/>
      <c r="BHX8" s="68"/>
      <c r="BHY8" s="68"/>
      <c r="BHZ8" s="68"/>
      <c r="BIA8" s="68"/>
      <c r="BIB8" s="68"/>
      <c r="BIC8" s="68"/>
      <c r="BID8" s="68"/>
      <c r="BIE8" s="68"/>
      <c r="BIF8" s="68"/>
      <c r="BIG8" s="68"/>
      <c r="BIH8" s="68"/>
      <c r="BII8" s="68"/>
      <c r="BIJ8" s="68"/>
      <c r="BIK8" s="68"/>
      <c r="BIL8" s="68"/>
      <c r="BIM8" s="68"/>
      <c r="BIN8" s="68"/>
      <c r="BIO8" s="68"/>
      <c r="BIP8" s="68"/>
      <c r="BIQ8" s="68"/>
      <c r="BIR8" s="68"/>
      <c r="BIS8" s="68"/>
      <c r="BIT8" s="68"/>
      <c r="BIU8" s="68"/>
      <c r="BIV8" s="68"/>
      <c r="BIW8" s="68"/>
      <c r="BIX8" s="68"/>
      <c r="BIY8" s="68"/>
      <c r="BIZ8" s="68"/>
      <c r="BJA8" s="68"/>
      <c r="BJB8" s="68"/>
      <c r="BJC8" s="68"/>
      <c r="BJD8" s="68"/>
      <c r="BJE8" s="68"/>
      <c r="BJF8" s="68"/>
      <c r="BJG8" s="68"/>
      <c r="BJH8" s="68"/>
      <c r="BJI8" s="68"/>
      <c r="BJJ8" s="68"/>
      <c r="BJK8" s="68"/>
      <c r="BJL8" s="68"/>
      <c r="BJM8" s="68"/>
      <c r="BJN8" s="68"/>
      <c r="BJO8" s="68"/>
      <c r="BJP8" s="68"/>
      <c r="BJQ8" s="68"/>
      <c r="BJR8" s="68"/>
      <c r="BJS8" s="68"/>
      <c r="BJT8" s="68"/>
      <c r="BJU8" s="68"/>
      <c r="BJV8" s="68"/>
      <c r="BJW8" s="68"/>
      <c r="BJX8" s="68"/>
      <c r="BJY8" s="68"/>
      <c r="BJZ8" s="68"/>
      <c r="BKA8" s="68"/>
      <c r="BKB8" s="68"/>
      <c r="BKC8" s="68"/>
      <c r="BKD8" s="68"/>
      <c r="BKE8" s="68"/>
      <c r="BKF8" s="68"/>
      <c r="BKG8" s="68"/>
      <c r="BKH8" s="68"/>
      <c r="BKI8" s="68"/>
      <c r="BKJ8" s="68"/>
      <c r="BKK8" s="68"/>
      <c r="BKL8" s="68"/>
      <c r="BKM8" s="68"/>
      <c r="BKN8" s="68"/>
      <c r="BKO8" s="68"/>
      <c r="BKP8" s="68"/>
      <c r="BKQ8" s="68"/>
      <c r="BKR8" s="68"/>
      <c r="BKS8" s="68"/>
      <c r="BKT8" s="68"/>
      <c r="BKU8" s="68"/>
      <c r="BKV8" s="68"/>
      <c r="BKW8" s="68"/>
      <c r="BKX8" s="68"/>
      <c r="BKY8" s="68"/>
      <c r="BKZ8" s="68"/>
      <c r="BLA8" s="68"/>
      <c r="BLB8" s="68"/>
      <c r="BLC8" s="68"/>
      <c r="BLD8" s="68"/>
      <c r="BLE8" s="68"/>
      <c r="BLF8" s="68"/>
      <c r="BLG8" s="68"/>
      <c r="BLH8" s="68"/>
      <c r="BLI8" s="68"/>
      <c r="BLJ8" s="68"/>
      <c r="BLK8" s="68"/>
      <c r="BLL8" s="68"/>
      <c r="BLM8" s="68"/>
      <c r="BLN8" s="68"/>
      <c r="BLO8" s="68"/>
      <c r="BLP8" s="68"/>
      <c r="BLQ8" s="68"/>
      <c r="BLR8" s="68"/>
      <c r="BLS8" s="68"/>
      <c r="BLT8" s="68"/>
      <c r="BLU8" s="68"/>
      <c r="BLV8" s="68"/>
      <c r="BLW8" s="68"/>
      <c r="BLX8" s="68"/>
      <c r="BLY8" s="68"/>
      <c r="BLZ8" s="68"/>
      <c r="BMA8" s="68"/>
      <c r="BMB8" s="68"/>
      <c r="BMC8" s="68"/>
      <c r="BMD8" s="68"/>
      <c r="BME8" s="68"/>
      <c r="BMF8" s="68"/>
      <c r="BMG8" s="68"/>
      <c r="BMH8" s="68"/>
      <c r="BMI8" s="68"/>
      <c r="BMJ8" s="68"/>
      <c r="BMK8" s="68"/>
      <c r="BML8" s="68"/>
      <c r="BMM8" s="68"/>
      <c r="BMN8" s="68"/>
      <c r="BMO8" s="68"/>
      <c r="BMP8" s="68"/>
      <c r="BMQ8" s="68"/>
      <c r="BMR8" s="68"/>
      <c r="BMS8" s="68"/>
      <c r="BMT8" s="68"/>
      <c r="BMU8" s="68"/>
      <c r="BMV8" s="68"/>
      <c r="BMW8" s="68"/>
      <c r="BMX8" s="68"/>
      <c r="BMY8" s="68"/>
      <c r="BMZ8" s="68"/>
      <c r="BNA8" s="68"/>
      <c r="BNB8" s="68"/>
      <c r="BNC8" s="68"/>
      <c r="BND8" s="68"/>
      <c r="BNE8" s="68"/>
      <c r="BNF8" s="68"/>
      <c r="BNG8" s="68"/>
      <c r="BNH8" s="68"/>
      <c r="BNI8" s="68"/>
      <c r="BNJ8" s="68"/>
      <c r="BNK8" s="68"/>
      <c r="BNL8" s="68"/>
      <c r="BNM8" s="68"/>
      <c r="BNN8" s="68"/>
      <c r="BNO8" s="68"/>
      <c r="BNP8" s="68"/>
      <c r="BNQ8" s="68"/>
      <c r="BNR8" s="68"/>
      <c r="BNS8" s="68"/>
      <c r="BNT8" s="68"/>
      <c r="BNU8" s="68"/>
      <c r="BNV8" s="68"/>
      <c r="BNW8" s="68"/>
      <c r="BNX8" s="68"/>
      <c r="BNY8" s="68"/>
      <c r="BNZ8" s="68"/>
      <c r="BOA8" s="68"/>
      <c r="BOB8" s="68"/>
      <c r="BOC8" s="68"/>
      <c r="BOD8" s="68"/>
      <c r="BOE8" s="68"/>
      <c r="BOF8" s="68"/>
      <c r="BOG8" s="68"/>
      <c r="BOH8" s="68"/>
      <c r="BOI8" s="68"/>
      <c r="BOJ8" s="68"/>
      <c r="BOK8" s="68"/>
      <c r="BOL8" s="68"/>
      <c r="BOM8" s="68"/>
      <c r="BON8" s="68"/>
      <c r="BOO8" s="68"/>
      <c r="BOP8" s="68"/>
      <c r="BOQ8" s="68"/>
      <c r="BOR8" s="68"/>
      <c r="BOS8" s="68"/>
      <c r="BOT8" s="68"/>
      <c r="BOU8" s="68"/>
      <c r="BOV8" s="68"/>
      <c r="BOW8" s="68"/>
      <c r="BOX8" s="68"/>
      <c r="BOY8" s="68"/>
      <c r="BOZ8" s="68"/>
      <c r="BPA8" s="68"/>
      <c r="BPB8" s="68"/>
      <c r="BPC8" s="68"/>
      <c r="BPD8" s="68"/>
      <c r="BPE8" s="68"/>
      <c r="BPF8" s="68"/>
      <c r="BPG8" s="68"/>
      <c r="BPH8" s="68"/>
      <c r="BPI8" s="68"/>
      <c r="BPJ8" s="68"/>
      <c r="BPK8" s="68"/>
      <c r="BPL8" s="68"/>
      <c r="BPM8" s="68"/>
      <c r="BPN8" s="68"/>
      <c r="BPO8" s="68"/>
      <c r="BPP8" s="68"/>
      <c r="BPQ8" s="68"/>
      <c r="BPR8" s="68"/>
      <c r="BPS8" s="68"/>
      <c r="BPT8" s="68"/>
      <c r="BPU8" s="68"/>
      <c r="BPV8" s="68"/>
      <c r="BPW8" s="68"/>
      <c r="BPX8" s="68"/>
      <c r="BPY8" s="68"/>
      <c r="BPZ8" s="68"/>
      <c r="BQA8" s="68"/>
      <c r="BQB8" s="68"/>
      <c r="BQC8" s="68"/>
      <c r="BQD8" s="68"/>
      <c r="BQE8" s="68"/>
      <c r="BQF8" s="68"/>
      <c r="BQG8" s="68"/>
      <c r="BQH8" s="68"/>
      <c r="BQI8" s="68"/>
      <c r="BQJ8" s="68"/>
      <c r="BQK8" s="68"/>
      <c r="BQL8" s="68"/>
      <c r="BQM8" s="68"/>
      <c r="BQN8" s="68"/>
      <c r="BQO8" s="68"/>
      <c r="BQP8" s="68"/>
      <c r="BQQ8" s="68"/>
      <c r="BQR8" s="68"/>
      <c r="BQS8" s="68"/>
      <c r="BQT8" s="68"/>
      <c r="BQU8" s="68"/>
      <c r="BQV8" s="68"/>
      <c r="BQW8" s="68"/>
      <c r="BQX8" s="68"/>
      <c r="BQY8" s="68"/>
      <c r="BQZ8" s="68"/>
      <c r="BRA8" s="68"/>
      <c r="BRB8" s="68"/>
      <c r="BRC8" s="68"/>
      <c r="BRD8" s="68"/>
      <c r="BRE8" s="68"/>
      <c r="BRF8" s="68"/>
      <c r="BRG8" s="68"/>
      <c r="BRH8" s="68"/>
      <c r="BRI8" s="68"/>
      <c r="BRJ8" s="68"/>
      <c r="BRK8" s="68"/>
      <c r="BRL8" s="68"/>
      <c r="BRM8" s="68"/>
      <c r="BRN8" s="68"/>
      <c r="BRO8" s="68"/>
      <c r="BRP8" s="68"/>
      <c r="BRQ8" s="68"/>
      <c r="BRR8" s="68"/>
      <c r="BRS8" s="68"/>
      <c r="BRT8" s="68"/>
      <c r="BRU8" s="68"/>
      <c r="BRV8" s="68"/>
      <c r="BRW8" s="68"/>
      <c r="BRX8" s="68"/>
      <c r="BRY8" s="68"/>
      <c r="BRZ8" s="68"/>
      <c r="BSA8" s="68"/>
      <c r="BSB8" s="68"/>
      <c r="BSC8" s="68"/>
      <c r="BSD8" s="68"/>
      <c r="BSE8" s="68"/>
      <c r="BSF8" s="68"/>
      <c r="BSG8" s="68"/>
      <c r="BSH8" s="68"/>
      <c r="BSI8" s="68"/>
      <c r="BSJ8" s="68"/>
      <c r="BSK8" s="68"/>
      <c r="BSL8" s="68"/>
      <c r="BSM8" s="68"/>
      <c r="BSN8" s="68"/>
      <c r="BSO8" s="68"/>
      <c r="BSP8" s="68"/>
      <c r="BSQ8" s="68"/>
      <c r="BSR8" s="68"/>
      <c r="BSS8" s="68"/>
      <c r="BST8" s="68"/>
      <c r="BSU8" s="68"/>
      <c r="BSV8" s="68"/>
      <c r="BSW8" s="68"/>
      <c r="BSX8" s="68"/>
      <c r="BSY8" s="68"/>
      <c r="BSZ8" s="68"/>
      <c r="BTA8" s="68"/>
      <c r="BTB8" s="68"/>
      <c r="BTC8" s="68"/>
      <c r="BTD8" s="68"/>
      <c r="BTE8" s="68"/>
      <c r="BTF8" s="68"/>
      <c r="BTG8" s="68"/>
      <c r="BTH8" s="68"/>
      <c r="BTI8" s="68"/>
      <c r="BTJ8" s="68"/>
      <c r="BTK8" s="68"/>
      <c r="BTL8" s="68"/>
      <c r="BTM8" s="68"/>
      <c r="BTN8" s="68"/>
      <c r="BTO8" s="68"/>
      <c r="BTP8" s="68"/>
      <c r="BTQ8" s="68"/>
      <c r="BTR8" s="68"/>
      <c r="BTS8" s="68"/>
      <c r="BTT8" s="68"/>
      <c r="BTU8" s="68"/>
      <c r="BTV8" s="68"/>
      <c r="BTW8" s="68"/>
      <c r="BTX8" s="68"/>
      <c r="BTY8" s="68"/>
      <c r="BTZ8" s="68"/>
      <c r="BUA8" s="68"/>
      <c r="BUB8" s="68"/>
      <c r="BUC8" s="68"/>
      <c r="BUD8" s="68"/>
      <c r="BUE8" s="68"/>
      <c r="BUF8" s="68"/>
      <c r="BUG8" s="68"/>
      <c r="BUH8" s="68"/>
      <c r="BUI8" s="68"/>
      <c r="BUJ8" s="68"/>
      <c r="BUK8" s="68"/>
      <c r="BUL8" s="68"/>
      <c r="BUM8" s="68"/>
      <c r="BUN8" s="68"/>
      <c r="BUO8" s="68"/>
      <c r="BUP8" s="68"/>
      <c r="BUQ8" s="68"/>
      <c r="BUR8" s="68"/>
      <c r="BUS8" s="68"/>
      <c r="BUT8" s="68"/>
      <c r="BUU8" s="68"/>
      <c r="BUV8" s="68"/>
      <c r="BUW8" s="68"/>
      <c r="BUX8" s="68"/>
      <c r="BUY8" s="68"/>
      <c r="BUZ8" s="68"/>
      <c r="BVA8" s="68"/>
      <c r="BVB8" s="68"/>
      <c r="BVC8" s="68"/>
      <c r="BVD8" s="68"/>
      <c r="BVE8" s="68"/>
      <c r="BVF8" s="68"/>
      <c r="BVG8" s="68"/>
      <c r="BVH8" s="68"/>
      <c r="BVI8" s="68"/>
      <c r="BVJ8" s="68"/>
      <c r="BVK8" s="68"/>
      <c r="BVL8" s="68"/>
      <c r="BVM8" s="68"/>
      <c r="BVN8" s="68"/>
      <c r="BVO8" s="68"/>
      <c r="BVP8" s="68"/>
      <c r="BVQ8" s="68"/>
      <c r="BVR8" s="68"/>
      <c r="BVS8" s="68"/>
      <c r="BVT8" s="68"/>
      <c r="BVU8" s="68"/>
      <c r="BVV8" s="68"/>
      <c r="BVW8" s="68"/>
      <c r="BVX8" s="68"/>
      <c r="BVY8" s="68"/>
      <c r="BVZ8" s="68"/>
      <c r="BWA8" s="68"/>
      <c r="BWB8" s="68"/>
      <c r="BWC8" s="68"/>
      <c r="BWD8" s="68"/>
      <c r="BWE8" s="68"/>
      <c r="BWF8" s="68"/>
      <c r="BWG8" s="68"/>
      <c r="BWH8" s="68"/>
      <c r="BWI8" s="68"/>
      <c r="BWJ8" s="68"/>
      <c r="BWK8" s="68"/>
      <c r="BWL8" s="68"/>
      <c r="BWM8" s="68"/>
      <c r="BWN8" s="68"/>
      <c r="BWO8" s="68"/>
      <c r="BWP8" s="68"/>
      <c r="BWQ8" s="68"/>
      <c r="BWR8" s="68"/>
      <c r="BWS8" s="68"/>
      <c r="BWT8" s="68"/>
      <c r="BWU8" s="68"/>
      <c r="BWV8" s="68"/>
      <c r="BWW8" s="68"/>
      <c r="BWX8" s="68"/>
      <c r="BWY8" s="68"/>
      <c r="BWZ8" s="68"/>
      <c r="BXA8" s="68"/>
      <c r="BXB8" s="68"/>
      <c r="BXC8" s="68"/>
      <c r="BXD8" s="68"/>
      <c r="BXE8" s="68"/>
      <c r="BXF8" s="68"/>
      <c r="BXG8" s="68"/>
      <c r="BXH8" s="68"/>
      <c r="BXI8" s="68"/>
      <c r="BXJ8" s="68"/>
      <c r="BXK8" s="68"/>
      <c r="BXL8" s="68"/>
      <c r="BXM8" s="68"/>
      <c r="BXN8" s="68"/>
      <c r="BXO8" s="68"/>
      <c r="BXP8" s="68"/>
      <c r="BXQ8" s="68"/>
      <c r="BXR8" s="68"/>
      <c r="BXS8" s="68"/>
      <c r="BXT8" s="68"/>
      <c r="BXU8" s="68"/>
      <c r="BXV8" s="68"/>
      <c r="BXW8" s="68"/>
      <c r="BXX8" s="68"/>
      <c r="BXY8" s="68"/>
      <c r="BXZ8" s="68"/>
      <c r="BYA8" s="68"/>
      <c r="BYB8" s="68"/>
      <c r="BYC8" s="68"/>
      <c r="BYD8" s="68"/>
      <c r="BYE8" s="68"/>
      <c r="BYF8" s="68"/>
      <c r="BYG8" s="68"/>
      <c r="BYH8" s="68"/>
      <c r="BYI8" s="68"/>
      <c r="BYJ8" s="68"/>
      <c r="BYK8" s="68"/>
      <c r="BYL8" s="68"/>
      <c r="BYM8" s="68"/>
      <c r="BYN8" s="68"/>
      <c r="BYO8" s="68"/>
      <c r="BYP8" s="68"/>
      <c r="BYQ8" s="68"/>
      <c r="BYR8" s="68"/>
      <c r="BYS8" s="68"/>
      <c r="BYT8" s="68"/>
      <c r="BYU8" s="68"/>
      <c r="BYV8" s="68"/>
      <c r="BYW8" s="68"/>
      <c r="BYX8" s="68"/>
      <c r="BYY8" s="68"/>
      <c r="BYZ8" s="68"/>
      <c r="BZA8" s="68"/>
      <c r="BZB8" s="68"/>
      <c r="BZC8" s="68"/>
      <c r="BZD8" s="68"/>
      <c r="BZE8" s="68"/>
      <c r="BZF8" s="68"/>
      <c r="BZG8" s="68"/>
      <c r="BZH8" s="68"/>
      <c r="BZI8" s="68"/>
      <c r="BZJ8" s="68"/>
      <c r="BZK8" s="68"/>
      <c r="BZL8" s="68"/>
      <c r="BZM8" s="68"/>
      <c r="BZN8" s="68"/>
      <c r="BZO8" s="68"/>
      <c r="BZP8" s="68"/>
      <c r="BZQ8" s="68"/>
      <c r="BZR8" s="68"/>
      <c r="BZS8" s="68"/>
      <c r="BZT8" s="68"/>
      <c r="BZU8" s="68"/>
      <c r="BZV8" s="68"/>
      <c r="BZW8" s="68"/>
      <c r="BZX8" s="68"/>
      <c r="BZY8" s="68"/>
      <c r="BZZ8" s="68"/>
      <c r="CAA8" s="68"/>
      <c r="CAB8" s="68"/>
      <c r="CAC8" s="68"/>
      <c r="CAD8" s="68"/>
      <c r="CAE8" s="68"/>
      <c r="CAF8" s="68"/>
      <c r="CAG8" s="68"/>
      <c r="CAH8" s="68"/>
      <c r="CAI8" s="68"/>
      <c r="CAJ8" s="68"/>
      <c r="CAK8" s="68"/>
      <c r="CAL8" s="68"/>
      <c r="CAM8" s="68"/>
      <c r="CAN8" s="68"/>
      <c r="CAO8" s="68"/>
      <c r="CAP8" s="68"/>
      <c r="CAQ8" s="68"/>
      <c r="CAR8" s="68"/>
      <c r="CAS8" s="68"/>
      <c r="CAT8" s="68"/>
      <c r="CAU8" s="68"/>
      <c r="CAV8" s="68"/>
      <c r="CAW8" s="68"/>
      <c r="CAX8" s="68"/>
      <c r="CAY8" s="68"/>
      <c r="CAZ8" s="68"/>
      <c r="CBA8" s="68"/>
      <c r="CBB8" s="68"/>
      <c r="CBC8" s="68"/>
      <c r="CBD8" s="68"/>
      <c r="CBE8" s="68"/>
      <c r="CBF8" s="68"/>
      <c r="CBG8" s="68"/>
      <c r="CBH8" s="68"/>
      <c r="CBI8" s="68"/>
      <c r="CBJ8" s="68"/>
      <c r="CBK8" s="68"/>
      <c r="CBL8" s="68"/>
      <c r="CBM8" s="68"/>
      <c r="CBN8" s="68"/>
      <c r="CBO8" s="68"/>
      <c r="CBP8" s="68"/>
      <c r="CBQ8" s="68"/>
      <c r="CBR8" s="68"/>
      <c r="CBS8" s="68"/>
      <c r="CBT8" s="68"/>
      <c r="CBU8" s="68"/>
      <c r="CBV8" s="68"/>
      <c r="CBW8" s="68"/>
      <c r="CBX8" s="68"/>
      <c r="CBY8" s="68"/>
      <c r="CBZ8" s="68"/>
      <c r="CCA8" s="68"/>
      <c r="CCB8" s="68"/>
      <c r="CCC8" s="68"/>
      <c r="CCD8" s="68"/>
      <c r="CCE8" s="68"/>
      <c r="CCF8" s="68"/>
      <c r="CCG8" s="68"/>
      <c r="CCH8" s="68"/>
      <c r="CCI8" s="68"/>
      <c r="CCJ8" s="68"/>
      <c r="CCK8" s="68"/>
      <c r="CCL8" s="68"/>
      <c r="CCM8" s="68"/>
      <c r="CCN8" s="68"/>
      <c r="CCO8" s="68"/>
      <c r="CCP8" s="68"/>
      <c r="CCQ8" s="68"/>
      <c r="CCR8" s="68"/>
      <c r="CCS8" s="68"/>
      <c r="CCT8" s="68"/>
      <c r="CCU8" s="68"/>
      <c r="CCV8" s="68"/>
      <c r="CCW8" s="68"/>
      <c r="CCX8" s="68"/>
      <c r="CCY8" s="68"/>
      <c r="CCZ8" s="68"/>
      <c r="CDA8" s="68"/>
      <c r="CDB8" s="68"/>
      <c r="CDC8" s="68"/>
      <c r="CDD8" s="68"/>
      <c r="CDE8" s="68"/>
      <c r="CDF8" s="68"/>
      <c r="CDG8" s="68"/>
      <c r="CDH8" s="68"/>
      <c r="CDI8" s="68"/>
      <c r="CDJ8" s="68"/>
      <c r="CDK8" s="68"/>
      <c r="CDL8" s="68"/>
      <c r="CDM8" s="68"/>
      <c r="CDN8" s="68"/>
      <c r="CDO8" s="68"/>
      <c r="CDP8" s="68"/>
      <c r="CDQ8" s="68"/>
      <c r="CDR8" s="68"/>
      <c r="CDS8" s="68"/>
      <c r="CDT8" s="68"/>
      <c r="CDU8" s="68"/>
      <c r="CDV8" s="68"/>
      <c r="CDW8" s="68"/>
      <c r="CDX8" s="68"/>
      <c r="CDY8" s="68"/>
      <c r="CDZ8" s="68"/>
      <c r="CEA8" s="68"/>
      <c r="CEB8" s="68"/>
      <c r="CEC8" s="68"/>
      <c r="CED8" s="68"/>
      <c r="CEE8" s="68"/>
      <c r="CEF8" s="68"/>
      <c r="CEG8" s="68"/>
      <c r="CEH8" s="68"/>
      <c r="CEI8" s="68"/>
      <c r="CEJ8" s="68"/>
      <c r="CEK8" s="68"/>
      <c r="CEL8" s="68"/>
      <c r="CEM8" s="68"/>
      <c r="CEN8" s="68"/>
      <c r="CEO8" s="68"/>
      <c r="CEP8" s="68"/>
      <c r="CEQ8" s="68"/>
      <c r="CER8" s="68"/>
      <c r="CES8" s="68"/>
      <c r="CET8" s="68"/>
      <c r="CEU8" s="68"/>
      <c r="CEV8" s="68"/>
      <c r="CEW8" s="68"/>
      <c r="CEX8" s="68"/>
      <c r="CEY8" s="68"/>
      <c r="CEZ8" s="68"/>
      <c r="CFA8" s="68"/>
      <c r="CFB8" s="68"/>
      <c r="CFC8" s="68"/>
      <c r="CFD8" s="68"/>
      <c r="CFE8" s="68"/>
      <c r="CFF8" s="68"/>
      <c r="CFG8" s="68"/>
      <c r="CFH8" s="68"/>
      <c r="CFI8" s="68"/>
      <c r="CFJ8" s="68"/>
      <c r="CFK8" s="68"/>
      <c r="CFL8" s="68"/>
      <c r="CFM8" s="68"/>
      <c r="CFN8" s="68"/>
      <c r="CFO8" s="68"/>
      <c r="CFP8" s="68"/>
      <c r="CFQ8" s="68"/>
      <c r="CFR8" s="68"/>
      <c r="CFS8" s="68"/>
      <c r="CFT8" s="68"/>
      <c r="CFU8" s="68"/>
      <c r="CFV8" s="68"/>
      <c r="CFW8" s="68"/>
      <c r="CFX8" s="68"/>
      <c r="CFY8" s="68"/>
      <c r="CFZ8" s="68"/>
      <c r="CGA8" s="68"/>
      <c r="CGB8" s="68"/>
      <c r="CGC8" s="68"/>
      <c r="CGD8" s="68"/>
      <c r="CGE8" s="68"/>
      <c r="CGF8" s="68"/>
      <c r="CGG8" s="68"/>
      <c r="CGH8" s="68"/>
      <c r="CGI8" s="68"/>
      <c r="CGJ8" s="68"/>
      <c r="CGK8" s="68"/>
      <c r="CGL8" s="68"/>
      <c r="CGM8" s="68"/>
      <c r="CGN8" s="68"/>
      <c r="CGO8" s="68"/>
      <c r="CGP8" s="68"/>
      <c r="CGQ8" s="68"/>
      <c r="CGR8" s="68"/>
      <c r="CGS8" s="68"/>
      <c r="CGT8" s="68"/>
      <c r="CGU8" s="68"/>
      <c r="CGV8" s="68"/>
      <c r="CGW8" s="68"/>
      <c r="CGX8" s="68"/>
      <c r="CGY8" s="68"/>
      <c r="CGZ8" s="68"/>
      <c r="CHA8" s="68"/>
      <c r="CHB8" s="68"/>
      <c r="CHC8" s="68"/>
      <c r="CHD8" s="68"/>
      <c r="CHE8" s="68"/>
      <c r="CHF8" s="68"/>
      <c r="CHG8" s="68"/>
      <c r="CHH8" s="68"/>
      <c r="CHI8" s="68"/>
      <c r="CHJ8" s="68"/>
      <c r="CHK8" s="68"/>
      <c r="CHL8" s="68"/>
      <c r="CHM8" s="68"/>
      <c r="CHN8" s="68"/>
      <c r="CHO8" s="68"/>
      <c r="CHP8" s="68"/>
      <c r="CHQ8" s="68"/>
      <c r="CHR8" s="68"/>
      <c r="CHS8" s="68"/>
      <c r="CHT8" s="68"/>
      <c r="CHU8" s="68"/>
      <c r="CHV8" s="68"/>
      <c r="CHW8" s="68"/>
      <c r="CHX8" s="68"/>
      <c r="CHY8" s="68"/>
      <c r="CHZ8" s="68"/>
      <c r="CIA8" s="68"/>
      <c r="CIB8" s="68"/>
      <c r="CIC8" s="68"/>
      <c r="CID8" s="68"/>
      <c r="CIE8" s="68"/>
      <c r="CIF8" s="68"/>
      <c r="CIG8" s="68"/>
      <c r="CIH8" s="68"/>
      <c r="CII8" s="68"/>
      <c r="CIJ8" s="68"/>
      <c r="CIK8" s="68"/>
      <c r="CIL8" s="68"/>
      <c r="CIM8" s="68"/>
      <c r="CIN8" s="68"/>
      <c r="CIO8" s="68"/>
      <c r="CIP8" s="68"/>
      <c r="CIQ8" s="68"/>
      <c r="CIR8" s="68"/>
      <c r="CIS8" s="68"/>
      <c r="CIT8" s="68"/>
      <c r="CIU8" s="68"/>
      <c r="CIV8" s="68"/>
      <c r="CIW8" s="68"/>
      <c r="CIX8" s="68"/>
      <c r="CIY8" s="68"/>
      <c r="CIZ8" s="68"/>
      <c r="CJA8" s="68"/>
      <c r="CJB8" s="68"/>
      <c r="CJC8" s="68"/>
      <c r="CJD8" s="68"/>
      <c r="CJE8" s="68"/>
      <c r="CJF8" s="68"/>
      <c r="CJG8" s="68"/>
      <c r="CJH8" s="68"/>
      <c r="CJI8" s="68"/>
      <c r="CJJ8" s="68"/>
      <c r="CJK8" s="68"/>
      <c r="CJL8" s="68"/>
      <c r="CJM8" s="68"/>
      <c r="CJN8" s="68"/>
      <c r="CJO8" s="68"/>
      <c r="CJP8" s="68"/>
      <c r="CJQ8" s="68"/>
      <c r="CJR8" s="68"/>
      <c r="CJS8" s="68"/>
      <c r="CJT8" s="68"/>
      <c r="CJU8" s="68"/>
      <c r="CJV8" s="68"/>
      <c r="CJW8" s="68"/>
      <c r="CJX8" s="68"/>
      <c r="CJY8" s="68"/>
      <c r="CJZ8" s="68"/>
      <c r="CKA8" s="68"/>
      <c r="CKB8" s="68"/>
      <c r="CKC8" s="68"/>
      <c r="CKD8" s="68"/>
      <c r="CKE8" s="68"/>
      <c r="CKF8" s="68"/>
      <c r="CKG8" s="68"/>
      <c r="CKH8" s="68"/>
      <c r="CKI8" s="68"/>
      <c r="CKJ8" s="68"/>
      <c r="CKK8" s="68"/>
      <c r="CKL8" s="68"/>
      <c r="CKM8" s="68"/>
      <c r="CKN8" s="68"/>
      <c r="CKO8" s="68"/>
      <c r="CKP8" s="68"/>
      <c r="CKQ8" s="68"/>
      <c r="CKR8" s="68"/>
      <c r="CKS8" s="68"/>
      <c r="CKT8" s="68"/>
      <c r="CKU8" s="68"/>
      <c r="CKV8" s="68"/>
      <c r="CKW8" s="68"/>
      <c r="CKX8" s="68"/>
      <c r="CKY8" s="68"/>
      <c r="CKZ8" s="68"/>
      <c r="CLA8" s="68"/>
      <c r="CLB8" s="68"/>
      <c r="CLC8" s="68"/>
      <c r="CLD8" s="68"/>
      <c r="CLE8" s="68"/>
      <c r="CLF8" s="68"/>
      <c r="CLG8" s="68"/>
      <c r="CLH8" s="68"/>
      <c r="CLI8" s="68"/>
      <c r="CLJ8" s="68"/>
      <c r="CLK8" s="68"/>
      <c r="CLL8" s="68"/>
      <c r="CLM8" s="68"/>
      <c r="CLN8" s="68"/>
      <c r="CLO8" s="68"/>
      <c r="CLP8" s="68"/>
      <c r="CLQ8" s="68"/>
      <c r="CLR8" s="68"/>
      <c r="CLS8" s="68"/>
      <c r="CLT8" s="68"/>
      <c r="CLU8" s="68"/>
      <c r="CLV8" s="68"/>
      <c r="CLW8" s="68"/>
      <c r="CLX8" s="68"/>
      <c r="CLY8" s="68"/>
      <c r="CLZ8" s="68"/>
      <c r="CMA8" s="68"/>
      <c r="CMB8" s="68"/>
      <c r="CMC8" s="68"/>
      <c r="CMD8" s="68"/>
      <c r="CME8" s="68"/>
      <c r="CMF8" s="68"/>
      <c r="CMG8" s="68"/>
      <c r="CMH8" s="68"/>
      <c r="CMI8" s="68"/>
      <c r="CMJ8" s="68"/>
      <c r="CMK8" s="68"/>
      <c r="CML8" s="68"/>
      <c r="CMM8" s="68"/>
      <c r="CMN8" s="68"/>
      <c r="CMO8" s="68"/>
      <c r="CMP8" s="68"/>
      <c r="CMQ8" s="68"/>
      <c r="CMR8" s="68"/>
      <c r="CMS8" s="68"/>
      <c r="CMT8" s="68"/>
      <c r="CMU8" s="68"/>
      <c r="CMV8" s="68"/>
      <c r="CMW8" s="68"/>
      <c r="CMX8" s="68"/>
      <c r="CMY8" s="68"/>
      <c r="CMZ8" s="68"/>
      <c r="CNA8" s="68"/>
      <c r="CNB8" s="68"/>
      <c r="CNC8" s="68"/>
      <c r="CND8" s="68"/>
      <c r="CNE8" s="68"/>
      <c r="CNF8" s="68"/>
      <c r="CNG8" s="68"/>
      <c r="CNH8" s="68"/>
      <c r="CNI8" s="68"/>
      <c r="CNJ8" s="68"/>
      <c r="CNK8" s="68"/>
      <c r="CNL8" s="68"/>
      <c r="CNM8" s="68"/>
      <c r="CNN8" s="68"/>
      <c r="CNO8" s="68"/>
      <c r="CNP8" s="68"/>
      <c r="CNQ8" s="68"/>
      <c r="CNR8" s="68"/>
      <c r="CNS8" s="68"/>
      <c r="CNT8" s="68"/>
      <c r="CNU8" s="68"/>
      <c r="CNV8" s="68"/>
      <c r="CNW8" s="68"/>
      <c r="CNX8" s="68"/>
      <c r="CNY8" s="68"/>
      <c r="CNZ8" s="68"/>
      <c r="COA8" s="68"/>
      <c r="COB8" s="68"/>
      <c r="COC8" s="68"/>
      <c r="COD8" s="68"/>
      <c r="COE8" s="68"/>
      <c r="COF8" s="68"/>
      <c r="COG8" s="68"/>
      <c r="COH8" s="68"/>
      <c r="COI8" s="68"/>
      <c r="COJ8" s="68"/>
      <c r="COK8" s="68"/>
      <c r="COL8" s="68"/>
      <c r="COM8" s="68"/>
      <c r="CON8" s="68"/>
      <c r="COO8" s="68"/>
      <c r="COP8" s="68"/>
      <c r="COQ8" s="68"/>
      <c r="COR8" s="68"/>
      <c r="COS8" s="68"/>
      <c r="COT8" s="68"/>
      <c r="COU8" s="68"/>
      <c r="COV8" s="68"/>
      <c r="COW8" s="68"/>
      <c r="COX8" s="68"/>
      <c r="COY8" s="68"/>
      <c r="COZ8" s="68"/>
      <c r="CPA8" s="68"/>
      <c r="CPB8" s="68"/>
      <c r="CPC8" s="68"/>
      <c r="CPD8" s="68"/>
      <c r="CPE8" s="68"/>
      <c r="CPF8" s="68"/>
      <c r="CPG8" s="68"/>
      <c r="CPH8" s="68"/>
      <c r="CPI8" s="68"/>
      <c r="CPJ8" s="68"/>
      <c r="CPK8" s="68"/>
      <c r="CPL8" s="68"/>
      <c r="CPM8" s="68"/>
      <c r="CPN8" s="68"/>
      <c r="CPO8" s="68"/>
      <c r="CPP8" s="68"/>
      <c r="CPQ8" s="68"/>
      <c r="CPR8" s="68"/>
      <c r="CPS8" s="68"/>
      <c r="CPT8" s="68"/>
      <c r="CPU8" s="68"/>
      <c r="CPV8" s="68"/>
      <c r="CPW8" s="68"/>
      <c r="CPX8" s="68"/>
      <c r="CPY8" s="68"/>
      <c r="CPZ8" s="68"/>
      <c r="CQA8" s="68"/>
      <c r="CQB8" s="68"/>
      <c r="CQC8" s="68"/>
      <c r="CQD8" s="68"/>
      <c r="CQE8" s="68"/>
      <c r="CQF8" s="68"/>
      <c r="CQG8" s="68"/>
      <c r="CQH8" s="68"/>
      <c r="CQI8" s="68"/>
      <c r="CQJ8" s="68"/>
      <c r="CQK8" s="68"/>
      <c r="CQL8" s="68"/>
      <c r="CQM8" s="68"/>
      <c r="CQN8" s="68"/>
      <c r="CQO8" s="68"/>
      <c r="CQP8" s="68"/>
      <c r="CQQ8" s="68"/>
      <c r="CQR8" s="68"/>
      <c r="CQS8" s="68"/>
      <c r="CQT8" s="68"/>
      <c r="CQU8" s="68"/>
      <c r="CQV8" s="68"/>
      <c r="CQW8" s="68"/>
      <c r="CQX8" s="68"/>
      <c r="CQY8" s="68"/>
      <c r="CQZ8" s="68"/>
      <c r="CRA8" s="68"/>
      <c r="CRB8" s="68"/>
      <c r="CRC8" s="68"/>
      <c r="CRD8" s="68"/>
      <c r="CRE8" s="68"/>
      <c r="CRF8" s="68"/>
      <c r="CRG8" s="68"/>
      <c r="CRH8" s="68"/>
      <c r="CRI8" s="68"/>
      <c r="CRJ8" s="68"/>
      <c r="CRK8" s="68"/>
      <c r="CRL8" s="68"/>
      <c r="CRM8" s="68"/>
      <c r="CRN8" s="68"/>
      <c r="CRO8" s="68"/>
      <c r="CRP8" s="68"/>
      <c r="CRQ8" s="68"/>
      <c r="CRR8" s="68"/>
      <c r="CRS8" s="68"/>
      <c r="CRT8" s="68"/>
      <c r="CRU8" s="68"/>
      <c r="CRV8" s="68"/>
      <c r="CRW8" s="68"/>
      <c r="CRX8" s="68"/>
      <c r="CRY8" s="68"/>
      <c r="CRZ8" s="68"/>
      <c r="CSA8" s="68"/>
      <c r="CSB8" s="68"/>
      <c r="CSC8" s="68"/>
      <c r="CSD8" s="68"/>
      <c r="CSE8" s="68"/>
      <c r="CSF8" s="68"/>
      <c r="CSG8" s="68"/>
      <c r="CSH8" s="68"/>
      <c r="CSI8" s="68"/>
      <c r="CSJ8" s="68"/>
      <c r="CSK8" s="68"/>
      <c r="CSL8" s="68"/>
      <c r="CSM8" s="68"/>
      <c r="CSN8" s="68"/>
      <c r="CSO8" s="68"/>
      <c r="CSP8" s="68"/>
      <c r="CSQ8" s="68"/>
      <c r="CSR8" s="68"/>
      <c r="CSS8" s="68"/>
      <c r="CST8" s="68"/>
      <c r="CSU8" s="68"/>
      <c r="CSV8" s="68"/>
      <c r="CSW8" s="68"/>
      <c r="CSX8" s="68"/>
      <c r="CSY8" s="68"/>
      <c r="CSZ8" s="68"/>
      <c r="CTA8" s="68"/>
      <c r="CTB8" s="68"/>
      <c r="CTC8" s="68"/>
      <c r="CTD8" s="68"/>
      <c r="CTE8" s="68"/>
      <c r="CTF8" s="68"/>
      <c r="CTG8" s="68"/>
      <c r="CTH8" s="68"/>
      <c r="CTI8" s="68"/>
      <c r="CTJ8" s="68"/>
      <c r="CTK8" s="68"/>
      <c r="CTL8" s="68"/>
      <c r="CTM8" s="68"/>
      <c r="CTN8" s="68"/>
      <c r="CTO8" s="68"/>
      <c r="CTP8" s="68"/>
      <c r="CTQ8" s="68"/>
      <c r="CTR8" s="68"/>
      <c r="CTS8" s="68"/>
      <c r="CTT8" s="68"/>
      <c r="CTU8" s="68"/>
      <c r="CTV8" s="68"/>
      <c r="CTW8" s="68"/>
      <c r="CTX8" s="68"/>
      <c r="CTY8" s="68"/>
      <c r="CTZ8" s="68"/>
      <c r="CUA8" s="68"/>
      <c r="CUB8" s="68"/>
      <c r="CUC8" s="68"/>
      <c r="CUD8" s="68"/>
      <c r="CUE8" s="68"/>
      <c r="CUF8" s="68"/>
      <c r="CUG8" s="68"/>
      <c r="CUH8" s="68"/>
      <c r="CUI8" s="68"/>
      <c r="CUJ8" s="68"/>
      <c r="CUK8" s="68"/>
      <c r="CUL8" s="68"/>
      <c r="CUM8" s="68"/>
      <c r="CUN8" s="68"/>
      <c r="CUO8" s="68"/>
      <c r="CUP8" s="68"/>
      <c r="CUQ8" s="68"/>
      <c r="CUR8" s="68"/>
      <c r="CUS8" s="68"/>
      <c r="CUT8" s="68"/>
      <c r="CUU8" s="68"/>
      <c r="CUV8" s="68"/>
      <c r="CUW8" s="68"/>
      <c r="CUX8" s="68"/>
      <c r="CUY8" s="68"/>
      <c r="CUZ8" s="68"/>
      <c r="CVA8" s="68"/>
      <c r="CVB8" s="68"/>
      <c r="CVC8" s="68"/>
      <c r="CVD8" s="68"/>
      <c r="CVE8" s="68"/>
      <c r="CVF8" s="68"/>
      <c r="CVG8" s="68"/>
      <c r="CVH8" s="68"/>
      <c r="CVI8" s="68"/>
      <c r="CVJ8" s="68"/>
      <c r="CVK8" s="68"/>
      <c r="CVL8" s="68"/>
      <c r="CVM8" s="68"/>
      <c r="CVN8" s="68"/>
      <c r="CVO8" s="68"/>
      <c r="CVP8" s="68"/>
      <c r="CVQ8" s="68"/>
      <c r="CVR8" s="68"/>
      <c r="CVS8" s="68"/>
      <c r="CVT8" s="68"/>
      <c r="CVU8" s="68"/>
      <c r="CVV8" s="68"/>
      <c r="CVW8" s="68"/>
      <c r="CVX8" s="68"/>
      <c r="CVY8" s="68"/>
      <c r="CVZ8" s="68"/>
      <c r="CWA8" s="68"/>
      <c r="CWB8" s="68"/>
      <c r="CWC8" s="68"/>
      <c r="CWD8" s="68"/>
      <c r="CWE8" s="68"/>
      <c r="CWF8" s="68"/>
      <c r="CWG8" s="68"/>
      <c r="CWH8" s="68"/>
      <c r="CWI8" s="68"/>
      <c r="CWJ8" s="68"/>
      <c r="CWK8" s="68"/>
      <c r="CWL8" s="68"/>
      <c r="CWM8" s="68"/>
      <c r="CWN8" s="68"/>
      <c r="CWO8" s="68"/>
      <c r="CWP8" s="68"/>
      <c r="CWQ8" s="68"/>
      <c r="CWR8" s="68"/>
      <c r="CWS8" s="68"/>
      <c r="CWT8" s="68"/>
      <c r="CWU8" s="68"/>
      <c r="CWV8" s="68"/>
      <c r="CWW8" s="68"/>
      <c r="CWX8" s="68"/>
      <c r="CWY8" s="68"/>
      <c r="CWZ8" s="68"/>
      <c r="CXA8" s="68"/>
      <c r="CXB8" s="68"/>
      <c r="CXC8" s="68"/>
      <c r="CXD8" s="68"/>
      <c r="CXE8" s="68"/>
      <c r="CXF8" s="68"/>
      <c r="CXG8" s="68"/>
      <c r="CXH8" s="68"/>
      <c r="CXI8" s="68"/>
      <c r="CXJ8" s="68"/>
      <c r="CXK8" s="68"/>
      <c r="CXL8" s="68"/>
      <c r="CXM8" s="68"/>
      <c r="CXN8" s="68"/>
      <c r="CXO8" s="68"/>
      <c r="CXP8" s="68"/>
      <c r="CXQ8" s="68"/>
      <c r="CXR8" s="68"/>
      <c r="CXS8" s="68"/>
      <c r="CXT8" s="68"/>
      <c r="CXU8" s="68"/>
      <c r="CXV8" s="68"/>
      <c r="CXW8" s="68"/>
      <c r="CXX8" s="68"/>
      <c r="CXY8" s="68"/>
      <c r="CXZ8" s="68"/>
      <c r="CYA8" s="68"/>
      <c r="CYB8" s="68"/>
      <c r="CYC8" s="68"/>
      <c r="CYD8" s="68"/>
      <c r="CYE8" s="68"/>
      <c r="CYF8" s="68"/>
      <c r="CYG8" s="68"/>
      <c r="CYH8" s="68"/>
      <c r="CYI8" s="68"/>
      <c r="CYJ8" s="68"/>
      <c r="CYK8" s="68"/>
      <c r="CYL8" s="68"/>
      <c r="CYM8" s="68"/>
      <c r="CYN8" s="68"/>
      <c r="CYO8" s="68"/>
      <c r="CYP8" s="68"/>
      <c r="CYQ8" s="68"/>
      <c r="CYR8" s="68"/>
      <c r="CYS8" s="68"/>
      <c r="CYT8" s="68"/>
      <c r="CYU8" s="68"/>
      <c r="CYV8" s="68"/>
      <c r="CYW8" s="68"/>
      <c r="CYX8" s="68"/>
      <c r="CYY8" s="68"/>
      <c r="CYZ8" s="68"/>
      <c r="CZA8" s="68"/>
      <c r="CZB8" s="68"/>
      <c r="CZC8" s="68"/>
      <c r="CZD8" s="68"/>
      <c r="CZE8" s="68"/>
      <c r="CZF8" s="68"/>
      <c r="CZG8" s="68"/>
      <c r="CZH8" s="68"/>
      <c r="CZI8" s="68"/>
      <c r="CZJ8" s="68"/>
      <c r="CZK8" s="68"/>
      <c r="CZL8" s="68"/>
      <c r="CZM8" s="68"/>
      <c r="CZN8" s="68"/>
      <c r="CZO8" s="68"/>
      <c r="CZP8" s="68"/>
      <c r="CZQ8" s="68"/>
      <c r="CZR8" s="68"/>
      <c r="CZS8" s="68"/>
      <c r="CZT8" s="68"/>
      <c r="CZU8" s="68"/>
      <c r="CZV8" s="68"/>
      <c r="CZW8" s="68"/>
      <c r="CZX8" s="68"/>
      <c r="CZY8" s="68"/>
      <c r="CZZ8" s="68"/>
      <c r="DAA8" s="68"/>
      <c r="DAB8" s="68"/>
      <c r="DAC8" s="68"/>
      <c r="DAD8" s="68"/>
      <c r="DAE8" s="68"/>
      <c r="DAF8" s="68"/>
      <c r="DAG8" s="68"/>
      <c r="DAH8" s="68"/>
      <c r="DAI8" s="68"/>
      <c r="DAJ8" s="68"/>
      <c r="DAK8" s="68"/>
      <c r="DAL8" s="68"/>
      <c r="DAM8" s="68"/>
      <c r="DAN8" s="68"/>
      <c r="DAO8" s="68"/>
      <c r="DAP8" s="68"/>
      <c r="DAQ8" s="68"/>
      <c r="DAR8" s="68"/>
      <c r="DAS8" s="68"/>
      <c r="DAT8" s="68"/>
      <c r="DAU8" s="68"/>
      <c r="DAV8" s="68"/>
      <c r="DAW8" s="68"/>
      <c r="DAX8" s="68"/>
      <c r="DAY8" s="68"/>
      <c r="DAZ8" s="68"/>
      <c r="DBA8" s="68"/>
      <c r="DBB8" s="68"/>
      <c r="DBC8" s="68"/>
      <c r="DBD8" s="68"/>
      <c r="DBE8" s="68"/>
      <c r="DBF8" s="68"/>
      <c r="DBG8" s="68"/>
      <c r="DBH8" s="68"/>
      <c r="DBI8" s="68"/>
      <c r="DBJ8" s="68"/>
      <c r="DBK8" s="68"/>
      <c r="DBL8" s="68"/>
      <c r="DBM8" s="68"/>
      <c r="DBN8" s="68"/>
      <c r="DBO8" s="68"/>
      <c r="DBP8" s="68"/>
      <c r="DBQ8" s="68"/>
      <c r="DBR8" s="68"/>
      <c r="DBS8" s="68"/>
      <c r="DBT8" s="68"/>
      <c r="DBU8" s="68"/>
      <c r="DBV8" s="68"/>
      <c r="DBW8" s="68"/>
      <c r="DBX8" s="68"/>
      <c r="DBY8" s="68"/>
      <c r="DBZ8" s="68"/>
      <c r="DCA8" s="68"/>
      <c r="DCB8" s="68"/>
      <c r="DCC8" s="68"/>
      <c r="DCD8" s="68"/>
      <c r="DCE8" s="68"/>
      <c r="DCF8" s="68"/>
      <c r="DCG8" s="68"/>
      <c r="DCH8" s="68"/>
      <c r="DCI8" s="68"/>
      <c r="DCJ8" s="68"/>
      <c r="DCK8" s="68"/>
      <c r="DCL8" s="68"/>
      <c r="DCM8" s="68"/>
      <c r="DCN8" s="68"/>
      <c r="DCO8" s="68"/>
      <c r="DCP8" s="68"/>
      <c r="DCQ8" s="68"/>
      <c r="DCR8" s="68"/>
      <c r="DCS8" s="68"/>
      <c r="DCT8" s="68"/>
      <c r="DCU8" s="68"/>
      <c r="DCV8" s="68"/>
      <c r="DCW8" s="68"/>
      <c r="DCX8" s="68"/>
      <c r="DCY8" s="68"/>
      <c r="DCZ8" s="68"/>
      <c r="DDA8" s="68"/>
      <c r="DDB8" s="68"/>
      <c r="DDC8" s="68"/>
      <c r="DDD8" s="68"/>
      <c r="DDE8" s="68"/>
      <c r="DDF8" s="68"/>
      <c r="DDG8" s="68"/>
      <c r="DDH8" s="68"/>
      <c r="DDI8" s="68"/>
      <c r="DDJ8" s="68"/>
      <c r="DDK8" s="68"/>
      <c r="DDL8" s="68"/>
      <c r="DDM8" s="68"/>
      <c r="DDN8" s="68"/>
      <c r="DDO8" s="68"/>
      <c r="DDP8" s="68"/>
      <c r="DDQ8" s="68"/>
      <c r="DDR8" s="68"/>
      <c r="DDS8" s="68"/>
      <c r="DDT8" s="68"/>
      <c r="DDU8" s="68"/>
      <c r="DDV8" s="68"/>
      <c r="DDW8" s="68"/>
      <c r="DDX8" s="68"/>
      <c r="DDY8" s="68"/>
      <c r="DDZ8" s="68"/>
      <c r="DEA8" s="68"/>
      <c r="DEB8" s="68"/>
      <c r="DEC8" s="68"/>
      <c r="DED8" s="68"/>
      <c r="DEE8" s="68"/>
      <c r="DEF8" s="68"/>
      <c r="DEG8" s="68"/>
      <c r="DEH8" s="68"/>
      <c r="DEI8" s="68"/>
      <c r="DEJ8" s="68"/>
      <c r="DEK8" s="68"/>
      <c r="DEL8" s="68"/>
      <c r="DEM8" s="68"/>
      <c r="DEN8" s="68"/>
      <c r="DEO8" s="68"/>
      <c r="DEP8" s="68"/>
      <c r="DEQ8" s="68"/>
      <c r="DER8" s="68"/>
      <c r="DES8" s="68"/>
      <c r="DET8" s="68"/>
      <c r="DEU8" s="68"/>
      <c r="DEV8" s="68"/>
      <c r="DEW8" s="68"/>
      <c r="DEX8" s="68"/>
      <c r="DEY8" s="68"/>
      <c r="DEZ8" s="68"/>
      <c r="DFA8" s="68"/>
      <c r="DFB8" s="68"/>
      <c r="DFC8" s="68"/>
      <c r="DFD8" s="68"/>
      <c r="DFE8" s="68"/>
      <c r="DFF8" s="68"/>
      <c r="DFG8" s="68"/>
      <c r="DFH8" s="68"/>
      <c r="DFI8" s="68"/>
      <c r="DFJ8" s="68"/>
      <c r="DFK8" s="68"/>
      <c r="DFL8" s="68"/>
      <c r="DFM8" s="68"/>
      <c r="DFN8" s="68"/>
      <c r="DFO8" s="68"/>
      <c r="DFP8" s="68"/>
      <c r="DFQ8" s="68"/>
      <c r="DFR8" s="68"/>
      <c r="DFS8" s="68"/>
      <c r="DFT8" s="68"/>
      <c r="DFU8" s="68"/>
      <c r="DFV8" s="68"/>
      <c r="DFW8" s="68"/>
      <c r="DFX8" s="68"/>
      <c r="DFY8" s="68"/>
      <c r="DFZ8" s="68"/>
      <c r="DGA8" s="68"/>
      <c r="DGB8" s="68"/>
      <c r="DGC8" s="68"/>
      <c r="DGD8" s="68"/>
      <c r="DGE8" s="68"/>
      <c r="DGF8" s="68"/>
      <c r="DGG8" s="68"/>
      <c r="DGH8" s="68"/>
      <c r="DGI8" s="68"/>
      <c r="DGJ8" s="68"/>
      <c r="DGK8" s="68"/>
      <c r="DGL8" s="68"/>
      <c r="DGM8" s="68"/>
      <c r="DGN8" s="68"/>
      <c r="DGO8" s="68"/>
      <c r="DGP8" s="68"/>
      <c r="DGQ8" s="68"/>
      <c r="DGR8" s="68"/>
      <c r="DGS8" s="68"/>
      <c r="DGT8" s="68"/>
      <c r="DGU8" s="68"/>
      <c r="DGV8" s="68"/>
      <c r="DGW8" s="68"/>
      <c r="DGX8" s="68"/>
      <c r="DGY8" s="68"/>
      <c r="DGZ8" s="68"/>
      <c r="DHA8" s="68"/>
      <c r="DHB8" s="68"/>
      <c r="DHC8" s="68"/>
      <c r="DHD8" s="68"/>
      <c r="DHE8" s="68"/>
      <c r="DHF8" s="68"/>
      <c r="DHG8" s="68"/>
      <c r="DHH8" s="68"/>
      <c r="DHI8" s="68"/>
      <c r="DHJ8" s="68"/>
      <c r="DHK8" s="68"/>
      <c r="DHL8" s="68"/>
      <c r="DHM8" s="68"/>
      <c r="DHN8" s="68"/>
      <c r="DHO8" s="68"/>
      <c r="DHP8" s="68"/>
      <c r="DHQ8" s="68"/>
      <c r="DHR8" s="68"/>
      <c r="DHS8" s="68"/>
      <c r="DHT8" s="68"/>
      <c r="DHU8" s="68"/>
      <c r="DHV8" s="68"/>
      <c r="DHW8" s="68"/>
      <c r="DHX8" s="68"/>
      <c r="DHY8" s="68"/>
      <c r="DHZ8" s="68"/>
      <c r="DIA8" s="68"/>
      <c r="DIB8" s="68"/>
      <c r="DIC8" s="68"/>
      <c r="DID8" s="68"/>
      <c r="DIE8" s="68"/>
      <c r="DIF8" s="68"/>
      <c r="DIG8" s="68"/>
      <c r="DIH8" s="68"/>
      <c r="DII8" s="68"/>
      <c r="DIJ8" s="68"/>
      <c r="DIK8" s="68"/>
      <c r="DIL8" s="68"/>
      <c r="DIM8" s="68"/>
      <c r="DIN8" s="68"/>
      <c r="DIO8" s="68"/>
      <c r="DIP8" s="68"/>
      <c r="DIQ8" s="68"/>
      <c r="DIR8" s="68"/>
      <c r="DIS8" s="68"/>
      <c r="DIT8" s="68"/>
      <c r="DIU8" s="68"/>
      <c r="DIV8" s="68"/>
      <c r="DIW8" s="68"/>
      <c r="DIX8" s="68"/>
      <c r="DIY8" s="68"/>
      <c r="DIZ8" s="68"/>
      <c r="DJA8" s="68"/>
      <c r="DJB8" s="68"/>
      <c r="DJC8" s="68"/>
      <c r="DJD8" s="68"/>
      <c r="DJE8" s="68"/>
      <c r="DJF8" s="68"/>
      <c r="DJG8" s="68"/>
      <c r="DJH8" s="68"/>
      <c r="DJI8" s="68"/>
      <c r="DJJ8" s="68"/>
      <c r="DJK8" s="68"/>
      <c r="DJL8" s="68"/>
      <c r="DJM8" s="68"/>
      <c r="DJN8" s="68"/>
      <c r="DJO8" s="68"/>
      <c r="DJP8" s="68"/>
      <c r="DJQ8" s="68"/>
      <c r="DJR8" s="68"/>
      <c r="DJS8" s="68"/>
      <c r="DJT8" s="68"/>
      <c r="DJU8" s="68"/>
      <c r="DJV8" s="68"/>
      <c r="DJW8" s="68"/>
      <c r="DJX8" s="68"/>
      <c r="DJY8" s="68"/>
      <c r="DJZ8" s="68"/>
      <c r="DKA8" s="68"/>
      <c r="DKB8" s="68"/>
      <c r="DKC8" s="68"/>
      <c r="DKD8" s="68"/>
      <c r="DKE8" s="68"/>
      <c r="DKF8" s="68"/>
      <c r="DKG8" s="68"/>
      <c r="DKH8" s="68"/>
      <c r="DKI8" s="68"/>
      <c r="DKJ8" s="68"/>
      <c r="DKK8" s="68"/>
      <c r="DKL8" s="68"/>
      <c r="DKM8" s="68"/>
      <c r="DKN8" s="68"/>
      <c r="DKO8" s="68"/>
      <c r="DKP8" s="68"/>
      <c r="DKQ8" s="68"/>
      <c r="DKR8" s="68"/>
      <c r="DKS8" s="68"/>
      <c r="DKT8" s="68"/>
      <c r="DKU8" s="68"/>
      <c r="DKV8" s="68"/>
      <c r="DKW8" s="68"/>
      <c r="DKX8" s="68"/>
      <c r="DKY8" s="68"/>
      <c r="DKZ8" s="68"/>
      <c r="DLA8" s="68"/>
      <c r="DLB8" s="68"/>
      <c r="DLC8" s="68"/>
      <c r="DLD8" s="68"/>
      <c r="DLE8" s="68"/>
      <c r="DLF8" s="68"/>
      <c r="DLG8" s="68"/>
      <c r="DLH8" s="68"/>
      <c r="DLI8" s="68"/>
      <c r="DLJ8" s="68"/>
      <c r="DLK8" s="68"/>
      <c r="DLL8" s="68"/>
      <c r="DLM8" s="68"/>
      <c r="DLN8" s="68"/>
      <c r="DLO8" s="68"/>
      <c r="DLP8" s="68"/>
      <c r="DLQ8" s="68"/>
      <c r="DLR8" s="68"/>
      <c r="DLS8" s="68"/>
      <c r="DLT8" s="68"/>
      <c r="DLU8" s="68"/>
      <c r="DLV8" s="68"/>
      <c r="DLW8" s="68"/>
      <c r="DLX8" s="68"/>
      <c r="DLY8" s="68"/>
      <c r="DLZ8" s="68"/>
      <c r="DMA8" s="68"/>
      <c r="DMB8" s="68"/>
      <c r="DMC8" s="68"/>
      <c r="DMD8" s="68"/>
      <c r="DME8" s="68"/>
      <c r="DMF8" s="68"/>
      <c r="DMG8" s="68"/>
      <c r="DMH8" s="68"/>
      <c r="DMI8" s="68"/>
      <c r="DMJ8" s="68"/>
      <c r="DMK8" s="68"/>
      <c r="DML8" s="68"/>
      <c r="DMM8" s="68"/>
      <c r="DMN8" s="68"/>
      <c r="DMO8" s="68"/>
      <c r="DMP8" s="68"/>
      <c r="DMQ8" s="68"/>
      <c r="DMR8" s="68"/>
      <c r="DMS8" s="68"/>
      <c r="DMT8" s="68"/>
      <c r="DMU8" s="68"/>
      <c r="DMV8" s="68"/>
      <c r="DMW8" s="68"/>
      <c r="DMX8" s="68"/>
      <c r="DMY8" s="68"/>
      <c r="DMZ8" s="68"/>
      <c r="DNA8" s="68"/>
      <c r="DNB8" s="68"/>
      <c r="DNC8" s="68"/>
      <c r="DND8" s="68"/>
      <c r="DNE8" s="68"/>
      <c r="DNF8" s="68"/>
      <c r="DNG8" s="68"/>
      <c r="DNH8" s="68"/>
      <c r="DNI8" s="68"/>
      <c r="DNJ8" s="68"/>
      <c r="DNK8" s="68"/>
      <c r="DNL8" s="68"/>
      <c r="DNM8" s="68"/>
      <c r="DNN8" s="68"/>
      <c r="DNO8" s="68"/>
      <c r="DNP8" s="68"/>
      <c r="DNQ8" s="68"/>
      <c r="DNR8" s="68"/>
      <c r="DNS8" s="68"/>
      <c r="DNT8" s="68"/>
      <c r="DNU8" s="68"/>
      <c r="DNV8" s="68"/>
      <c r="DNW8" s="68"/>
      <c r="DNX8" s="68"/>
      <c r="DNY8" s="68"/>
      <c r="DNZ8" s="68"/>
      <c r="DOA8" s="68"/>
      <c r="DOB8" s="68"/>
      <c r="DOC8" s="68"/>
      <c r="DOD8" s="68"/>
      <c r="DOE8" s="68"/>
      <c r="DOF8" s="68"/>
      <c r="DOG8" s="68"/>
      <c r="DOH8" s="68"/>
      <c r="DOI8" s="68"/>
      <c r="DOJ8" s="68"/>
      <c r="DOK8" s="68"/>
      <c r="DOL8" s="68"/>
      <c r="DOM8" s="68"/>
      <c r="DON8" s="68"/>
      <c r="DOO8" s="68"/>
      <c r="DOP8" s="68"/>
      <c r="DOQ8" s="68"/>
      <c r="DOR8" s="68"/>
      <c r="DOS8" s="68"/>
      <c r="DOT8" s="68"/>
      <c r="DOU8" s="68"/>
      <c r="DOV8" s="68"/>
      <c r="DOW8" s="68"/>
      <c r="DOX8" s="68"/>
      <c r="DOY8" s="68"/>
      <c r="DOZ8" s="68"/>
      <c r="DPA8" s="68"/>
      <c r="DPB8" s="68"/>
      <c r="DPC8" s="68"/>
      <c r="DPD8" s="68"/>
      <c r="DPE8" s="68"/>
      <c r="DPF8" s="68"/>
      <c r="DPG8" s="68"/>
      <c r="DPH8" s="68"/>
      <c r="DPI8" s="68"/>
      <c r="DPJ8" s="68"/>
      <c r="DPK8" s="68"/>
      <c r="DPL8" s="68"/>
      <c r="DPM8" s="68"/>
      <c r="DPN8" s="68"/>
      <c r="DPO8" s="68"/>
      <c r="DPP8" s="68"/>
      <c r="DPQ8" s="68"/>
      <c r="DPR8" s="68"/>
      <c r="DPS8" s="68"/>
      <c r="DPT8" s="68"/>
      <c r="DPU8" s="68"/>
      <c r="DPV8" s="68"/>
      <c r="DPW8" s="68"/>
      <c r="DPX8" s="68"/>
      <c r="DPY8" s="68"/>
      <c r="DPZ8" s="68"/>
      <c r="DQA8" s="68"/>
      <c r="DQB8" s="68"/>
      <c r="DQC8" s="68"/>
      <c r="DQD8" s="68"/>
      <c r="DQE8" s="68"/>
      <c r="DQF8" s="68"/>
      <c r="DQG8" s="68"/>
      <c r="DQH8" s="68"/>
      <c r="DQI8" s="68"/>
      <c r="DQJ8" s="68"/>
      <c r="DQK8" s="68"/>
      <c r="DQL8" s="68"/>
      <c r="DQM8" s="68"/>
      <c r="DQN8" s="68"/>
      <c r="DQO8" s="68"/>
      <c r="DQP8" s="68"/>
      <c r="DQQ8" s="68"/>
      <c r="DQR8" s="68"/>
      <c r="DQS8" s="68"/>
      <c r="DQT8" s="68"/>
      <c r="DQU8" s="68"/>
      <c r="DQV8" s="68"/>
      <c r="DQW8" s="68"/>
      <c r="DQX8" s="68"/>
      <c r="DQY8" s="68"/>
      <c r="DQZ8" s="68"/>
      <c r="DRA8" s="68"/>
      <c r="DRB8" s="68"/>
      <c r="DRC8" s="68"/>
      <c r="DRD8" s="68"/>
      <c r="DRE8" s="68"/>
      <c r="DRF8" s="68"/>
      <c r="DRG8" s="68"/>
      <c r="DRH8" s="68"/>
      <c r="DRI8" s="68"/>
      <c r="DRJ8" s="68"/>
      <c r="DRK8" s="68"/>
      <c r="DRL8" s="68"/>
      <c r="DRM8" s="68"/>
      <c r="DRN8" s="68"/>
      <c r="DRO8" s="68"/>
      <c r="DRP8" s="68"/>
      <c r="DRQ8" s="68"/>
      <c r="DRR8" s="68"/>
      <c r="DRS8" s="68"/>
      <c r="DRT8" s="68"/>
      <c r="DRU8" s="68"/>
      <c r="DRV8" s="68"/>
      <c r="DRW8" s="68"/>
      <c r="DRX8" s="68"/>
      <c r="DRY8" s="68"/>
      <c r="DRZ8" s="68"/>
      <c r="DSA8" s="68"/>
      <c r="DSB8" s="68"/>
      <c r="DSC8" s="68"/>
      <c r="DSD8" s="68"/>
      <c r="DSE8" s="68"/>
      <c r="DSF8" s="68"/>
      <c r="DSG8" s="68"/>
      <c r="DSH8" s="68"/>
      <c r="DSI8" s="68"/>
      <c r="DSJ8" s="68"/>
      <c r="DSK8" s="68"/>
      <c r="DSL8" s="68"/>
      <c r="DSM8" s="68"/>
      <c r="DSN8" s="68"/>
      <c r="DSO8" s="68"/>
      <c r="DSP8" s="68"/>
      <c r="DSQ8" s="68"/>
      <c r="DSR8" s="68"/>
      <c r="DSS8" s="68"/>
      <c r="DST8" s="68"/>
      <c r="DSU8" s="68"/>
      <c r="DSV8" s="68"/>
      <c r="DSW8" s="68"/>
      <c r="DSX8" s="68"/>
      <c r="DSY8" s="68"/>
      <c r="DSZ8" s="68"/>
      <c r="DTA8" s="68"/>
      <c r="DTB8" s="68"/>
      <c r="DTC8" s="68"/>
      <c r="DTD8" s="68"/>
      <c r="DTE8" s="68"/>
      <c r="DTF8" s="68"/>
      <c r="DTG8" s="68"/>
      <c r="DTH8" s="68"/>
      <c r="DTI8" s="68"/>
      <c r="DTJ8" s="68"/>
      <c r="DTK8" s="68"/>
      <c r="DTL8" s="68"/>
      <c r="DTM8" s="68"/>
      <c r="DTN8" s="68"/>
      <c r="DTO8" s="68"/>
      <c r="DTP8" s="68"/>
      <c r="DTQ8" s="68"/>
      <c r="DTR8" s="68"/>
      <c r="DTS8" s="68"/>
      <c r="DTT8" s="68"/>
      <c r="DTU8" s="68"/>
      <c r="DTV8" s="68"/>
      <c r="DTW8" s="68"/>
      <c r="DTX8" s="68"/>
      <c r="DTY8" s="68"/>
      <c r="DTZ8" s="68"/>
      <c r="DUA8" s="68"/>
      <c r="DUB8" s="68"/>
      <c r="DUC8" s="68"/>
      <c r="DUD8" s="68"/>
      <c r="DUE8" s="68"/>
      <c r="DUF8" s="68"/>
      <c r="DUG8" s="68"/>
      <c r="DUH8" s="68"/>
      <c r="DUI8" s="68"/>
      <c r="DUJ8" s="68"/>
      <c r="DUK8" s="68"/>
      <c r="DUL8" s="68"/>
      <c r="DUM8" s="68"/>
      <c r="DUN8" s="68"/>
      <c r="DUO8" s="68"/>
      <c r="DUP8" s="68"/>
      <c r="DUQ8" s="68"/>
      <c r="DUR8" s="68"/>
      <c r="DUS8" s="68"/>
      <c r="DUT8" s="68"/>
      <c r="DUU8" s="68"/>
      <c r="DUV8" s="68"/>
      <c r="DUW8" s="68"/>
      <c r="DUX8" s="68"/>
      <c r="DUY8" s="68"/>
      <c r="DUZ8" s="68"/>
      <c r="DVA8" s="68"/>
      <c r="DVB8" s="68"/>
      <c r="DVC8" s="68"/>
      <c r="DVD8" s="68"/>
      <c r="DVE8" s="68"/>
      <c r="DVF8" s="68"/>
      <c r="DVG8" s="68"/>
      <c r="DVH8" s="68"/>
      <c r="DVI8" s="68"/>
      <c r="DVJ8" s="68"/>
      <c r="DVK8" s="68"/>
      <c r="DVL8" s="68"/>
      <c r="DVM8" s="68"/>
      <c r="DVN8" s="68"/>
      <c r="DVO8" s="68"/>
      <c r="DVP8" s="68"/>
      <c r="DVQ8" s="68"/>
      <c r="DVR8" s="68"/>
      <c r="DVS8" s="68"/>
      <c r="DVT8" s="68"/>
      <c r="DVU8" s="68"/>
      <c r="DVV8" s="68"/>
      <c r="DVW8" s="68"/>
      <c r="DVX8" s="68"/>
      <c r="DVY8" s="68"/>
      <c r="DVZ8" s="68"/>
      <c r="DWA8" s="68"/>
      <c r="DWB8" s="68"/>
      <c r="DWC8" s="68"/>
      <c r="DWD8" s="68"/>
      <c r="DWE8" s="68"/>
      <c r="DWF8" s="68"/>
      <c r="DWG8" s="68"/>
      <c r="DWH8" s="68"/>
      <c r="DWI8" s="68"/>
      <c r="DWJ8" s="68"/>
      <c r="DWK8" s="68"/>
      <c r="DWL8" s="68"/>
      <c r="DWM8" s="68"/>
      <c r="DWN8" s="68"/>
      <c r="DWO8" s="68"/>
      <c r="DWP8" s="68"/>
      <c r="DWQ8" s="68"/>
      <c r="DWR8" s="68"/>
      <c r="DWS8" s="68"/>
      <c r="DWT8" s="68"/>
      <c r="DWU8" s="68"/>
      <c r="DWV8" s="68"/>
      <c r="DWW8" s="68"/>
      <c r="DWX8" s="68"/>
      <c r="DWY8" s="68"/>
      <c r="DWZ8" s="68"/>
      <c r="DXA8" s="68"/>
      <c r="DXB8" s="68"/>
      <c r="DXC8" s="68"/>
      <c r="DXD8" s="68"/>
      <c r="DXE8" s="68"/>
      <c r="DXF8" s="68"/>
      <c r="DXG8" s="68"/>
      <c r="DXH8" s="68"/>
      <c r="DXI8" s="68"/>
      <c r="DXJ8" s="68"/>
      <c r="DXK8" s="68"/>
      <c r="DXL8" s="68"/>
      <c r="DXM8" s="68"/>
      <c r="DXN8" s="68"/>
      <c r="DXO8" s="68"/>
      <c r="DXP8" s="68"/>
      <c r="DXQ8" s="68"/>
      <c r="DXR8" s="68"/>
      <c r="DXS8" s="68"/>
      <c r="DXT8" s="68"/>
      <c r="DXU8" s="68"/>
      <c r="DXV8" s="68"/>
      <c r="DXW8" s="68"/>
      <c r="DXX8" s="68"/>
      <c r="DXY8" s="68"/>
      <c r="DXZ8" s="68"/>
      <c r="DYA8" s="68"/>
      <c r="DYB8" s="68"/>
      <c r="DYC8" s="68"/>
      <c r="DYD8" s="68"/>
      <c r="DYE8" s="68"/>
      <c r="DYF8" s="68"/>
      <c r="DYG8" s="68"/>
      <c r="DYH8" s="68"/>
      <c r="DYI8" s="68"/>
      <c r="DYJ8" s="68"/>
      <c r="DYK8" s="68"/>
      <c r="DYL8" s="68"/>
      <c r="DYM8" s="68"/>
      <c r="DYN8" s="68"/>
      <c r="DYO8" s="68"/>
      <c r="DYP8" s="68"/>
      <c r="DYQ8" s="68"/>
      <c r="DYR8" s="68"/>
      <c r="DYS8" s="68"/>
      <c r="DYT8" s="68"/>
      <c r="DYU8" s="68"/>
      <c r="DYV8" s="68"/>
      <c r="DYW8" s="68"/>
      <c r="DYX8" s="68"/>
      <c r="DYY8" s="68"/>
      <c r="DYZ8" s="68"/>
      <c r="DZA8" s="68"/>
      <c r="DZB8" s="68"/>
      <c r="DZC8" s="68"/>
      <c r="DZD8" s="68"/>
      <c r="DZE8" s="68"/>
      <c r="DZF8" s="68"/>
      <c r="DZG8" s="68"/>
      <c r="DZH8" s="68"/>
      <c r="DZI8" s="68"/>
      <c r="DZJ8" s="68"/>
      <c r="DZK8" s="68"/>
      <c r="DZL8" s="68"/>
      <c r="DZM8" s="68"/>
      <c r="DZN8" s="68"/>
      <c r="DZO8" s="68"/>
      <c r="DZP8" s="68"/>
      <c r="DZQ8" s="68"/>
      <c r="DZR8" s="68"/>
      <c r="DZS8" s="68"/>
      <c r="DZT8" s="68"/>
      <c r="DZU8" s="68"/>
      <c r="DZV8" s="68"/>
      <c r="DZW8" s="68"/>
      <c r="DZX8" s="68"/>
      <c r="DZY8" s="68"/>
      <c r="DZZ8" s="68"/>
      <c r="EAA8" s="68"/>
      <c r="EAB8" s="68"/>
      <c r="EAC8" s="68"/>
      <c r="EAD8" s="68"/>
      <c r="EAE8" s="68"/>
      <c r="EAF8" s="68"/>
      <c r="EAG8" s="68"/>
      <c r="EAH8" s="68"/>
      <c r="EAI8" s="68"/>
      <c r="EAJ8" s="68"/>
      <c r="EAK8" s="68"/>
      <c r="EAL8" s="68"/>
      <c r="EAM8" s="68"/>
      <c r="EAN8" s="68"/>
      <c r="EAO8" s="68"/>
      <c r="EAP8" s="68"/>
      <c r="EAQ8" s="68"/>
      <c r="EAR8" s="68"/>
      <c r="EAS8" s="68"/>
      <c r="EAT8" s="68"/>
      <c r="EAU8" s="68"/>
      <c r="EAV8" s="68"/>
      <c r="EAW8" s="68"/>
      <c r="EAX8" s="68"/>
      <c r="EAY8" s="68"/>
      <c r="EAZ8" s="68"/>
      <c r="EBA8" s="68"/>
      <c r="EBB8" s="68"/>
      <c r="EBC8" s="68"/>
      <c r="EBD8" s="68"/>
      <c r="EBE8" s="68"/>
      <c r="EBF8" s="68"/>
      <c r="EBG8" s="68"/>
      <c r="EBH8" s="68"/>
      <c r="EBI8" s="68"/>
      <c r="EBJ8" s="68"/>
      <c r="EBK8" s="68"/>
      <c r="EBL8" s="68"/>
      <c r="EBM8" s="68"/>
      <c r="EBN8" s="68"/>
      <c r="EBO8" s="68"/>
      <c r="EBP8" s="68"/>
      <c r="EBQ8" s="68"/>
      <c r="EBR8" s="68"/>
      <c r="EBS8" s="68"/>
      <c r="EBT8" s="68"/>
      <c r="EBU8" s="68"/>
      <c r="EBV8" s="68"/>
      <c r="EBW8" s="68"/>
      <c r="EBX8" s="68"/>
      <c r="EBY8" s="68"/>
      <c r="EBZ8" s="68"/>
      <c r="ECA8" s="68"/>
      <c r="ECB8" s="68"/>
      <c r="ECC8" s="68"/>
      <c r="ECD8" s="68"/>
      <c r="ECE8" s="68"/>
      <c r="ECF8" s="68"/>
      <c r="ECG8" s="68"/>
      <c r="ECH8" s="68"/>
      <c r="ECI8" s="68"/>
      <c r="ECJ8" s="68"/>
      <c r="ECK8" s="68"/>
      <c r="ECL8" s="68"/>
      <c r="ECM8" s="68"/>
      <c r="ECN8" s="68"/>
      <c r="ECO8" s="68"/>
      <c r="ECP8" s="68"/>
      <c r="ECQ8" s="68"/>
      <c r="ECR8" s="68"/>
      <c r="ECS8" s="68"/>
      <c r="ECT8" s="68"/>
      <c r="ECU8" s="68"/>
      <c r="ECV8" s="68"/>
      <c r="ECW8" s="68"/>
      <c r="ECX8" s="68"/>
      <c r="ECY8" s="68"/>
      <c r="ECZ8" s="68"/>
      <c r="EDA8" s="68"/>
      <c r="EDB8" s="68"/>
      <c r="EDC8" s="68"/>
      <c r="EDD8" s="68"/>
      <c r="EDE8" s="68"/>
      <c r="EDF8" s="68"/>
      <c r="EDG8" s="68"/>
      <c r="EDH8" s="68"/>
      <c r="EDI8" s="68"/>
      <c r="EDJ8" s="68"/>
      <c r="EDK8" s="68"/>
      <c r="EDL8" s="68"/>
      <c r="EDM8" s="68"/>
      <c r="EDN8" s="68"/>
      <c r="EDO8" s="68"/>
      <c r="EDP8" s="68"/>
      <c r="EDQ8" s="68"/>
      <c r="EDR8" s="68"/>
      <c r="EDS8" s="68"/>
      <c r="EDT8" s="68"/>
      <c r="EDU8" s="68"/>
      <c r="EDV8" s="68"/>
      <c r="EDW8" s="68"/>
      <c r="EDX8" s="68"/>
      <c r="EDY8" s="68"/>
      <c r="EDZ8" s="68"/>
      <c r="EEA8" s="68"/>
      <c r="EEB8" s="68"/>
      <c r="EEC8" s="68"/>
      <c r="EED8" s="68"/>
      <c r="EEE8" s="68"/>
      <c r="EEF8" s="68"/>
      <c r="EEG8" s="68"/>
      <c r="EEH8" s="68"/>
      <c r="EEI8" s="68"/>
      <c r="EEJ8" s="68"/>
      <c r="EEK8" s="68"/>
      <c r="EEL8" s="68"/>
      <c r="EEM8" s="68"/>
      <c r="EEN8" s="68"/>
      <c r="EEO8" s="68"/>
      <c r="EEP8" s="68"/>
      <c r="EEQ8" s="68"/>
      <c r="EER8" s="68"/>
      <c r="EES8" s="68"/>
      <c r="EET8" s="68"/>
      <c r="EEU8" s="68"/>
      <c r="EEV8" s="68"/>
      <c r="EEW8" s="68"/>
      <c r="EEX8" s="68"/>
      <c r="EEY8" s="68"/>
      <c r="EEZ8" s="68"/>
      <c r="EFA8" s="68"/>
      <c r="EFB8" s="68"/>
      <c r="EFC8" s="68"/>
      <c r="EFD8" s="68"/>
      <c r="EFE8" s="68"/>
      <c r="EFF8" s="68"/>
      <c r="EFG8" s="68"/>
      <c r="EFH8" s="68"/>
      <c r="EFI8" s="68"/>
      <c r="EFJ8" s="68"/>
      <c r="EFK8" s="68"/>
      <c r="EFL8" s="68"/>
      <c r="EFM8" s="68"/>
      <c r="EFN8" s="68"/>
      <c r="EFO8" s="68"/>
      <c r="EFP8" s="68"/>
      <c r="EFQ8" s="68"/>
      <c r="EFR8" s="68"/>
      <c r="EFS8" s="68"/>
      <c r="EFT8" s="68"/>
      <c r="EFU8" s="68"/>
      <c r="EFV8" s="68"/>
      <c r="EFW8" s="68"/>
      <c r="EFX8" s="68"/>
      <c r="EFY8" s="68"/>
      <c r="EFZ8" s="68"/>
      <c r="EGA8" s="68"/>
      <c r="EGB8" s="68"/>
      <c r="EGC8" s="68"/>
      <c r="EGD8" s="68"/>
      <c r="EGE8" s="68"/>
      <c r="EGF8" s="68"/>
      <c r="EGG8" s="68"/>
      <c r="EGH8" s="68"/>
      <c r="EGI8" s="68"/>
      <c r="EGJ8" s="68"/>
      <c r="EGK8" s="68"/>
      <c r="EGL8" s="68"/>
      <c r="EGM8" s="68"/>
      <c r="EGN8" s="68"/>
      <c r="EGO8" s="68"/>
      <c r="EGP8" s="68"/>
      <c r="EGQ8" s="68"/>
      <c r="EGR8" s="68"/>
      <c r="EGS8" s="68"/>
      <c r="EGT8" s="68"/>
      <c r="EGU8" s="68"/>
      <c r="EGV8" s="68"/>
      <c r="EGW8" s="68"/>
      <c r="EGX8" s="68"/>
      <c r="EGY8" s="68"/>
      <c r="EGZ8" s="68"/>
      <c r="EHA8" s="68"/>
      <c r="EHB8" s="68"/>
      <c r="EHC8" s="68"/>
      <c r="EHD8" s="68"/>
      <c r="EHE8" s="68"/>
      <c r="EHF8" s="68"/>
      <c r="EHG8" s="68"/>
      <c r="EHH8" s="68"/>
      <c r="EHI8" s="68"/>
      <c r="EHJ8" s="68"/>
      <c r="EHK8" s="68"/>
      <c r="EHL8" s="68"/>
      <c r="EHM8" s="68"/>
      <c r="EHN8" s="68"/>
      <c r="EHO8" s="68"/>
      <c r="EHP8" s="68"/>
      <c r="EHQ8" s="68"/>
      <c r="EHR8" s="68"/>
      <c r="EHS8" s="68"/>
      <c r="EHT8" s="68"/>
      <c r="EHU8" s="68"/>
      <c r="EHV8" s="68"/>
      <c r="EHW8" s="68"/>
      <c r="EHX8" s="68"/>
      <c r="EHY8" s="68"/>
      <c r="EHZ8" s="68"/>
      <c r="EIA8" s="68"/>
      <c r="EIB8" s="68"/>
      <c r="EIC8" s="68"/>
      <c r="EID8" s="68"/>
      <c r="EIE8" s="68"/>
      <c r="EIF8" s="68"/>
      <c r="EIG8" s="68"/>
      <c r="EIH8" s="68"/>
      <c r="EII8" s="68"/>
      <c r="EIJ8" s="68"/>
      <c r="EIK8" s="68"/>
      <c r="EIL8" s="68"/>
      <c r="EIM8" s="68"/>
      <c r="EIN8" s="68"/>
      <c r="EIO8" s="68"/>
      <c r="EIP8" s="68"/>
      <c r="EIQ8" s="68"/>
      <c r="EIR8" s="68"/>
      <c r="EIS8" s="68"/>
      <c r="EIT8" s="68"/>
      <c r="EIU8" s="68"/>
      <c r="EIV8" s="68"/>
      <c r="EIW8" s="68"/>
      <c r="EIX8" s="68"/>
      <c r="EIY8" s="68"/>
      <c r="EIZ8" s="68"/>
      <c r="EJA8" s="68"/>
      <c r="EJB8" s="68"/>
      <c r="EJC8" s="68"/>
      <c r="EJD8" s="68"/>
      <c r="EJE8" s="68"/>
      <c r="EJF8" s="68"/>
      <c r="EJG8" s="68"/>
      <c r="EJH8" s="68"/>
      <c r="EJI8" s="68"/>
      <c r="EJJ8" s="68"/>
      <c r="EJK8" s="68"/>
      <c r="EJL8" s="68"/>
      <c r="EJM8" s="68"/>
      <c r="EJN8" s="68"/>
      <c r="EJO8" s="68"/>
      <c r="EJP8" s="68"/>
      <c r="EJQ8" s="68"/>
      <c r="EJR8" s="68"/>
      <c r="EJS8" s="68"/>
      <c r="EJT8" s="68"/>
      <c r="EJU8" s="68"/>
      <c r="EJV8" s="68"/>
      <c r="EJW8" s="68"/>
      <c r="EJX8" s="68"/>
      <c r="EJY8" s="68"/>
      <c r="EJZ8" s="68"/>
      <c r="EKA8" s="68"/>
      <c r="EKB8" s="68"/>
      <c r="EKC8" s="68"/>
      <c r="EKD8" s="68"/>
      <c r="EKE8" s="68"/>
      <c r="EKF8" s="68"/>
      <c r="EKG8" s="68"/>
      <c r="EKH8" s="68"/>
      <c r="EKI8" s="68"/>
      <c r="EKJ8" s="68"/>
      <c r="EKK8" s="68"/>
      <c r="EKL8" s="68"/>
      <c r="EKM8" s="68"/>
      <c r="EKN8" s="68"/>
      <c r="EKO8" s="68"/>
      <c r="EKP8" s="68"/>
      <c r="EKQ8" s="68"/>
      <c r="EKR8" s="68"/>
      <c r="EKS8" s="68"/>
      <c r="EKT8" s="68"/>
      <c r="EKU8" s="68"/>
      <c r="EKV8" s="68"/>
      <c r="EKW8" s="68"/>
      <c r="EKX8" s="68"/>
      <c r="EKY8" s="68"/>
      <c r="EKZ8" s="68"/>
      <c r="ELA8" s="68"/>
      <c r="ELB8" s="68"/>
      <c r="ELC8" s="68"/>
      <c r="ELD8" s="68"/>
      <c r="ELE8" s="68"/>
      <c r="ELF8" s="68"/>
      <c r="ELG8" s="68"/>
      <c r="ELH8" s="68"/>
      <c r="ELI8" s="68"/>
      <c r="ELJ8" s="68"/>
      <c r="ELK8" s="68"/>
      <c r="ELL8" s="68"/>
      <c r="ELM8" s="68"/>
      <c r="ELN8" s="68"/>
      <c r="ELO8" s="68"/>
      <c r="ELP8" s="68"/>
      <c r="ELQ8" s="68"/>
      <c r="ELR8" s="68"/>
      <c r="ELS8" s="68"/>
      <c r="ELT8" s="68"/>
      <c r="ELU8" s="68"/>
      <c r="ELV8" s="68"/>
      <c r="ELW8" s="68"/>
      <c r="ELX8" s="68"/>
      <c r="ELY8" s="68"/>
      <c r="ELZ8" s="68"/>
      <c r="EMA8" s="68"/>
      <c r="EMB8" s="68"/>
      <c r="EMC8" s="68"/>
      <c r="EMD8" s="68"/>
      <c r="EME8" s="68"/>
      <c r="EMF8" s="68"/>
      <c r="EMG8" s="68"/>
      <c r="EMH8" s="68"/>
      <c r="EMI8" s="68"/>
      <c r="EMJ8" s="68"/>
      <c r="EMK8" s="68"/>
      <c r="EML8" s="68"/>
      <c r="EMM8" s="68"/>
      <c r="EMN8" s="68"/>
      <c r="EMO8" s="68"/>
      <c r="EMP8" s="68"/>
      <c r="EMQ8" s="68"/>
      <c r="EMR8" s="68"/>
      <c r="EMS8" s="68"/>
      <c r="EMT8" s="68"/>
      <c r="EMU8" s="68"/>
      <c r="EMV8" s="68"/>
      <c r="EMW8" s="68"/>
      <c r="EMX8" s="68"/>
      <c r="EMY8" s="68"/>
      <c r="EMZ8" s="68"/>
      <c r="ENA8" s="68"/>
      <c r="ENB8" s="68"/>
      <c r="ENC8" s="68"/>
      <c r="END8" s="68"/>
      <c r="ENE8" s="68"/>
      <c r="ENF8" s="68"/>
      <c r="ENG8" s="68"/>
      <c r="ENH8" s="68"/>
      <c r="ENI8" s="68"/>
      <c r="ENJ8" s="68"/>
      <c r="ENK8" s="68"/>
      <c r="ENL8" s="68"/>
      <c r="ENM8" s="68"/>
      <c r="ENN8" s="68"/>
      <c r="ENO8" s="68"/>
      <c r="ENP8" s="68"/>
      <c r="ENQ8" s="68"/>
      <c r="ENR8" s="68"/>
      <c r="ENS8" s="68"/>
      <c r="ENT8" s="68"/>
      <c r="ENU8" s="68"/>
      <c r="ENV8" s="68"/>
      <c r="ENW8" s="68"/>
      <c r="ENX8" s="68"/>
      <c r="ENY8" s="68"/>
      <c r="ENZ8" s="68"/>
      <c r="EOA8" s="68"/>
      <c r="EOB8" s="68"/>
      <c r="EOC8" s="68"/>
      <c r="EOD8" s="68"/>
      <c r="EOE8" s="68"/>
      <c r="EOF8" s="68"/>
      <c r="EOG8" s="68"/>
      <c r="EOH8" s="68"/>
      <c r="EOI8" s="68"/>
      <c r="EOJ8" s="68"/>
      <c r="EOK8" s="68"/>
      <c r="EOL8" s="68"/>
      <c r="EOM8" s="68"/>
      <c r="EON8" s="68"/>
      <c r="EOO8" s="68"/>
      <c r="EOP8" s="68"/>
      <c r="EOQ8" s="68"/>
      <c r="EOR8" s="68"/>
      <c r="EOS8" s="68"/>
      <c r="EOT8" s="68"/>
      <c r="EOU8" s="68"/>
      <c r="EOV8" s="68"/>
      <c r="EOW8" s="68"/>
      <c r="EOX8" s="68"/>
      <c r="EOY8" s="68"/>
      <c r="EOZ8" s="68"/>
      <c r="EPA8" s="68"/>
      <c r="EPB8" s="68"/>
      <c r="EPC8" s="68"/>
      <c r="EPD8" s="68"/>
      <c r="EPE8" s="68"/>
      <c r="EPF8" s="68"/>
      <c r="EPG8" s="68"/>
      <c r="EPH8" s="68"/>
      <c r="EPI8" s="68"/>
      <c r="EPJ8" s="68"/>
      <c r="EPK8" s="68"/>
      <c r="EPL8" s="68"/>
      <c r="EPM8" s="68"/>
      <c r="EPN8" s="68"/>
      <c r="EPO8" s="68"/>
      <c r="EPP8" s="68"/>
      <c r="EPQ8" s="68"/>
      <c r="EPR8" s="68"/>
      <c r="EPS8" s="68"/>
      <c r="EPT8" s="68"/>
      <c r="EPU8" s="68"/>
      <c r="EPV8" s="68"/>
      <c r="EPW8" s="68"/>
      <c r="EPX8" s="68"/>
      <c r="EPY8" s="68"/>
      <c r="EPZ8" s="68"/>
      <c r="EQA8" s="68"/>
      <c r="EQB8" s="68"/>
      <c r="EQC8" s="68"/>
      <c r="EQD8" s="68"/>
      <c r="EQE8" s="68"/>
      <c r="EQF8" s="68"/>
      <c r="EQG8" s="68"/>
      <c r="EQH8" s="68"/>
      <c r="EQI8" s="68"/>
      <c r="EQJ8" s="68"/>
      <c r="EQK8" s="68"/>
      <c r="EQL8" s="68"/>
      <c r="EQM8" s="68"/>
      <c r="EQN8" s="68"/>
      <c r="EQO8" s="68"/>
      <c r="EQP8" s="68"/>
      <c r="EQQ8" s="68"/>
      <c r="EQR8" s="68"/>
      <c r="EQS8" s="68"/>
      <c r="EQT8" s="68"/>
      <c r="EQU8" s="68"/>
      <c r="EQV8" s="68"/>
      <c r="EQW8" s="68"/>
      <c r="EQX8" s="68"/>
      <c r="EQY8" s="68"/>
      <c r="EQZ8" s="68"/>
      <c r="ERA8" s="68"/>
      <c r="ERB8" s="68"/>
      <c r="ERC8" s="68"/>
      <c r="ERD8" s="68"/>
      <c r="ERE8" s="68"/>
      <c r="ERF8" s="68"/>
      <c r="ERG8" s="68"/>
      <c r="ERH8" s="68"/>
      <c r="ERI8" s="68"/>
      <c r="ERJ8" s="68"/>
      <c r="ERK8" s="68"/>
      <c r="ERL8" s="68"/>
      <c r="ERM8" s="68"/>
      <c r="ERN8" s="68"/>
      <c r="ERO8" s="68"/>
      <c r="ERP8" s="68"/>
      <c r="ERQ8" s="68"/>
      <c r="ERR8" s="68"/>
      <c r="ERS8" s="68"/>
      <c r="ERT8" s="68"/>
      <c r="ERU8" s="68"/>
      <c r="ERV8" s="68"/>
      <c r="ERW8" s="68"/>
      <c r="ERX8" s="68"/>
      <c r="ERY8" s="68"/>
      <c r="ERZ8" s="68"/>
      <c r="ESA8" s="68"/>
      <c r="ESB8" s="68"/>
      <c r="ESC8" s="68"/>
      <c r="ESD8" s="68"/>
      <c r="ESE8" s="68"/>
      <c r="ESF8" s="68"/>
      <c r="ESG8" s="68"/>
      <c r="ESH8" s="68"/>
      <c r="ESI8" s="68"/>
      <c r="ESJ8" s="68"/>
      <c r="ESK8" s="68"/>
      <c r="ESL8" s="68"/>
      <c r="ESM8" s="68"/>
      <c r="ESN8" s="68"/>
      <c r="ESO8" s="68"/>
      <c r="ESP8" s="68"/>
      <c r="ESQ8" s="68"/>
      <c r="ESR8" s="68"/>
      <c r="ESS8" s="68"/>
      <c r="EST8" s="68"/>
      <c r="ESU8" s="68"/>
      <c r="ESV8" s="68"/>
      <c r="ESW8" s="68"/>
      <c r="ESX8" s="68"/>
      <c r="ESY8" s="68"/>
      <c r="ESZ8" s="68"/>
      <c r="ETA8" s="68"/>
      <c r="ETB8" s="68"/>
      <c r="ETC8" s="68"/>
      <c r="ETD8" s="68"/>
      <c r="ETE8" s="68"/>
      <c r="ETF8" s="68"/>
      <c r="ETG8" s="68"/>
      <c r="ETH8" s="68"/>
      <c r="ETI8" s="68"/>
      <c r="ETJ8" s="68"/>
      <c r="ETK8" s="68"/>
      <c r="ETL8" s="68"/>
      <c r="ETM8" s="68"/>
      <c r="ETN8" s="68"/>
      <c r="ETO8" s="68"/>
      <c r="ETP8" s="68"/>
      <c r="ETQ8" s="68"/>
      <c r="ETR8" s="68"/>
      <c r="ETS8" s="68"/>
      <c r="ETT8" s="68"/>
      <c r="ETU8" s="68"/>
      <c r="ETV8" s="68"/>
      <c r="ETW8" s="68"/>
      <c r="ETX8" s="68"/>
      <c r="ETY8" s="68"/>
      <c r="ETZ8" s="68"/>
      <c r="EUA8" s="68"/>
      <c r="EUB8" s="68"/>
      <c r="EUC8" s="68"/>
      <c r="EUD8" s="68"/>
      <c r="EUE8" s="68"/>
      <c r="EUF8" s="68"/>
      <c r="EUG8" s="68"/>
      <c r="EUH8" s="68"/>
      <c r="EUI8" s="68"/>
      <c r="EUJ8" s="68"/>
      <c r="EUK8" s="68"/>
      <c r="EUL8" s="68"/>
      <c r="EUM8" s="68"/>
      <c r="EUN8" s="68"/>
      <c r="EUO8" s="68"/>
      <c r="EUP8" s="68"/>
      <c r="EUQ8" s="68"/>
      <c r="EUR8" s="68"/>
      <c r="EUS8" s="68"/>
      <c r="EUT8" s="68"/>
      <c r="EUU8" s="68"/>
      <c r="EUV8" s="68"/>
      <c r="EUW8" s="68"/>
      <c r="EUX8" s="68"/>
      <c r="EUY8" s="68"/>
      <c r="EUZ8" s="68"/>
      <c r="EVA8" s="68"/>
      <c r="EVB8" s="68"/>
      <c r="EVC8" s="68"/>
      <c r="EVD8" s="68"/>
      <c r="EVE8" s="68"/>
      <c r="EVF8" s="68"/>
      <c r="EVG8" s="68"/>
      <c r="EVH8" s="68"/>
      <c r="EVI8" s="68"/>
      <c r="EVJ8" s="68"/>
      <c r="EVK8" s="68"/>
      <c r="EVL8" s="68"/>
      <c r="EVM8" s="68"/>
      <c r="EVN8" s="68"/>
      <c r="EVO8" s="68"/>
      <c r="EVP8" s="68"/>
      <c r="EVQ8" s="68"/>
      <c r="EVR8" s="68"/>
      <c r="EVS8" s="68"/>
      <c r="EVT8" s="68"/>
      <c r="EVU8" s="68"/>
      <c r="EVV8" s="68"/>
      <c r="EVW8" s="68"/>
      <c r="EVX8" s="68"/>
      <c r="EVY8" s="68"/>
      <c r="EVZ8" s="68"/>
      <c r="EWA8" s="68"/>
      <c r="EWB8" s="68"/>
      <c r="EWC8" s="68"/>
      <c r="EWD8" s="68"/>
      <c r="EWE8" s="68"/>
      <c r="EWF8" s="68"/>
      <c r="EWG8" s="68"/>
      <c r="EWH8" s="68"/>
      <c r="EWI8" s="68"/>
      <c r="EWJ8" s="68"/>
      <c r="EWK8" s="68"/>
      <c r="EWL8" s="68"/>
      <c r="EWM8" s="68"/>
      <c r="EWN8" s="68"/>
      <c r="EWO8" s="68"/>
      <c r="EWP8" s="68"/>
      <c r="EWQ8" s="68"/>
      <c r="EWR8" s="68"/>
      <c r="EWS8" s="68"/>
      <c r="EWT8" s="68"/>
      <c r="EWU8" s="68"/>
      <c r="EWV8" s="68"/>
      <c r="EWW8" s="68"/>
      <c r="EWX8" s="68"/>
      <c r="EWY8" s="68"/>
      <c r="EWZ8" s="68"/>
      <c r="EXA8" s="68"/>
      <c r="EXB8" s="68"/>
      <c r="EXC8" s="68"/>
      <c r="EXD8" s="68"/>
      <c r="EXE8" s="68"/>
      <c r="EXF8" s="68"/>
      <c r="EXG8" s="68"/>
      <c r="EXH8" s="68"/>
      <c r="EXI8" s="68"/>
      <c r="EXJ8" s="68"/>
      <c r="EXK8" s="68"/>
      <c r="EXL8" s="68"/>
      <c r="EXM8" s="68"/>
      <c r="EXN8" s="68"/>
      <c r="EXO8" s="68"/>
      <c r="EXP8" s="68"/>
      <c r="EXQ8" s="68"/>
      <c r="EXR8" s="68"/>
      <c r="EXS8" s="68"/>
      <c r="EXT8" s="68"/>
      <c r="EXU8" s="68"/>
      <c r="EXV8" s="68"/>
      <c r="EXW8" s="68"/>
      <c r="EXX8" s="68"/>
      <c r="EXY8" s="68"/>
      <c r="EXZ8" s="68"/>
      <c r="EYA8" s="68"/>
      <c r="EYB8" s="68"/>
      <c r="EYC8" s="68"/>
      <c r="EYD8" s="68"/>
      <c r="EYE8" s="68"/>
      <c r="EYF8" s="68"/>
      <c r="EYG8" s="68"/>
      <c r="EYH8" s="68"/>
      <c r="EYI8" s="68"/>
      <c r="EYJ8" s="68"/>
      <c r="EYK8" s="68"/>
      <c r="EYL8" s="68"/>
      <c r="EYM8" s="68"/>
      <c r="EYN8" s="68"/>
      <c r="EYO8" s="68"/>
      <c r="EYP8" s="68"/>
      <c r="EYQ8" s="68"/>
      <c r="EYR8" s="68"/>
      <c r="EYS8" s="68"/>
      <c r="EYT8" s="68"/>
      <c r="EYU8" s="68"/>
      <c r="EYV8" s="68"/>
      <c r="EYW8" s="68"/>
      <c r="EYX8" s="68"/>
      <c r="EYY8" s="68"/>
      <c r="EYZ8" s="68"/>
      <c r="EZA8" s="68"/>
      <c r="EZB8" s="68"/>
      <c r="EZC8" s="68"/>
      <c r="EZD8" s="68"/>
      <c r="EZE8" s="68"/>
      <c r="EZF8" s="68"/>
      <c r="EZG8" s="68"/>
      <c r="EZH8" s="68"/>
      <c r="EZI8" s="68"/>
      <c r="EZJ8" s="68"/>
      <c r="EZK8" s="68"/>
      <c r="EZL8" s="68"/>
      <c r="EZM8" s="68"/>
      <c r="EZN8" s="68"/>
      <c r="EZO8" s="68"/>
      <c r="EZP8" s="68"/>
      <c r="EZQ8" s="68"/>
      <c r="EZR8" s="68"/>
      <c r="EZS8" s="68"/>
      <c r="EZT8" s="68"/>
      <c r="EZU8" s="68"/>
      <c r="EZV8" s="68"/>
      <c r="EZW8" s="68"/>
      <c r="EZX8" s="68"/>
      <c r="EZY8" s="68"/>
      <c r="EZZ8" s="68"/>
      <c r="FAA8" s="68"/>
      <c r="FAB8" s="68"/>
      <c r="FAC8" s="68"/>
      <c r="FAD8" s="68"/>
      <c r="FAE8" s="68"/>
      <c r="FAF8" s="68"/>
      <c r="FAG8" s="68"/>
      <c r="FAH8" s="68"/>
      <c r="FAI8" s="68"/>
      <c r="FAJ8" s="68"/>
      <c r="FAK8" s="68"/>
      <c r="FAL8" s="68"/>
      <c r="FAM8" s="68"/>
      <c r="FAN8" s="68"/>
      <c r="FAO8" s="68"/>
      <c r="FAP8" s="68"/>
      <c r="FAQ8" s="68"/>
      <c r="FAR8" s="68"/>
      <c r="FAS8" s="68"/>
      <c r="FAT8" s="68"/>
      <c r="FAU8" s="68"/>
      <c r="FAV8" s="68"/>
      <c r="FAW8" s="68"/>
      <c r="FAX8" s="68"/>
      <c r="FAY8" s="68"/>
      <c r="FAZ8" s="68"/>
      <c r="FBA8" s="68"/>
      <c r="FBB8" s="68"/>
      <c r="FBC8" s="68"/>
      <c r="FBD8" s="68"/>
      <c r="FBE8" s="68"/>
      <c r="FBF8" s="68"/>
      <c r="FBG8" s="68"/>
      <c r="FBH8" s="68"/>
      <c r="FBI8" s="68"/>
      <c r="FBJ8" s="68"/>
      <c r="FBK8" s="68"/>
      <c r="FBL8" s="68"/>
      <c r="FBM8" s="68"/>
      <c r="FBN8" s="68"/>
      <c r="FBO8" s="68"/>
      <c r="FBP8" s="68"/>
      <c r="FBQ8" s="68"/>
      <c r="FBR8" s="68"/>
      <c r="FBS8" s="68"/>
      <c r="FBT8" s="68"/>
      <c r="FBU8" s="68"/>
      <c r="FBV8" s="68"/>
      <c r="FBW8" s="68"/>
      <c r="FBX8" s="68"/>
      <c r="FBY8" s="68"/>
      <c r="FBZ8" s="68"/>
      <c r="FCA8" s="68"/>
      <c r="FCB8" s="68"/>
      <c r="FCC8" s="68"/>
      <c r="FCD8" s="68"/>
      <c r="FCE8" s="68"/>
      <c r="FCF8" s="68"/>
      <c r="FCG8" s="68"/>
      <c r="FCH8" s="68"/>
      <c r="FCI8" s="68"/>
      <c r="FCJ8" s="68"/>
      <c r="FCK8" s="68"/>
      <c r="FCL8" s="68"/>
      <c r="FCM8" s="68"/>
      <c r="FCN8" s="68"/>
      <c r="FCO8" s="68"/>
      <c r="FCP8" s="68"/>
      <c r="FCQ8" s="68"/>
      <c r="FCR8" s="68"/>
      <c r="FCS8" s="68"/>
      <c r="FCT8" s="68"/>
      <c r="FCU8" s="68"/>
      <c r="FCV8" s="68"/>
      <c r="FCW8" s="68"/>
      <c r="FCX8" s="68"/>
      <c r="FCY8" s="68"/>
      <c r="FCZ8" s="68"/>
      <c r="FDA8" s="68"/>
      <c r="FDB8" s="68"/>
      <c r="FDC8" s="68"/>
      <c r="FDD8" s="68"/>
      <c r="FDE8" s="68"/>
      <c r="FDF8" s="68"/>
      <c r="FDG8" s="68"/>
      <c r="FDH8" s="68"/>
      <c r="FDI8" s="68"/>
      <c r="FDJ8" s="68"/>
      <c r="FDK8" s="68"/>
      <c r="FDL8" s="68"/>
      <c r="FDM8" s="68"/>
      <c r="FDN8" s="68"/>
      <c r="FDO8" s="68"/>
      <c r="FDP8" s="68"/>
      <c r="FDQ8" s="68"/>
      <c r="FDR8" s="68"/>
      <c r="FDS8" s="68"/>
      <c r="FDT8" s="68"/>
      <c r="FDU8" s="68"/>
      <c r="FDV8" s="68"/>
      <c r="FDW8" s="68"/>
      <c r="FDX8" s="68"/>
      <c r="FDY8" s="68"/>
      <c r="FDZ8" s="68"/>
      <c r="FEA8" s="68"/>
      <c r="FEB8" s="68"/>
      <c r="FEC8" s="68"/>
      <c r="FED8" s="68"/>
      <c r="FEE8" s="68"/>
      <c r="FEF8" s="68"/>
      <c r="FEG8" s="68"/>
      <c r="FEH8" s="68"/>
      <c r="FEI8" s="68"/>
      <c r="FEJ8" s="68"/>
      <c r="FEK8" s="68"/>
      <c r="FEL8" s="68"/>
      <c r="FEM8" s="68"/>
      <c r="FEN8" s="68"/>
      <c r="FEO8" s="68"/>
      <c r="FEP8" s="68"/>
      <c r="FEQ8" s="68"/>
      <c r="FER8" s="68"/>
      <c r="FES8" s="68"/>
      <c r="FET8" s="68"/>
      <c r="FEU8" s="68"/>
      <c r="FEV8" s="68"/>
      <c r="FEW8" s="68"/>
      <c r="FEX8" s="68"/>
      <c r="FEY8" s="68"/>
      <c r="FEZ8" s="68"/>
      <c r="FFA8" s="68"/>
      <c r="FFB8" s="68"/>
      <c r="FFC8" s="68"/>
      <c r="FFD8" s="68"/>
      <c r="FFE8" s="68"/>
      <c r="FFF8" s="68"/>
      <c r="FFG8" s="68"/>
      <c r="FFH8" s="68"/>
      <c r="FFI8" s="68"/>
      <c r="FFJ8" s="68"/>
      <c r="FFK8" s="68"/>
      <c r="FFL8" s="68"/>
      <c r="FFM8" s="68"/>
      <c r="FFN8" s="68"/>
      <c r="FFO8" s="68"/>
      <c r="FFP8" s="68"/>
      <c r="FFQ8" s="68"/>
      <c r="FFR8" s="68"/>
      <c r="FFS8" s="68"/>
      <c r="FFT8" s="68"/>
      <c r="FFU8" s="68"/>
      <c r="FFV8" s="68"/>
      <c r="FFW8" s="68"/>
      <c r="FFX8" s="68"/>
      <c r="FFY8" s="68"/>
      <c r="FFZ8" s="68"/>
      <c r="FGA8" s="68"/>
      <c r="FGB8" s="68"/>
      <c r="FGC8" s="68"/>
      <c r="FGD8" s="68"/>
      <c r="FGE8" s="68"/>
      <c r="FGF8" s="68"/>
      <c r="FGG8" s="68"/>
      <c r="FGH8" s="68"/>
      <c r="FGI8" s="68"/>
      <c r="FGJ8" s="68"/>
      <c r="FGK8" s="68"/>
      <c r="FGL8" s="68"/>
      <c r="FGM8" s="68"/>
      <c r="FGN8" s="68"/>
      <c r="FGO8" s="68"/>
      <c r="FGP8" s="68"/>
      <c r="FGQ8" s="68"/>
      <c r="FGR8" s="68"/>
      <c r="FGS8" s="68"/>
      <c r="FGT8" s="68"/>
      <c r="FGU8" s="68"/>
      <c r="FGV8" s="68"/>
      <c r="FGW8" s="68"/>
      <c r="FGX8" s="68"/>
      <c r="FGY8" s="68"/>
      <c r="FGZ8" s="68"/>
      <c r="FHA8" s="68"/>
      <c r="FHB8" s="68"/>
      <c r="FHC8" s="68"/>
      <c r="FHD8" s="68"/>
      <c r="FHE8" s="68"/>
      <c r="FHF8" s="68"/>
      <c r="FHG8" s="68"/>
      <c r="FHH8" s="68"/>
      <c r="FHI8" s="68"/>
      <c r="FHJ8" s="68"/>
      <c r="FHK8" s="68"/>
      <c r="FHL8" s="68"/>
      <c r="FHM8" s="68"/>
      <c r="FHN8" s="68"/>
      <c r="FHO8" s="68"/>
      <c r="FHP8" s="68"/>
      <c r="FHQ8" s="68"/>
      <c r="FHR8" s="68"/>
      <c r="FHS8" s="68"/>
      <c r="FHT8" s="68"/>
      <c r="FHU8" s="68"/>
      <c r="FHV8" s="68"/>
      <c r="FHW8" s="68"/>
      <c r="FHX8" s="68"/>
      <c r="FHY8" s="68"/>
      <c r="FHZ8" s="68"/>
      <c r="FIA8" s="68"/>
      <c r="FIB8" s="68"/>
      <c r="FIC8" s="68"/>
      <c r="FID8" s="68"/>
      <c r="FIE8" s="68"/>
      <c r="FIF8" s="68"/>
      <c r="FIG8" s="68"/>
      <c r="FIH8" s="68"/>
      <c r="FII8" s="68"/>
      <c r="FIJ8" s="68"/>
      <c r="FIK8" s="68"/>
      <c r="FIL8" s="68"/>
      <c r="FIM8" s="68"/>
      <c r="FIN8" s="68"/>
      <c r="FIO8" s="68"/>
      <c r="FIP8" s="68"/>
      <c r="FIQ8" s="68"/>
      <c r="FIR8" s="68"/>
      <c r="FIS8" s="68"/>
      <c r="FIT8" s="68"/>
      <c r="FIU8" s="68"/>
      <c r="FIV8" s="68"/>
      <c r="FIW8" s="68"/>
      <c r="FIX8" s="68"/>
      <c r="FIY8" s="68"/>
      <c r="FIZ8" s="68"/>
      <c r="FJA8" s="68"/>
      <c r="FJB8" s="68"/>
      <c r="FJC8" s="68"/>
      <c r="FJD8" s="68"/>
      <c r="FJE8" s="68"/>
      <c r="FJF8" s="68"/>
      <c r="FJG8" s="68"/>
      <c r="FJH8" s="68"/>
      <c r="FJI8" s="68"/>
      <c r="FJJ8" s="68"/>
      <c r="FJK8" s="68"/>
      <c r="FJL8" s="68"/>
      <c r="FJM8" s="68"/>
      <c r="FJN8" s="68"/>
      <c r="FJO8" s="68"/>
      <c r="FJP8" s="68"/>
      <c r="FJQ8" s="68"/>
      <c r="FJR8" s="68"/>
      <c r="FJS8" s="68"/>
      <c r="FJT8" s="68"/>
      <c r="FJU8" s="68"/>
      <c r="FJV8" s="68"/>
      <c r="FJW8" s="68"/>
      <c r="FJX8" s="68"/>
      <c r="FJY8" s="68"/>
      <c r="FJZ8" s="68"/>
      <c r="FKA8" s="68"/>
      <c r="FKB8" s="68"/>
      <c r="FKC8" s="68"/>
      <c r="FKD8" s="68"/>
      <c r="FKE8" s="68"/>
      <c r="FKF8" s="68"/>
      <c r="FKG8" s="68"/>
      <c r="FKH8" s="68"/>
      <c r="FKI8" s="68"/>
      <c r="FKJ8" s="68"/>
      <c r="FKK8" s="68"/>
      <c r="FKL8" s="68"/>
      <c r="FKM8" s="68"/>
      <c r="FKN8" s="68"/>
      <c r="FKO8" s="68"/>
      <c r="FKP8" s="68"/>
      <c r="FKQ8" s="68"/>
      <c r="FKR8" s="68"/>
      <c r="FKS8" s="68"/>
      <c r="FKT8" s="68"/>
      <c r="FKU8" s="68"/>
      <c r="FKV8" s="68"/>
      <c r="FKW8" s="68"/>
      <c r="FKX8" s="68"/>
      <c r="FKY8" s="68"/>
      <c r="FKZ8" s="68"/>
      <c r="FLA8" s="68"/>
      <c r="FLB8" s="68"/>
      <c r="FLC8" s="68"/>
      <c r="FLD8" s="68"/>
      <c r="FLE8" s="68"/>
      <c r="FLF8" s="68"/>
      <c r="FLG8" s="68"/>
      <c r="FLH8" s="68"/>
      <c r="FLI8" s="68"/>
      <c r="FLJ8" s="68"/>
      <c r="FLK8" s="68"/>
      <c r="FLL8" s="68"/>
      <c r="FLM8" s="68"/>
      <c r="FLN8" s="68"/>
      <c r="FLO8" s="68"/>
      <c r="FLP8" s="68"/>
      <c r="FLQ8" s="68"/>
      <c r="FLR8" s="68"/>
      <c r="FLS8" s="68"/>
      <c r="FLT8" s="68"/>
      <c r="FLU8" s="68"/>
      <c r="FLV8" s="68"/>
      <c r="FLW8" s="68"/>
      <c r="FLX8" s="68"/>
      <c r="FLY8" s="68"/>
      <c r="FLZ8" s="68"/>
      <c r="FMA8" s="68"/>
      <c r="FMB8" s="68"/>
      <c r="FMC8" s="68"/>
      <c r="FMD8" s="68"/>
      <c r="FME8" s="68"/>
      <c r="FMF8" s="68"/>
      <c r="FMG8" s="68"/>
      <c r="FMH8" s="68"/>
      <c r="FMI8" s="68"/>
      <c r="FMJ8" s="68"/>
      <c r="FMK8" s="68"/>
      <c r="FML8" s="68"/>
      <c r="FMM8" s="68"/>
      <c r="FMN8" s="68"/>
      <c r="FMO8" s="68"/>
      <c r="FMP8" s="68"/>
      <c r="FMQ8" s="68"/>
      <c r="FMR8" s="68"/>
      <c r="FMS8" s="68"/>
      <c r="FMT8" s="68"/>
      <c r="FMU8" s="68"/>
      <c r="FMV8" s="68"/>
      <c r="FMW8" s="68"/>
      <c r="FMX8" s="68"/>
      <c r="FMY8" s="68"/>
      <c r="FMZ8" s="68"/>
      <c r="FNA8" s="68"/>
      <c r="FNB8" s="68"/>
      <c r="FNC8" s="68"/>
      <c r="FND8" s="68"/>
      <c r="FNE8" s="68"/>
      <c r="FNF8" s="68"/>
      <c r="FNG8" s="68"/>
      <c r="FNH8" s="68"/>
      <c r="FNI8" s="68"/>
      <c r="FNJ8" s="68"/>
      <c r="FNK8" s="68"/>
      <c r="FNL8" s="68"/>
      <c r="FNM8" s="68"/>
      <c r="FNN8" s="68"/>
      <c r="FNO8" s="68"/>
      <c r="FNP8" s="68"/>
      <c r="FNQ8" s="68"/>
      <c r="FNR8" s="68"/>
      <c r="FNS8" s="68"/>
      <c r="FNT8" s="68"/>
      <c r="FNU8" s="68"/>
      <c r="FNV8" s="68"/>
      <c r="FNW8" s="68"/>
      <c r="FNX8" s="68"/>
      <c r="FNY8" s="68"/>
      <c r="FNZ8" s="68"/>
      <c r="FOA8" s="68"/>
      <c r="FOB8" s="68"/>
      <c r="FOC8" s="68"/>
      <c r="FOD8" s="68"/>
      <c r="FOE8" s="68"/>
      <c r="FOF8" s="68"/>
      <c r="FOG8" s="68"/>
      <c r="FOH8" s="68"/>
      <c r="FOI8" s="68"/>
      <c r="FOJ8" s="68"/>
      <c r="FOK8" s="68"/>
      <c r="FOL8" s="68"/>
      <c r="FOM8" s="68"/>
      <c r="FON8" s="68"/>
      <c r="FOO8" s="68"/>
      <c r="FOP8" s="68"/>
      <c r="FOQ8" s="68"/>
      <c r="FOR8" s="68"/>
      <c r="FOS8" s="68"/>
      <c r="FOT8" s="68"/>
      <c r="FOU8" s="68"/>
      <c r="FOV8" s="68"/>
      <c r="FOW8" s="68"/>
      <c r="FOX8" s="68"/>
      <c r="FOY8" s="68"/>
      <c r="FOZ8" s="68"/>
      <c r="FPA8" s="68"/>
      <c r="FPB8" s="68"/>
      <c r="FPC8" s="68"/>
      <c r="FPD8" s="68"/>
      <c r="FPE8" s="68"/>
      <c r="FPF8" s="68"/>
      <c r="FPG8" s="68"/>
      <c r="FPH8" s="68"/>
      <c r="FPI8" s="68"/>
      <c r="FPJ8" s="68"/>
      <c r="FPK8" s="68"/>
      <c r="FPL8" s="68"/>
      <c r="FPM8" s="68"/>
      <c r="FPN8" s="68"/>
      <c r="FPO8" s="68"/>
      <c r="FPP8" s="68"/>
      <c r="FPQ8" s="68"/>
      <c r="FPR8" s="68"/>
      <c r="FPS8" s="68"/>
      <c r="FPT8" s="68"/>
      <c r="FPU8" s="68"/>
      <c r="FPV8" s="68"/>
      <c r="FPW8" s="68"/>
      <c r="FPX8" s="68"/>
      <c r="FPY8" s="68"/>
      <c r="FPZ8" s="68"/>
      <c r="FQA8" s="68"/>
      <c r="FQB8" s="68"/>
      <c r="FQC8" s="68"/>
      <c r="FQD8" s="68"/>
      <c r="FQE8" s="68"/>
      <c r="FQF8" s="68"/>
      <c r="FQG8" s="68"/>
      <c r="FQH8" s="68"/>
      <c r="FQI8" s="68"/>
      <c r="FQJ8" s="68"/>
      <c r="FQK8" s="68"/>
      <c r="FQL8" s="68"/>
      <c r="FQM8" s="68"/>
      <c r="FQN8" s="68"/>
      <c r="FQO8" s="68"/>
      <c r="FQP8" s="68"/>
      <c r="FQQ8" s="68"/>
      <c r="FQR8" s="68"/>
      <c r="FQS8" s="68"/>
      <c r="FQT8" s="68"/>
      <c r="FQU8" s="68"/>
      <c r="FQV8" s="68"/>
      <c r="FQW8" s="68"/>
      <c r="FQX8" s="68"/>
      <c r="FQY8" s="68"/>
      <c r="FQZ8" s="68"/>
      <c r="FRA8" s="68"/>
      <c r="FRB8" s="68"/>
      <c r="FRC8" s="68"/>
      <c r="FRD8" s="68"/>
      <c r="FRE8" s="68"/>
      <c r="FRF8" s="68"/>
      <c r="FRG8" s="68"/>
      <c r="FRH8" s="68"/>
      <c r="FRI8" s="68"/>
      <c r="FRJ8" s="68"/>
      <c r="FRK8" s="68"/>
      <c r="FRL8" s="68"/>
      <c r="FRM8" s="68"/>
      <c r="FRN8" s="68"/>
      <c r="FRO8" s="68"/>
      <c r="FRP8" s="68"/>
      <c r="FRQ8" s="68"/>
      <c r="FRR8" s="68"/>
      <c r="FRS8" s="68"/>
      <c r="FRT8" s="68"/>
      <c r="FRU8" s="68"/>
      <c r="FRV8" s="68"/>
      <c r="FRW8" s="68"/>
      <c r="FRX8" s="68"/>
      <c r="FRY8" s="68"/>
      <c r="FRZ8" s="68"/>
      <c r="FSA8" s="68"/>
      <c r="FSB8" s="68"/>
      <c r="FSC8" s="68"/>
      <c r="FSD8" s="68"/>
      <c r="FSE8" s="68"/>
      <c r="FSF8" s="68"/>
      <c r="FSG8" s="68"/>
      <c r="FSH8" s="68"/>
      <c r="FSI8" s="68"/>
      <c r="FSJ8" s="68"/>
      <c r="FSK8" s="68"/>
      <c r="FSL8" s="68"/>
      <c r="FSM8" s="68"/>
      <c r="FSN8" s="68"/>
      <c r="FSO8" s="68"/>
      <c r="FSP8" s="68"/>
      <c r="FSQ8" s="68"/>
      <c r="FSR8" s="68"/>
      <c r="FSS8" s="68"/>
      <c r="FST8" s="68"/>
      <c r="FSU8" s="68"/>
      <c r="FSV8" s="68"/>
      <c r="FSW8" s="68"/>
      <c r="FSX8" s="68"/>
      <c r="FSY8" s="68"/>
      <c r="FSZ8" s="68"/>
      <c r="FTA8" s="68"/>
      <c r="FTB8" s="68"/>
      <c r="FTC8" s="68"/>
      <c r="FTD8" s="68"/>
      <c r="FTE8" s="68"/>
      <c r="FTF8" s="68"/>
      <c r="FTG8" s="68"/>
      <c r="FTH8" s="68"/>
      <c r="FTI8" s="68"/>
      <c r="FTJ8" s="68"/>
      <c r="FTK8" s="68"/>
      <c r="FTL8" s="68"/>
      <c r="FTM8" s="68"/>
      <c r="FTN8" s="68"/>
      <c r="FTO8" s="68"/>
      <c r="FTP8" s="68"/>
      <c r="FTQ8" s="68"/>
      <c r="FTR8" s="68"/>
      <c r="FTS8" s="68"/>
      <c r="FTT8" s="68"/>
      <c r="FTU8" s="68"/>
      <c r="FTV8" s="68"/>
      <c r="FTW8" s="68"/>
      <c r="FTX8" s="68"/>
      <c r="FTY8" s="68"/>
      <c r="FTZ8" s="68"/>
      <c r="FUA8" s="68"/>
      <c r="FUB8" s="68"/>
      <c r="FUC8" s="68"/>
      <c r="FUD8" s="68"/>
      <c r="FUE8" s="68"/>
      <c r="FUF8" s="68"/>
      <c r="FUG8" s="68"/>
      <c r="FUH8" s="68"/>
      <c r="FUI8" s="68"/>
      <c r="FUJ8" s="68"/>
      <c r="FUK8" s="68"/>
      <c r="FUL8" s="68"/>
      <c r="FUM8" s="68"/>
      <c r="FUN8" s="68"/>
      <c r="FUO8" s="68"/>
      <c r="FUP8" s="68"/>
      <c r="FUQ8" s="68"/>
      <c r="FUR8" s="68"/>
      <c r="FUS8" s="68"/>
      <c r="FUT8" s="68"/>
      <c r="FUU8" s="68"/>
      <c r="FUV8" s="68"/>
      <c r="FUW8" s="68"/>
      <c r="FUX8" s="68"/>
      <c r="FUY8" s="68"/>
      <c r="FUZ8" s="68"/>
      <c r="FVA8" s="68"/>
      <c r="FVB8" s="68"/>
      <c r="FVC8" s="68"/>
      <c r="FVD8" s="68"/>
      <c r="FVE8" s="68"/>
      <c r="FVF8" s="68"/>
      <c r="FVG8" s="68"/>
      <c r="FVH8" s="68"/>
      <c r="FVI8" s="68"/>
      <c r="FVJ8" s="68"/>
      <c r="FVK8" s="68"/>
      <c r="FVL8" s="68"/>
      <c r="FVM8" s="68"/>
      <c r="FVN8" s="68"/>
      <c r="FVO8" s="68"/>
      <c r="FVP8" s="68"/>
      <c r="FVQ8" s="68"/>
      <c r="FVR8" s="68"/>
      <c r="FVS8" s="68"/>
      <c r="FVT8" s="68"/>
      <c r="FVU8" s="68"/>
      <c r="FVV8" s="68"/>
      <c r="FVW8" s="68"/>
      <c r="FVX8" s="68"/>
      <c r="FVY8" s="68"/>
      <c r="FVZ8" s="68"/>
      <c r="FWA8" s="68"/>
      <c r="FWB8" s="68"/>
      <c r="FWC8" s="68"/>
      <c r="FWD8" s="68"/>
      <c r="FWE8" s="68"/>
      <c r="FWF8" s="68"/>
      <c r="FWG8" s="68"/>
      <c r="FWH8" s="68"/>
      <c r="FWI8" s="68"/>
      <c r="FWJ8" s="68"/>
      <c r="FWK8" s="68"/>
      <c r="FWL8" s="68"/>
      <c r="FWM8" s="68"/>
      <c r="FWN8" s="68"/>
      <c r="FWO8" s="68"/>
      <c r="FWP8" s="68"/>
      <c r="FWQ8" s="68"/>
      <c r="FWR8" s="68"/>
      <c r="FWS8" s="68"/>
      <c r="FWT8" s="68"/>
      <c r="FWU8" s="68"/>
      <c r="FWV8" s="68"/>
      <c r="FWW8" s="68"/>
      <c r="FWX8" s="68"/>
      <c r="FWY8" s="68"/>
      <c r="FWZ8" s="68"/>
      <c r="FXA8" s="68"/>
      <c r="FXB8" s="68"/>
      <c r="FXC8" s="68"/>
      <c r="FXD8" s="68"/>
      <c r="FXE8" s="68"/>
      <c r="FXF8" s="68"/>
      <c r="FXG8" s="68"/>
      <c r="FXH8" s="68"/>
      <c r="FXI8" s="68"/>
      <c r="FXJ8" s="68"/>
      <c r="FXK8" s="68"/>
      <c r="FXL8" s="68"/>
      <c r="FXM8" s="68"/>
      <c r="FXN8" s="68"/>
      <c r="FXO8" s="68"/>
      <c r="FXP8" s="68"/>
      <c r="FXQ8" s="68"/>
      <c r="FXR8" s="68"/>
      <c r="FXS8" s="68"/>
      <c r="FXT8" s="68"/>
      <c r="FXU8" s="68"/>
      <c r="FXV8" s="68"/>
      <c r="FXW8" s="68"/>
      <c r="FXX8" s="68"/>
      <c r="FXY8" s="68"/>
      <c r="FXZ8" s="68"/>
      <c r="FYA8" s="68"/>
      <c r="FYB8" s="68"/>
      <c r="FYC8" s="68"/>
      <c r="FYD8" s="68"/>
      <c r="FYE8" s="68"/>
      <c r="FYF8" s="68"/>
      <c r="FYG8" s="68"/>
      <c r="FYH8" s="68"/>
      <c r="FYI8" s="68"/>
      <c r="FYJ8" s="68"/>
      <c r="FYK8" s="68"/>
      <c r="FYL8" s="68"/>
      <c r="FYM8" s="68"/>
      <c r="FYN8" s="68"/>
      <c r="FYO8" s="68"/>
      <c r="FYP8" s="68"/>
      <c r="FYQ8" s="68"/>
      <c r="FYR8" s="68"/>
      <c r="FYS8" s="68"/>
      <c r="FYT8" s="68"/>
      <c r="FYU8" s="68"/>
      <c r="FYV8" s="68"/>
      <c r="FYW8" s="68"/>
      <c r="FYX8" s="68"/>
      <c r="FYY8" s="68"/>
      <c r="FYZ8" s="68"/>
      <c r="FZA8" s="68"/>
      <c r="FZB8" s="68"/>
      <c r="FZC8" s="68"/>
      <c r="FZD8" s="68"/>
      <c r="FZE8" s="68"/>
      <c r="FZF8" s="68"/>
      <c r="FZG8" s="68"/>
      <c r="FZH8" s="68"/>
      <c r="FZI8" s="68"/>
      <c r="FZJ8" s="68"/>
      <c r="FZK8" s="68"/>
      <c r="FZL8" s="68"/>
      <c r="FZM8" s="68"/>
      <c r="FZN8" s="68"/>
      <c r="FZO8" s="68"/>
      <c r="FZP8" s="68"/>
      <c r="FZQ8" s="68"/>
      <c r="FZR8" s="68"/>
      <c r="FZS8" s="68"/>
      <c r="FZT8" s="68"/>
      <c r="FZU8" s="68"/>
      <c r="FZV8" s="68"/>
      <c r="FZW8" s="68"/>
      <c r="FZX8" s="68"/>
      <c r="FZY8" s="68"/>
      <c r="FZZ8" s="68"/>
      <c r="GAA8" s="68"/>
      <c r="GAB8" s="68"/>
      <c r="GAC8" s="68"/>
      <c r="GAD8" s="68"/>
      <c r="GAE8" s="68"/>
      <c r="GAF8" s="68"/>
      <c r="GAG8" s="68"/>
      <c r="GAH8" s="68"/>
      <c r="GAI8" s="68"/>
      <c r="GAJ8" s="68"/>
      <c r="GAK8" s="68"/>
      <c r="GAL8" s="68"/>
      <c r="GAM8" s="68"/>
      <c r="GAN8" s="68"/>
      <c r="GAO8" s="68"/>
      <c r="GAP8" s="68"/>
      <c r="GAQ8" s="68"/>
      <c r="GAR8" s="68"/>
      <c r="GAS8" s="68"/>
      <c r="GAT8" s="68"/>
      <c r="GAU8" s="68"/>
      <c r="GAV8" s="68"/>
      <c r="GAW8" s="68"/>
      <c r="GAX8" s="68"/>
      <c r="GAY8" s="68"/>
      <c r="GAZ8" s="68"/>
      <c r="GBA8" s="68"/>
      <c r="GBB8" s="68"/>
      <c r="GBC8" s="68"/>
      <c r="GBD8" s="68"/>
      <c r="GBE8" s="68"/>
      <c r="GBF8" s="68"/>
      <c r="GBG8" s="68"/>
      <c r="GBH8" s="68"/>
      <c r="GBI8" s="68"/>
      <c r="GBJ8" s="68"/>
      <c r="GBK8" s="68"/>
      <c r="GBL8" s="68"/>
      <c r="GBM8" s="68"/>
      <c r="GBN8" s="68"/>
      <c r="GBO8" s="68"/>
      <c r="GBP8" s="68"/>
      <c r="GBQ8" s="68"/>
      <c r="GBR8" s="68"/>
      <c r="GBS8" s="68"/>
      <c r="GBT8" s="68"/>
      <c r="GBU8" s="68"/>
      <c r="GBV8" s="68"/>
      <c r="GBW8" s="68"/>
      <c r="GBX8" s="68"/>
      <c r="GBY8" s="68"/>
      <c r="GBZ8" s="68"/>
      <c r="GCA8" s="68"/>
      <c r="GCB8" s="68"/>
      <c r="GCC8" s="68"/>
      <c r="GCD8" s="68"/>
      <c r="GCE8" s="68"/>
      <c r="GCF8" s="68"/>
      <c r="GCG8" s="68"/>
      <c r="GCH8" s="68"/>
      <c r="GCI8" s="68"/>
      <c r="GCJ8" s="68"/>
      <c r="GCK8" s="68"/>
      <c r="GCL8" s="68"/>
      <c r="GCM8" s="68"/>
      <c r="GCN8" s="68"/>
      <c r="GCO8" s="68"/>
      <c r="GCP8" s="68"/>
      <c r="GCQ8" s="68"/>
      <c r="GCR8" s="68"/>
      <c r="GCS8" s="68"/>
      <c r="GCT8" s="68"/>
      <c r="GCU8" s="68"/>
      <c r="GCV8" s="68"/>
      <c r="GCW8" s="68"/>
      <c r="GCX8" s="68"/>
      <c r="GCY8" s="68"/>
      <c r="GCZ8" s="68"/>
      <c r="GDA8" s="68"/>
      <c r="GDB8" s="68"/>
      <c r="GDC8" s="68"/>
      <c r="GDD8" s="68"/>
      <c r="GDE8" s="68"/>
      <c r="GDF8" s="68"/>
      <c r="GDG8" s="68"/>
      <c r="GDH8" s="68"/>
      <c r="GDI8" s="68"/>
      <c r="GDJ8" s="68"/>
      <c r="GDK8" s="68"/>
      <c r="GDL8" s="68"/>
      <c r="GDM8" s="68"/>
      <c r="GDN8" s="68"/>
      <c r="GDO8" s="68"/>
      <c r="GDP8" s="68"/>
      <c r="GDQ8" s="68"/>
      <c r="GDR8" s="68"/>
      <c r="GDS8" s="68"/>
      <c r="GDT8" s="68"/>
      <c r="GDU8" s="68"/>
      <c r="GDV8" s="68"/>
      <c r="GDW8" s="68"/>
      <c r="GDX8" s="68"/>
      <c r="GDY8" s="68"/>
      <c r="GDZ8" s="68"/>
      <c r="GEA8" s="68"/>
      <c r="GEB8" s="68"/>
      <c r="GEC8" s="68"/>
      <c r="GED8" s="68"/>
      <c r="GEE8" s="68"/>
      <c r="GEF8" s="68"/>
      <c r="GEG8" s="68"/>
      <c r="GEH8" s="68"/>
      <c r="GEI8" s="68"/>
      <c r="GEJ8" s="68"/>
      <c r="GEK8" s="68"/>
      <c r="GEL8" s="68"/>
      <c r="GEM8" s="68"/>
      <c r="GEN8" s="68"/>
      <c r="GEO8" s="68"/>
      <c r="GEP8" s="68"/>
      <c r="GEQ8" s="68"/>
      <c r="GER8" s="68"/>
      <c r="GES8" s="68"/>
      <c r="GET8" s="68"/>
      <c r="GEU8" s="68"/>
      <c r="GEV8" s="68"/>
      <c r="GEW8" s="68"/>
      <c r="GEX8" s="68"/>
      <c r="GEY8" s="68"/>
      <c r="GEZ8" s="68"/>
      <c r="GFA8" s="68"/>
      <c r="GFB8" s="68"/>
      <c r="GFC8" s="68"/>
      <c r="GFD8" s="68"/>
      <c r="GFE8" s="68"/>
      <c r="GFF8" s="68"/>
      <c r="GFG8" s="68"/>
      <c r="GFH8" s="68"/>
      <c r="GFI8" s="68"/>
      <c r="GFJ8" s="68"/>
      <c r="GFK8" s="68"/>
      <c r="GFL8" s="68"/>
      <c r="GFM8" s="68"/>
      <c r="GFN8" s="68"/>
      <c r="GFO8" s="68"/>
      <c r="GFP8" s="68"/>
      <c r="GFQ8" s="68"/>
      <c r="GFR8" s="68"/>
      <c r="GFS8" s="68"/>
      <c r="GFT8" s="68"/>
      <c r="GFU8" s="68"/>
      <c r="GFV8" s="68"/>
      <c r="GFW8" s="68"/>
      <c r="GFX8" s="68"/>
      <c r="GFY8" s="68"/>
      <c r="GFZ8" s="68"/>
      <c r="GGA8" s="68"/>
      <c r="GGB8" s="68"/>
      <c r="GGC8" s="68"/>
      <c r="GGD8" s="68"/>
      <c r="GGE8" s="68"/>
      <c r="GGF8" s="68"/>
      <c r="GGG8" s="68"/>
      <c r="GGH8" s="68"/>
      <c r="GGI8" s="68"/>
      <c r="GGJ8" s="68"/>
      <c r="GGK8" s="68"/>
      <c r="GGL8" s="68"/>
      <c r="GGM8" s="68"/>
      <c r="GGN8" s="68"/>
      <c r="GGO8" s="68"/>
      <c r="GGP8" s="68"/>
      <c r="GGQ8" s="68"/>
      <c r="GGR8" s="68"/>
      <c r="GGS8" s="68"/>
      <c r="GGT8" s="68"/>
      <c r="GGU8" s="68"/>
      <c r="GGV8" s="68"/>
      <c r="GGW8" s="68"/>
      <c r="GGX8" s="68"/>
      <c r="GGY8" s="68"/>
      <c r="GGZ8" s="68"/>
      <c r="GHA8" s="68"/>
      <c r="GHB8" s="68"/>
      <c r="GHC8" s="68"/>
      <c r="GHD8" s="68"/>
      <c r="GHE8" s="68"/>
      <c r="GHF8" s="68"/>
      <c r="GHG8" s="68"/>
      <c r="GHH8" s="68"/>
      <c r="GHI8" s="68"/>
      <c r="GHJ8" s="68"/>
      <c r="GHK8" s="68"/>
      <c r="GHL8" s="68"/>
      <c r="GHM8" s="68"/>
      <c r="GHN8" s="68"/>
      <c r="GHO8" s="68"/>
      <c r="GHP8" s="68"/>
      <c r="GHQ8" s="68"/>
      <c r="GHR8" s="68"/>
      <c r="GHS8" s="68"/>
      <c r="GHT8" s="68"/>
      <c r="GHU8" s="68"/>
      <c r="GHV8" s="68"/>
      <c r="GHW8" s="68"/>
      <c r="GHX8" s="68"/>
      <c r="GHY8" s="68"/>
      <c r="GHZ8" s="68"/>
      <c r="GIA8" s="68"/>
      <c r="GIB8" s="68"/>
      <c r="GIC8" s="68"/>
      <c r="GID8" s="68"/>
      <c r="GIE8" s="68"/>
      <c r="GIF8" s="68"/>
      <c r="GIG8" s="68"/>
      <c r="GIH8" s="68"/>
      <c r="GII8" s="68"/>
      <c r="GIJ8" s="68"/>
      <c r="GIK8" s="68"/>
      <c r="GIL8" s="68"/>
      <c r="GIM8" s="68"/>
      <c r="GIN8" s="68"/>
      <c r="GIO8" s="68"/>
      <c r="GIP8" s="68"/>
      <c r="GIQ8" s="68"/>
      <c r="GIR8" s="68"/>
      <c r="GIS8" s="68"/>
      <c r="GIT8" s="68"/>
      <c r="GIU8" s="68"/>
      <c r="GIV8" s="68"/>
      <c r="GIW8" s="68"/>
      <c r="GIX8" s="68"/>
      <c r="GIY8" s="68"/>
      <c r="GIZ8" s="68"/>
      <c r="GJA8" s="68"/>
      <c r="GJB8" s="68"/>
      <c r="GJC8" s="68"/>
      <c r="GJD8" s="68"/>
      <c r="GJE8" s="68"/>
      <c r="GJF8" s="68"/>
      <c r="GJG8" s="68"/>
      <c r="GJH8" s="68"/>
      <c r="GJI8" s="68"/>
      <c r="GJJ8" s="68"/>
      <c r="GJK8" s="68"/>
      <c r="GJL8" s="68"/>
      <c r="GJM8" s="68"/>
      <c r="GJN8" s="68"/>
      <c r="GJO8" s="68"/>
      <c r="GJP8" s="68"/>
      <c r="GJQ8" s="68"/>
      <c r="GJR8" s="68"/>
      <c r="GJS8" s="68"/>
      <c r="GJT8" s="68"/>
      <c r="GJU8" s="68"/>
      <c r="GJV8" s="68"/>
      <c r="GJW8" s="68"/>
      <c r="GJX8" s="68"/>
      <c r="GJY8" s="68"/>
      <c r="GJZ8" s="68"/>
      <c r="GKA8" s="68"/>
      <c r="GKB8" s="68"/>
      <c r="GKC8" s="68"/>
      <c r="GKD8" s="68"/>
      <c r="GKE8" s="68"/>
      <c r="GKF8" s="68"/>
      <c r="GKG8" s="68"/>
      <c r="GKH8" s="68"/>
      <c r="GKI8" s="68"/>
      <c r="GKJ8" s="68"/>
      <c r="GKK8" s="68"/>
      <c r="GKL8" s="68"/>
      <c r="GKM8" s="68"/>
      <c r="GKN8" s="68"/>
      <c r="GKO8" s="68"/>
      <c r="GKP8" s="68"/>
      <c r="GKQ8" s="68"/>
      <c r="GKR8" s="68"/>
      <c r="GKS8" s="68"/>
      <c r="GKT8" s="68"/>
      <c r="GKU8" s="68"/>
      <c r="GKV8" s="68"/>
      <c r="GKW8" s="68"/>
      <c r="GKX8" s="68"/>
      <c r="GKY8" s="68"/>
      <c r="GKZ8" s="68"/>
      <c r="GLA8" s="68"/>
      <c r="GLB8" s="68"/>
      <c r="GLC8" s="68"/>
      <c r="GLD8" s="68"/>
      <c r="GLE8" s="68"/>
      <c r="GLF8" s="68"/>
      <c r="GLG8" s="68"/>
      <c r="GLH8" s="68"/>
      <c r="GLI8" s="68"/>
      <c r="GLJ8" s="68"/>
      <c r="GLK8" s="68"/>
      <c r="GLL8" s="68"/>
      <c r="GLM8" s="68"/>
      <c r="GLN8" s="68"/>
      <c r="GLO8" s="68"/>
      <c r="GLP8" s="68"/>
      <c r="GLQ8" s="68"/>
      <c r="GLR8" s="68"/>
      <c r="GLS8" s="68"/>
      <c r="GLT8" s="68"/>
      <c r="GLU8" s="68"/>
      <c r="GLV8" s="68"/>
      <c r="GLW8" s="68"/>
      <c r="GLX8" s="68"/>
      <c r="GLY8" s="68"/>
      <c r="GLZ8" s="68"/>
      <c r="GMA8" s="68"/>
      <c r="GMB8" s="68"/>
      <c r="GMC8" s="68"/>
      <c r="GMD8" s="68"/>
      <c r="GME8" s="68"/>
      <c r="GMF8" s="68"/>
      <c r="GMG8" s="68"/>
      <c r="GMH8" s="68"/>
      <c r="GMI8" s="68"/>
      <c r="GMJ8" s="68"/>
      <c r="GMK8" s="68"/>
      <c r="GML8" s="68"/>
      <c r="GMM8" s="68"/>
      <c r="GMN8" s="68"/>
      <c r="GMO8" s="68"/>
      <c r="GMP8" s="68"/>
      <c r="GMQ8" s="68"/>
      <c r="GMR8" s="68"/>
      <c r="GMS8" s="68"/>
      <c r="GMT8" s="68"/>
      <c r="GMU8" s="68"/>
      <c r="GMV8" s="68"/>
      <c r="GMW8" s="68"/>
      <c r="GMX8" s="68"/>
      <c r="GMY8" s="68"/>
      <c r="GMZ8" s="68"/>
      <c r="GNA8" s="68"/>
      <c r="GNB8" s="68"/>
      <c r="GNC8" s="68"/>
      <c r="GND8" s="68"/>
      <c r="GNE8" s="68"/>
      <c r="GNF8" s="68"/>
      <c r="GNG8" s="68"/>
      <c r="GNH8" s="68"/>
      <c r="GNI8" s="68"/>
      <c r="GNJ8" s="68"/>
      <c r="GNK8" s="68"/>
      <c r="GNL8" s="68"/>
      <c r="GNM8" s="68"/>
      <c r="GNN8" s="68"/>
      <c r="GNO8" s="68"/>
      <c r="GNP8" s="68"/>
      <c r="GNQ8" s="68"/>
      <c r="GNR8" s="68"/>
      <c r="GNS8" s="68"/>
      <c r="GNT8" s="68"/>
      <c r="GNU8" s="68"/>
      <c r="GNV8" s="68"/>
      <c r="GNW8" s="68"/>
      <c r="GNX8" s="68"/>
      <c r="GNY8" s="68"/>
      <c r="GNZ8" s="68"/>
      <c r="GOA8" s="68"/>
      <c r="GOB8" s="68"/>
      <c r="GOC8" s="68"/>
      <c r="GOD8" s="68"/>
      <c r="GOE8" s="68"/>
      <c r="GOF8" s="68"/>
      <c r="GOG8" s="68"/>
      <c r="GOH8" s="68"/>
      <c r="GOI8" s="68"/>
      <c r="GOJ8" s="68"/>
      <c r="GOK8" s="68"/>
      <c r="GOL8" s="68"/>
      <c r="GOM8" s="68"/>
      <c r="GON8" s="68"/>
      <c r="GOO8" s="68"/>
      <c r="GOP8" s="68"/>
      <c r="GOQ8" s="68"/>
      <c r="GOR8" s="68"/>
      <c r="GOS8" s="68"/>
      <c r="GOT8" s="68"/>
      <c r="GOU8" s="68"/>
      <c r="GOV8" s="68"/>
      <c r="GOW8" s="68"/>
      <c r="GOX8" s="68"/>
      <c r="GOY8" s="68"/>
      <c r="GOZ8" s="68"/>
      <c r="GPA8" s="68"/>
      <c r="GPB8" s="68"/>
      <c r="GPC8" s="68"/>
      <c r="GPD8" s="68"/>
      <c r="GPE8" s="68"/>
      <c r="GPF8" s="68"/>
      <c r="GPG8" s="68"/>
      <c r="GPH8" s="68"/>
      <c r="GPI8" s="68"/>
      <c r="GPJ8" s="68"/>
      <c r="GPK8" s="68"/>
      <c r="GPL8" s="68"/>
      <c r="GPM8" s="68"/>
      <c r="GPN8" s="68"/>
      <c r="GPO8" s="68"/>
      <c r="GPP8" s="68"/>
      <c r="GPQ8" s="68"/>
      <c r="GPR8" s="68"/>
      <c r="GPS8" s="68"/>
      <c r="GPT8" s="68"/>
      <c r="GPU8" s="68"/>
      <c r="GPV8" s="68"/>
      <c r="GPW8" s="68"/>
      <c r="GPX8" s="68"/>
      <c r="GPY8" s="68"/>
      <c r="GPZ8" s="68"/>
      <c r="GQA8" s="68"/>
      <c r="GQB8" s="68"/>
      <c r="GQC8" s="68"/>
      <c r="GQD8" s="68"/>
      <c r="GQE8" s="68"/>
      <c r="GQF8" s="68"/>
      <c r="GQG8" s="68"/>
      <c r="GQH8" s="68"/>
      <c r="GQI8" s="68"/>
      <c r="GQJ8" s="68"/>
      <c r="GQK8" s="68"/>
      <c r="GQL8" s="68"/>
      <c r="GQM8" s="68"/>
      <c r="GQN8" s="68"/>
      <c r="GQO8" s="68"/>
      <c r="GQP8" s="68"/>
      <c r="GQQ8" s="68"/>
      <c r="GQR8" s="68"/>
      <c r="GQS8" s="68"/>
      <c r="GQT8" s="68"/>
      <c r="GQU8" s="68"/>
      <c r="GQV8" s="68"/>
      <c r="GQW8" s="68"/>
      <c r="GQX8" s="68"/>
      <c r="GQY8" s="68"/>
      <c r="GQZ8" s="68"/>
      <c r="GRA8" s="68"/>
      <c r="GRB8" s="68"/>
      <c r="GRC8" s="68"/>
      <c r="GRD8" s="68"/>
      <c r="GRE8" s="68"/>
      <c r="GRF8" s="68"/>
      <c r="GRG8" s="68"/>
      <c r="GRH8" s="68"/>
      <c r="GRI8" s="68"/>
      <c r="GRJ8" s="68"/>
      <c r="GRK8" s="68"/>
      <c r="GRL8" s="68"/>
      <c r="GRM8" s="68"/>
      <c r="GRN8" s="68"/>
      <c r="GRO8" s="68"/>
      <c r="GRP8" s="68"/>
      <c r="GRQ8" s="68"/>
      <c r="GRR8" s="68"/>
      <c r="GRS8" s="68"/>
      <c r="GRT8" s="68"/>
      <c r="GRU8" s="68"/>
      <c r="GRV8" s="68"/>
      <c r="GRW8" s="68"/>
      <c r="GRX8" s="68"/>
      <c r="GRY8" s="68"/>
      <c r="GRZ8" s="68"/>
      <c r="GSA8" s="68"/>
      <c r="GSB8" s="68"/>
      <c r="GSC8" s="68"/>
      <c r="GSD8" s="68"/>
      <c r="GSE8" s="68"/>
      <c r="GSF8" s="68"/>
      <c r="GSG8" s="68"/>
      <c r="GSH8" s="68"/>
      <c r="GSI8" s="68"/>
      <c r="GSJ8" s="68"/>
      <c r="GSK8" s="68"/>
      <c r="GSL8" s="68"/>
      <c r="GSM8" s="68"/>
      <c r="GSN8" s="68"/>
      <c r="GSO8" s="68"/>
      <c r="GSP8" s="68"/>
      <c r="GSQ8" s="68"/>
      <c r="GSR8" s="68"/>
      <c r="GSS8" s="68"/>
      <c r="GST8" s="68"/>
      <c r="GSU8" s="68"/>
      <c r="GSV8" s="68"/>
      <c r="GSW8" s="68"/>
      <c r="GSX8" s="68"/>
      <c r="GSY8" s="68"/>
      <c r="GSZ8" s="68"/>
      <c r="GTA8" s="68"/>
      <c r="GTB8" s="68"/>
      <c r="GTC8" s="68"/>
      <c r="GTD8" s="68"/>
      <c r="GTE8" s="68"/>
      <c r="GTF8" s="68"/>
      <c r="GTG8" s="68"/>
      <c r="GTH8" s="68"/>
      <c r="GTI8" s="68"/>
      <c r="GTJ8" s="68"/>
      <c r="GTK8" s="68"/>
      <c r="GTL8" s="68"/>
      <c r="GTM8" s="68"/>
      <c r="GTN8" s="68"/>
      <c r="GTO8" s="68"/>
      <c r="GTP8" s="68"/>
      <c r="GTQ8" s="68"/>
      <c r="GTR8" s="68"/>
      <c r="GTS8" s="68"/>
      <c r="GTT8" s="68"/>
      <c r="GTU8" s="68"/>
      <c r="GTV8" s="68"/>
      <c r="GTW8" s="68"/>
      <c r="GTX8" s="68"/>
      <c r="GTY8" s="68"/>
      <c r="GTZ8" s="68"/>
      <c r="GUA8" s="68"/>
      <c r="GUB8" s="68"/>
      <c r="GUC8" s="68"/>
      <c r="GUD8" s="68"/>
      <c r="GUE8" s="68"/>
      <c r="GUF8" s="68"/>
      <c r="GUG8" s="68"/>
      <c r="GUH8" s="68"/>
      <c r="GUI8" s="68"/>
      <c r="GUJ8" s="68"/>
      <c r="GUK8" s="68"/>
      <c r="GUL8" s="68"/>
      <c r="GUM8" s="68"/>
      <c r="GUN8" s="68"/>
      <c r="GUO8" s="68"/>
      <c r="GUP8" s="68"/>
      <c r="GUQ8" s="68"/>
      <c r="GUR8" s="68"/>
      <c r="GUS8" s="68"/>
      <c r="GUT8" s="68"/>
      <c r="GUU8" s="68"/>
      <c r="GUV8" s="68"/>
      <c r="GUW8" s="68"/>
      <c r="GUX8" s="68"/>
      <c r="GUY8" s="68"/>
      <c r="GUZ8" s="68"/>
      <c r="GVA8" s="68"/>
      <c r="GVB8" s="68"/>
      <c r="GVC8" s="68"/>
      <c r="GVD8" s="68"/>
      <c r="GVE8" s="68"/>
      <c r="GVF8" s="68"/>
      <c r="GVG8" s="68"/>
      <c r="GVH8" s="68"/>
      <c r="GVI8" s="68"/>
      <c r="GVJ8" s="68"/>
      <c r="GVK8" s="68"/>
      <c r="GVL8" s="68"/>
      <c r="GVM8" s="68"/>
      <c r="GVN8" s="68"/>
      <c r="GVO8" s="68"/>
      <c r="GVP8" s="68"/>
      <c r="GVQ8" s="68"/>
      <c r="GVR8" s="68"/>
      <c r="GVS8" s="68"/>
      <c r="GVT8" s="68"/>
      <c r="GVU8" s="68"/>
      <c r="GVV8" s="68"/>
      <c r="GVW8" s="68"/>
      <c r="GVX8" s="68"/>
      <c r="GVY8" s="68"/>
      <c r="GVZ8" s="68"/>
      <c r="GWA8" s="68"/>
      <c r="GWB8" s="68"/>
      <c r="GWC8" s="68"/>
      <c r="GWD8" s="68"/>
      <c r="GWE8" s="68"/>
      <c r="GWF8" s="68"/>
      <c r="GWG8" s="68"/>
      <c r="GWH8" s="68"/>
      <c r="GWI8" s="68"/>
      <c r="GWJ8" s="68"/>
      <c r="GWK8" s="68"/>
      <c r="GWL8" s="68"/>
      <c r="GWM8" s="68"/>
      <c r="GWN8" s="68"/>
      <c r="GWO8" s="68"/>
      <c r="GWP8" s="68"/>
      <c r="GWQ8" s="68"/>
      <c r="GWR8" s="68"/>
      <c r="GWS8" s="68"/>
      <c r="GWT8" s="68"/>
      <c r="GWU8" s="68"/>
      <c r="GWV8" s="68"/>
      <c r="GWW8" s="68"/>
      <c r="GWX8" s="68"/>
      <c r="GWY8" s="68"/>
      <c r="GWZ8" s="68"/>
      <c r="GXA8" s="68"/>
      <c r="GXB8" s="68"/>
      <c r="GXC8" s="68"/>
      <c r="GXD8" s="68"/>
      <c r="GXE8" s="68"/>
      <c r="GXF8" s="68"/>
      <c r="GXG8" s="68"/>
      <c r="GXH8" s="68"/>
      <c r="GXI8" s="68"/>
      <c r="GXJ8" s="68"/>
      <c r="GXK8" s="68"/>
      <c r="GXL8" s="68"/>
      <c r="GXM8" s="68"/>
      <c r="GXN8" s="68"/>
      <c r="GXO8" s="68"/>
      <c r="GXP8" s="68"/>
      <c r="GXQ8" s="68"/>
      <c r="GXR8" s="68"/>
      <c r="GXS8" s="68"/>
      <c r="GXT8" s="68"/>
      <c r="GXU8" s="68"/>
      <c r="GXV8" s="68"/>
      <c r="GXW8" s="68"/>
      <c r="GXX8" s="68"/>
      <c r="GXY8" s="68"/>
      <c r="GXZ8" s="68"/>
      <c r="GYA8" s="68"/>
      <c r="GYB8" s="68"/>
      <c r="GYC8" s="68"/>
      <c r="GYD8" s="68"/>
      <c r="GYE8" s="68"/>
      <c r="GYF8" s="68"/>
      <c r="GYG8" s="68"/>
      <c r="GYH8" s="68"/>
      <c r="GYI8" s="68"/>
      <c r="GYJ8" s="68"/>
      <c r="GYK8" s="68"/>
      <c r="GYL8" s="68"/>
      <c r="GYM8" s="68"/>
      <c r="GYN8" s="68"/>
      <c r="GYO8" s="68"/>
      <c r="GYP8" s="68"/>
      <c r="GYQ8" s="68"/>
      <c r="GYR8" s="68"/>
      <c r="GYS8" s="68"/>
      <c r="GYT8" s="68"/>
      <c r="GYU8" s="68"/>
      <c r="GYV8" s="68"/>
      <c r="GYW8" s="68"/>
      <c r="GYX8" s="68"/>
      <c r="GYY8" s="68"/>
      <c r="GYZ8" s="68"/>
      <c r="GZA8" s="68"/>
      <c r="GZB8" s="68"/>
      <c r="GZC8" s="68"/>
      <c r="GZD8" s="68"/>
      <c r="GZE8" s="68"/>
      <c r="GZF8" s="68"/>
      <c r="GZG8" s="68"/>
      <c r="GZH8" s="68"/>
      <c r="GZI8" s="68"/>
      <c r="GZJ8" s="68"/>
      <c r="GZK8" s="68"/>
      <c r="GZL8" s="68"/>
      <c r="GZM8" s="68"/>
      <c r="GZN8" s="68"/>
      <c r="GZO8" s="68"/>
      <c r="GZP8" s="68"/>
      <c r="GZQ8" s="68"/>
      <c r="GZR8" s="68"/>
      <c r="GZS8" s="68"/>
      <c r="GZT8" s="68"/>
      <c r="GZU8" s="68"/>
      <c r="GZV8" s="68"/>
      <c r="GZW8" s="68"/>
      <c r="GZX8" s="68"/>
      <c r="GZY8" s="68"/>
      <c r="GZZ8" s="68"/>
      <c r="HAA8" s="68"/>
      <c r="HAB8" s="68"/>
      <c r="HAC8" s="68"/>
      <c r="HAD8" s="68"/>
      <c r="HAE8" s="68"/>
      <c r="HAF8" s="68"/>
      <c r="HAG8" s="68"/>
      <c r="HAH8" s="68"/>
      <c r="HAI8" s="68"/>
      <c r="HAJ8" s="68"/>
      <c r="HAK8" s="68"/>
      <c r="HAL8" s="68"/>
      <c r="HAM8" s="68"/>
      <c r="HAN8" s="68"/>
      <c r="HAO8" s="68"/>
      <c r="HAP8" s="68"/>
      <c r="HAQ8" s="68"/>
      <c r="HAR8" s="68"/>
      <c r="HAS8" s="68"/>
      <c r="HAT8" s="68"/>
      <c r="HAU8" s="68"/>
      <c r="HAV8" s="68"/>
      <c r="HAW8" s="68"/>
      <c r="HAX8" s="68"/>
      <c r="HAY8" s="68"/>
      <c r="HAZ8" s="68"/>
      <c r="HBA8" s="68"/>
      <c r="HBB8" s="68"/>
      <c r="HBC8" s="68"/>
      <c r="HBD8" s="68"/>
      <c r="HBE8" s="68"/>
      <c r="HBF8" s="68"/>
      <c r="HBG8" s="68"/>
      <c r="HBH8" s="68"/>
      <c r="HBI8" s="68"/>
      <c r="HBJ8" s="68"/>
      <c r="HBK8" s="68"/>
      <c r="HBL8" s="68"/>
      <c r="HBM8" s="68"/>
      <c r="HBN8" s="68"/>
      <c r="HBO8" s="68"/>
      <c r="HBP8" s="68"/>
      <c r="HBQ8" s="68"/>
      <c r="HBR8" s="68"/>
      <c r="HBS8" s="68"/>
      <c r="HBT8" s="68"/>
      <c r="HBU8" s="68"/>
      <c r="HBV8" s="68"/>
      <c r="HBW8" s="68"/>
      <c r="HBX8" s="68"/>
      <c r="HBY8" s="68"/>
      <c r="HBZ8" s="68"/>
      <c r="HCA8" s="68"/>
      <c r="HCB8" s="68"/>
      <c r="HCC8" s="68"/>
      <c r="HCD8" s="68"/>
      <c r="HCE8" s="68"/>
      <c r="HCF8" s="68"/>
      <c r="HCG8" s="68"/>
      <c r="HCH8" s="68"/>
      <c r="HCI8" s="68"/>
      <c r="HCJ8" s="68"/>
      <c r="HCK8" s="68"/>
      <c r="HCL8" s="68"/>
      <c r="HCM8" s="68"/>
      <c r="HCN8" s="68"/>
      <c r="HCO8" s="68"/>
      <c r="HCP8" s="68"/>
      <c r="HCQ8" s="68"/>
      <c r="HCR8" s="68"/>
      <c r="HCS8" s="68"/>
      <c r="HCT8" s="68"/>
      <c r="HCU8" s="68"/>
      <c r="HCV8" s="68"/>
      <c r="HCW8" s="68"/>
      <c r="HCX8" s="68"/>
      <c r="HCY8" s="68"/>
      <c r="HCZ8" s="68"/>
      <c r="HDA8" s="68"/>
      <c r="HDB8" s="68"/>
      <c r="HDC8" s="68"/>
      <c r="HDD8" s="68"/>
      <c r="HDE8" s="68"/>
      <c r="HDF8" s="68"/>
      <c r="HDG8" s="68"/>
      <c r="HDH8" s="68"/>
      <c r="HDI8" s="68"/>
      <c r="HDJ8" s="68"/>
      <c r="HDK8" s="68"/>
      <c r="HDL8" s="68"/>
      <c r="HDM8" s="68"/>
      <c r="HDN8" s="68"/>
      <c r="HDO8" s="68"/>
      <c r="HDP8" s="68"/>
      <c r="HDQ8" s="68"/>
      <c r="HDR8" s="68"/>
      <c r="HDS8" s="68"/>
      <c r="HDT8" s="68"/>
      <c r="HDU8" s="68"/>
      <c r="HDV8" s="68"/>
      <c r="HDW8" s="68"/>
      <c r="HDX8" s="68"/>
      <c r="HDY8" s="68"/>
      <c r="HDZ8" s="68"/>
      <c r="HEA8" s="68"/>
      <c r="HEB8" s="68"/>
      <c r="HEC8" s="68"/>
      <c r="HED8" s="68"/>
      <c r="HEE8" s="68"/>
      <c r="HEF8" s="68"/>
      <c r="HEG8" s="68"/>
      <c r="HEH8" s="68"/>
      <c r="HEI8" s="68"/>
      <c r="HEJ8" s="68"/>
      <c r="HEK8" s="68"/>
      <c r="HEL8" s="68"/>
      <c r="HEM8" s="68"/>
      <c r="HEN8" s="68"/>
      <c r="HEO8" s="68"/>
      <c r="HEP8" s="68"/>
      <c r="HEQ8" s="68"/>
      <c r="HER8" s="68"/>
      <c r="HES8" s="68"/>
      <c r="HET8" s="68"/>
      <c r="HEU8" s="68"/>
      <c r="HEV8" s="68"/>
      <c r="HEW8" s="68"/>
      <c r="HEX8" s="68"/>
      <c r="HEY8" s="68"/>
      <c r="HEZ8" s="68"/>
      <c r="HFA8" s="68"/>
      <c r="HFB8" s="68"/>
      <c r="HFC8" s="68"/>
      <c r="HFD8" s="68"/>
      <c r="HFE8" s="68"/>
      <c r="HFF8" s="68"/>
      <c r="HFG8" s="68"/>
      <c r="HFH8" s="68"/>
      <c r="HFI8" s="68"/>
      <c r="HFJ8" s="68"/>
      <c r="HFK8" s="68"/>
      <c r="HFL8" s="68"/>
      <c r="HFM8" s="68"/>
      <c r="HFN8" s="68"/>
      <c r="HFO8" s="68"/>
      <c r="HFP8" s="68"/>
      <c r="HFQ8" s="68"/>
      <c r="HFR8" s="68"/>
      <c r="HFS8" s="68"/>
      <c r="HFT8" s="68"/>
      <c r="HFU8" s="68"/>
      <c r="HFV8" s="68"/>
      <c r="HFW8" s="68"/>
      <c r="HFX8" s="68"/>
      <c r="HFY8" s="68"/>
      <c r="HFZ8" s="68"/>
      <c r="HGA8" s="68"/>
      <c r="HGB8" s="68"/>
      <c r="HGC8" s="68"/>
      <c r="HGD8" s="68"/>
      <c r="HGE8" s="68"/>
      <c r="HGF8" s="68"/>
      <c r="HGG8" s="68"/>
      <c r="HGH8" s="68"/>
      <c r="HGI8" s="68"/>
      <c r="HGJ8" s="68"/>
      <c r="HGK8" s="68"/>
      <c r="HGL8" s="68"/>
      <c r="HGM8" s="68"/>
      <c r="HGN8" s="68"/>
      <c r="HGO8" s="68"/>
      <c r="HGP8" s="68"/>
      <c r="HGQ8" s="68"/>
      <c r="HGR8" s="68"/>
      <c r="HGS8" s="68"/>
      <c r="HGT8" s="68"/>
      <c r="HGU8" s="68"/>
      <c r="HGV8" s="68"/>
      <c r="HGW8" s="68"/>
      <c r="HGX8" s="68"/>
      <c r="HGY8" s="68"/>
      <c r="HGZ8" s="68"/>
      <c r="HHA8" s="68"/>
      <c r="HHB8" s="68"/>
      <c r="HHC8" s="68"/>
      <c r="HHD8" s="68"/>
      <c r="HHE8" s="68"/>
      <c r="HHF8" s="68"/>
      <c r="HHG8" s="68"/>
      <c r="HHH8" s="68"/>
      <c r="HHI8" s="68"/>
      <c r="HHJ8" s="68"/>
      <c r="HHK8" s="68"/>
      <c r="HHL8" s="68"/>
      <c r="HHM8" s="68"/>
      <c r="HHN8" s="68"/>
      <c r="HHO8" s="68"/>
      <c r="HHP8" s="68"/>
      <c r="HHQ8" s="68"/>
      <c r="HHR8" s="68"/>
      <c r="HHS8" s="68"/>
      <c r="HHT8" s="68"/>
      <c r="HHU8" s="68"/>
      <c r="HHV8" s="68"/>
      <c r="HHW8" s="68"/>
      <c r="HHX8" s="68"/>
      <c r="HHY8" s="68"/>
      <c r="HHZ8" s="68"/>
      <c r="HIA8" s="68"/>
      <c r="HIB8" s="68"/>
      <c r="HIC8" s="68"/>
      <c r="HID8" s="68"/>
      <c r="HIE8" s="68"/>
      <c r="HIF8" s="68"/>
      <c r="HIG8" s="68"/>
      <c r="HIH8" s="68"/>
      <c r="HII8" s="68"/>
      <c r="HIJ8" s="68"/>
      <c r="HIK8" s="68"/>
      <c r="HIL8" s="68"/>
      <c r="HIM8" s="68"/>
      <c r="HIN8" s="68"/>
      <c r="HIO8" s="68"/>
      <c r="HIP8" s="68"/>
      <c r="HIQ8" s="68"/>
      <c r="HIR8" s="68"/>
      <c r="HIS8" s="68"/>
      <c r="HIT8" s="68"/>
      <c r="HIU8" s="68"/>
      <c r="HIV8" s="68"/>
      <c r="HIW8" s="68"/>
      <c r="HIX8" s="68"/>
      <c r="HIY8" s="68"/>
      <c r="HIZ8" s="68"/>
      <c r="HJA8" s="68"/>
      <c r="HJB8" s="68"/>
      <c r="HJC8" s="68"/>
      <c r="HJD8" s="68"/>
      <c r="HJE8" s="68"/>
      <c r="HJF8" s="68"/>
      <c r="HJG8" s="68"/>
      <c r="HJH8" s="68"/>
      <c r="HJI8" s="68"/>
      <c r="HJJ8" s="68"/>
      <c r="HJK8" s="68"/>
      <c r="HJL8" s="68"/>
      <c r="HJM8" s="68"/>
      <c r="HJN8" s="68"/>
      <c r="HJO8" s="68"/>
      <c r="HJP8" s="68"/>
      <c r="HJQ8" s="68"/>
      <c r="HJR8" s="68"/>
      <c r="HJS8" s="68"/>
      <c r="HJT8" s="68"/>
      <c r="HJU8" s="68"/>
      <c r="HJV8" s="68"/>
      <c r="HJW8" s="68"/>
      <c r="HJX8" s="68"/>
      <c r="HJY8" s="68"/>
      <c r="HJZ8" s="68"/>
      <c r="HKA8" s="68"/>
      <c r="HKB8" s="68"/>
      <c r="HKC8" s="68"/>
      <c r="HKD8" s="68"/>
      <c r="HKE8" s="68"/>
      <c r="HKF8" s="68"/>
      <c r="HKG8" s="68"/>
      <c r="HKH8" s="68"/>
      <c r="HKI8" s="68"/>
      <c r="HKJ8" s="68"/>
      <c r="HKK8" s="68"/>
      <c r="HKL8" s="68"/>
      <c r="HKM8" s="68"/>
      <c r="HKN8" s="68"/>
      <c r="HKO8" s="68"/>
      <c r="HKP8" s="68"/>
      <c r="HKQ8" s="68"/>
      <c r="HKR8" s="68"/>
      <c r="HKS8" s="68"/>
      <c r="HKT8" s="68"/>
      <c r="HKU8" s="68"/>
      <c r="HKV8" s="68"/>
      <c r="HKW8" s="68"/>
      <c r="HKX8" s="68"/>
      <c r="HKY8" s="68"/>
      <c r="HKZ8" s="68"/>
      <c r="HLA8" s="68"/>
      <c r="HLB8" s="68"/>
      <c r="HLC8" s="68"/>
      <c r="HLD8" s="68"/>
      <c r="HLE8" s="68"/>
      <c r="HLF8" s="68"/>
      <c r="HLG8" s="68"/>
      <c r="HLH8" s="68"/>
      <c r="HLI8" s="68"/>
      <c r="HLJ8" s="68"/>
      <c r="HLK8" s="68"/>
      <c r="HLL8" s="68"/>
      <c r="HLM8" s="68"/>
      <c r="HLN8" s="68"/>
      <c r="HLO8" s="68"/>
      <c r="HLP8" s="68"/>
      <c r="HLQ8" s="68"/>
      <c r="HLR8" s="68"/>
      <c r="HLS8" s="68"/>
      <c r="HLT8" s="68"/>
      <c r="HLU8" s="68"/>
      <c r="HLV8" s="68"/>
      <c r="HLW8" s="68"/>
      <c r="HLX8" s="68"/>
      <c r="HLY8" s="68"/>
      <c r="HLZ8" s="68"/>
      <c r="HMA8" s="68"/>
      <c r="HMB8" s="68"/>
      <c r="HMC8" s="68"/>
      <c r="HMD8" s="68"/>
      <c r="HME8" s="68"/>
      <c r="HMF8" s="68"/>
      <c r="HMG8" s="68"/>
      <c r="HMH8" s="68"/>
      <c r="HMI8" s="68"/>
      <c r="HMJ8" s="68"/>
      <c r="HMK8" s="68"/>
      <c r="HML8" s="68"/>
      <c r="HMM8" s="68"/>
      <c r="HMN8" s="68"/>
      <c r="HMO8" s="68"/>
      <c r="HMP8" s="68"/>
      <c r="HMQ8" s="68"/>
      <c r="HMR8" s="68"/>
      <c r="HMS8" s="68"/>
      <c r="HMT8" s="68"/>
      <c r="HMU8" s="68"/>
      <c r="HMV8" s="68"/>
      <c r="HMW8" s="68"/>
      <c r="HMX8" s="68"/>
      <c r="HMY8" s="68"/>
      <c r="HMZ8" s="68"/>
      <c r="HNA8" s="68"/>
      <c r="HNB8" s="68"/>
      <c r="HNC8" s="68"/>
      <c r="HND8" s="68"/>
      <c r="HNE8" s="68"/>
      <c r="HNF8" s="68"/>
      <c r="HNG8" s="68"/>
      <c r="HNH8" s="68"/>
      <c r="HNI8" s="68"/>
      <c r="HNJ8" s="68"/>
      <c r="HNK8" s="68"/>
      <c r="HNL8" s="68"/>
      <c r="HNM8" s="68"/>
      <c r="HNN8" s="68"/>
      <c r="HNO8" s="68"/>
      <c r="HNP8" s="68"/>
      <c r="HNQ8" s="68"/>
      <c r="HNR8" s="68"/>
      <c r="HNS8" s="68"/>
      <c r="HNT8" s="68"/>
      <c r="HNU8" s="68"/>
      <c r="HNV8" s="68"/>
      <c r="HNW8" s="68"/>
      <c r="HNX8" s="68"/>
      <c r="HNY8" s="68"/>
      <c r="HNZ8" s="68"/>
      <c r="HOA8" s="68"/>
      <c r="HOB8" s="68"/>
      <c r="HOC8" s="68"/>
      <c r="HOD8" s="68"/>
      <c r="HOE8" s="68"/>
      <c r="HOF8" s="68"/>
      <c r="HOG8" s="68"/>
      <c r="HOH8" s="68"/>
      <c r="HOI8" s="68"/>
      <c r="HOJ8" s="68"/>
      <c r="HOK8" s="68"/>
      <c r="HOL8" s="68"/>
      <c r="HOM8" s="68"/>
      <c r="HON8" s="68"/>
      <c r="HOO8" s="68"/>
      <c r="HOP8" s="68"/>
      <c r="HOQ8" s="68"/>
      <c r="HOR8" s="68"/>
      <c r="HOS8" s="68"/>
      <c r="HOT8" s="68"/>
      <c r="HOU8" s="68"/>
      <c r="HOV8" s="68"/>
      <c r="HOW8" s="68"/>
      <c r="HOX8" s="68"/>
      <c r="HOY8" s="68"/>
      <c r="HOZ8" s="68"/>
      <c r="HPA8" s="68"/>
      <c r="HPB8" s="68"/>
      <c r="HPC8" s="68"/>
      <c r="HPD8" s="68"/>
      <c r="HPE8" s="68"/>
      <c r="HPF8" s="68"/>
      <c r="HPG8" s="68"/>
      <c r="HPH8" s="68"/>
      <c r="HPI8" s="68"/>
      <c r="HPJ8" s="68"/>
      <c r="HPK8" s="68"/>
      <c r="HPL8" s="68"/>
      <c r="HPM8" s="68"/>
      <c r="HPN8" s="68"/>
      <c r="HPO8" s="68"/>
      <c r="HPP8" s="68"/>
      <c r="HPQ8" s="68"/>
      <c r="HPR8" s="68"/>
      <c r="HPS8" s="68"/>
      <c r="HPT8" s="68"/>
      <c r="HPU8" s="68"/>
      <c r="HPV8" s="68"/>
      <c r="HPW8" s="68"/>
      <c r="HPX8" s="68"/>
      <c r="HPY8" s="68"/>
      <c r="HPZ8" s="68"/>
      <c r="HQA8" s="68"/>
      <c r="HQB8" s="68"/>
      <c r="HQC8" s="68"/>
      <c r="HQD8" s="68"/>
      <c r="HQE8" s="68"/>
      <c r="HQF8" s="68"/>
      <c r="HQG8" s="68"/>
      <c r="HQH8" s="68"/>
      <c r="HQI8" s="68"/>
      <c r="HQJ8" s="68"/>
      <c r="HQK8" s="68"/>
      <c r="HQL8" s="68"/>
      <c r="HQM8" s="68"/>
      <c r="HQN8" s="68"/>
      <c r="HQO8" s="68"/>
      <c r="HQP8" s="68"/>
      <c r="HQQ8" s="68"/>
      <c r="HQR8" s="68"/>
      <c r="HQS8" s="68"/>
      <c r="HQT8" s="68"/>
      <c r="HQU8" s="68"/>
      <c r="HQV8" s="68"/>
      <c r="HQW8" s="68"/>
      <c r="HQX8" s="68"/>
      <c r="HQY8" s="68"/>
      <c r="HQZ8" s="68"/>
      <c r="HRA8" s="68"/>
      <c r="HRB8" s="68"/>
      <c r="HRC8" s="68"/>
      <c r="HRD8" s="68"/>
      <c r="HRE8" s="68"/>
      <c r="HRF8" s="68"/>
      <c r="HRG8" s="68"/>
      <c r="HRH8" s="68"/>
      <c r="HRI8" s="68"/>
      <c r="HRJ8" s="68"/>
      <c r="HRK8" s="68"/>
      <c r="HRL8" s="68"/>
      <c r="HRM8" s="68"/>
      <c r="HRN8" s="68"/>
      <c r="HRO8" s="68"/>
      <c r="HRP8" s="68"/>
      <c r="HRQ8" s="68"/>
      <c r="HRR8" s="68"/>
      <c r="HRS8" s="68"/>
      <c r="HRT8" s="68"/>
      <c r="HRU8" s="68"/>
      <c r="HRV8" s="68"/>
      <c r="HRW8" s="68"/>
      <c r="HRX8" s="68"/>
      <c r="HRY8" s="68"/>
      <c r="HRZ8" s="68"/>
      <c r="HSA8" s="68"/>
      <c r="HSB8" s="68"/>
      <c r="HSC8" s="68"/>
      <c r="HSD8" s="68"/>
      <c r="HSE8" s="68"/>
      <c r="HSF8" s="68"/>
      <c r="HSG8" s="68"/>
      <c r="HSH8" s="68"/>
      <c r="HSI8" s="68"/>
      <c r="HSJ8" s="68"/>
      <c r="HSK8" s="68"/>
      <c r="HSL8" s="68"/>
      <c r="HSM8" s="68"/>
      <c r="HSN8" s="68"/>
      <c r="HSO8" s="68"/>
      <c r="HSP8" s="68"/>
      <c r="HSQ8" s="68"/>
      <c r="HSR8" s="68"/>
      <c r="HSS8" s="68"/>
      <c r="HST8" s="68"/>
      <c r="HSU8" s="68"/>
      <c r="HSV8" s="68"/>
      <c r="HSW8" s="68"/>
      <c r="HSX8" s="68"/>
      <c r="HSY8" s="68"/>
      <c r="HSZ8" s="68"/>
      <c r="HTA8" s="68"/>
      <c r="HTB8" s="68"/>
      <c r="HTC8" s="68"/>
      <c r="HTD8" s="68"/>
      <c r="HTE8" s="68"/>
      <c r="HTF8" s="68"/>
      <c r="HTG8" s="68"/>
      <c r="HTH8" s="68"/>
      <c r="HTI8" s="68"/>
      <c r="HTJ8" s="68"/>
      <c r="HTK8" s="68"/>
      <c r="HTL8" s="68"/>
      <c r="HTM8" s="68"/>
      <c r="HTN8" s="68"/>
      <c r="HTO8" s="68"/>
      <c r="HTP8" s="68"/>
      <c r="HTQ8" s="68"/>
      <c r="HTR8" s="68"/>
      <c r="HTS8" s="68"/>
      <c r="HTT8" s="68"/>
      <c r="HTU8" s="68"/>
      <c r="HTV8" s="68"/>
      <c r="HTW8" s="68"/>
      <c r="HTX8" s="68"/>
      <c r="HTY8" s="68"/>
      <c r="HTZ8" s="68"/>
      <c r="HUA8" s="68"/>
      <c r="HUB8" s="68"/>
      <c r="HUC8" s="68"/>
      <c r="HUD8" s="68"/>
      <c r="HUE8" s="68"/>
      <c r="HUF8" s="68"/>
      <c r="HUG8" s="68"/>
      <c r="HUH8" s="68"/>
      <c r="HUI8" s="68"/>
      <c r="HUJ8" s="68"/>
      <c r="HUK8" s="68"/>
      <c r="HUL8" s="68"/>
      <c r="HUM8" s="68"/>
      <c r="HUN8" s="68"/>
      <c r="HUO8" s="68"/>
      <c r="HUP8" s="68"/>
      <c r="HUQ8" s="68"/>
      <c r="HUR8" s="68"/>
      <c r="HUS8" s="68"/>
      <c r="HUT8" s="68"/>
      <c r="HUU8" s="68"/>
      <c r="HUV8" s="68"/>
      <c r="HUW8" s="68"/>
      <c r="HUX8" s="68"/>
      <c r="HUY8" s="68"/>
      <c r="HUZ8" s="68"/>
      <c r="HVA8" s="68"/>
      <c r="HVB8" s="68"/>
      <c r="HVC8" s="68"/>
      <c r="HVD8" s="68"/>
      <c r="HVE8" s="68"/>
      <c r="HVF8" s="68"/>
      <c r="HVG8" s="68"/>
      <c r="HVH8" s="68"/>
      <c r="HVI8" s="68"/>
      <c r="HVJ8" s="68"/>
      <c r="HVK8" s="68"/>
      <c r="HVL8" s="68"/>
      <c r="HVM8" s="68"/>
      <c r="HVN8" s="68"/>
      <c r="HVO8" s="68"/>
      <c r="HVP8" s="68"/>
      <c r="HVQ8" s="68"/>
      <c r="HVR8" s="68"/>
      <c r="HVS8" s="68"/>
      <c r="HVT8" s="68"/>
      <c r="HVU8" s="68"/>
      <c r="HVV8" s="68"/>
      <c r="HVW8" s="68"/>
      <c r="HVX8" s="68"/>
      <c r="HVY8" s="68"/>
      <c r="HVZ8" s="68"/>
      <c r="HWA8" s="68"/>
      <c r="HWB8" s="68"/>
      <c r="HWC8" s="68"/>
      <c r="HWD8" s="68"/>
      <c r="HWE8" s="68"/>
      <c r="HWF8" s="68"/>
      <c r="HWG8" s="68"/>
      <c r="HWH8" s="68"/>
      <c r="HWI8" s="68"/>
      <c r="HWJ8" s="68"/>
      <c r="HWK8" s="68"/>
      <c r="HWL8" s="68"/>
      <c r="HWM8" s="68"/>
      <c r="HWN8" s="68"/>
      <c r="HWO8" s="68"/>
      <c r="HWP8" s="68"/>
      <c r="HWQ8" s="68"/>
      <c r="HWR8" s="68"/>
      <c r="HWS8" s="68"/>
      <c r="HWT8" s="68"/>
      <c r="HWU8" s="68"/>
      <c r="HWV8" s="68"/>
      <c r="HWW8" s="68"/>
      <c r="HWX8" s="68"/>
      <c r="HWY8" s="68"/>
      <c r="HWZ8" s="68"/>
      <c r="HXA8" s="68"/>
      <c r="HXB8" s="68"/>
      <c r="HXC8" s="68"/>
      <c r="HXD8" s="68"/>
      <c r="HXE8" s="68"/>
      <c r="HXF8" s="68"/>
      <c r="HXG8" s="68"/>
      <c r="HXH8" s="68"/>
      <c r="HXI8" s="68"/>
      <c r="HXJ8" s="68"/>
      <c r="HXK8" s="68"/>
      <c r="HXL8" s="68"/>
      <c r="HXM8" s="68"/>
      <c r="HXN8" s="68"/>
      <c r="HXO8" s="68"/>
      <c r="HXP8" s="68"/>
      <c r="HXQ8" s="68"/>
      <c r="HXR8" s="68"/>
      <c r="HXS8" s="68"/>
      <c r="HXT8" s="68"/>
      <c r="HXU8" s="68"/>
      <c r="HXV8" s="68"/>
      <c r="HXW8" s="68"/>
      <c r="HXX8" s="68"/>
      <c r="HXY8" s="68"/>
      <c r="HXZ8" s="68"/>
      <c r="HYA8" s="68"/>
      <c r="HYB8" s="68"/>
      <c r="HYC8" s="68"/>
      <c r="HYD8" s="68"/>
      <c r="HYE8" s="68"/>
      <c r="HYF8" s="68"/>
      <c r="HYG8" s="68"/>
      <c r="HYH8" s="68"/>
      <c r="HYI8" s="68"/>
      <c r="HYJ8" s="68"/>
      <c r="HYK8" s="68"/>
      <c r="HYL8" s="68"/>
      <c r="HYM8" s="68"/>
      <c r="HYN8" s="68"/>
      <c r="HYO8" s="68"/>
      <c r="HYP8" s="68"/>
      <c r="HYQ8" s="68"/>
      <c r="HYR8" s="68"/>
      <c r="HYS8" s="68"/>
      <c r="HYT8" s="68"/>
      <c r="HYU8" s="68"/>
      <c r="HYV8" s="68"/>
      <c r="HYW8" s="68"/>
      <c r="HYX8" s="68"/>
      <c r="HYY8" s="68"/>
      <c r="HYZ8" s="68"/>
      <c r="HZA8" s="68"/>
      <c r="HZB8" s="68"/>
      <c r="HZC8" s="68"/>
      <c r="HZD8" s="68"/>
      <c r="HZE8" s="68"/>
      <c r="HZF8" s="68"/>
      <c r="HZG8" s="68"/>
      <c r="HZH8" s="68"/>
      <c r="HZI8" s="68"/>
      <c r="HZJ8" s="68"/>
      <c r="HZK8" s="68"/>
      <c r="HZL8" s="68"/>
      <c r="HZM8" s="68"/>
      <c r="HZN8" s="68"/>
      <c r="HZO8" s="68"/>
      <c r="HZP8" s="68"/>
      <c r="HZQ8" s="68"/>
      <c r="HZR8" s="68"/>
      <c r="HZS8" s="68"/>
      <c r="HZT8" s="68"/>
      <c r="HZU8" s="68"/>
      <c r="HZV8" s="68"/>
      <c r="HZW8" s="68"/>
      <c r="HZX8" s="68"/>
      <c r="HZY8" s="68"/>
      <c r="HZZ8" s="68"/>
      <c r="IAA8" s="68"/>
      <c r="IAB8" s="68"/>
      <c r="IAC8" s="68"/>
      <c r="IAD8" s="68"/>
      <c r="IAE8" s="68"/>
      <c r="IAF8" s="68"/>
      <c r="IAG8" s="68"/>
      <c r="IAH8" s="68"/>
      <c r="IAI8" s="68"/>
      <c r="IAJ8" s="68"/>
      <c r="IAK8" s="68"/>
      <c r="IAL8" s="68"/>
      <c r="IAM8" s="68"/>
      <c r="IAN8" s="68"/>
      <c r="IAO8" s="68"/>
      <c r="IAP8" s="68"/>
      <c r="IAQ8" s="68"/>
      <c r="IAR8" s="68"/>
      <c r="IAS8" s="68"/>
      <c r="IAT8" s="68"/>
      <c r="IAU8" s="68"/>
      <c r="IAV8" s="68"/>
      <c r="IAW8" s="68"/>
      <c r="IAX8" s="68"/>
      <c r="IAY8" s="68"/>
      <c r="IAZ8" s="68"/>
      <c r="IBA8" s="68"/>
      <c r="IBB8" s="68"/>
      <c r="IBC8" s="68"/>
      <c r="IBD8" s="68"/>
      <c r="IBE8" s="68"/>
      <c r="IBF8" s="68"/>
      <c r="IBG8" s="68"/>
      <c r="IBH8" s="68"/>
      <c r="IBI8" s="68"/>
      <c r="IBJ8" s="68"/>
      <c r="IBK8" s="68"/>
      <c r="IBL8" s="68"/>
      <c r="IBM8" s="68"/>
      <c r="IBN8" s="68"/>
      <c r="IBO8" s="68"/>
      <c r="IBP8" s="68"/>
      <c r="IBQ8" s="68"/>
      <c r="IBR8" s="68"/>
      <c r="IBS8" s="68"/>
      <c r="IBT8" s="68"/>
      <c r="IBU8" s="68"/>
      <c r="IBV8" s="68"/>
      <c r="IBW8" s="68"/>
      <c r="IBX8" s="68"/>
      <c r="IBY8" s="68"/>
      <c r="IBZ8" s="68"/>
      <c r="ICA8" s="68"/>
      <c r="ICB8" s="68"/>
      <c r="ICC8" s="68"/>
      <c r="ICD8" s="68"/>
      <c r="ICE8" s="68"/>
      <c r="ICF8" s="68"/>
      <c r="ICG8" s="68"/>
      <c r="ICH8" s="68"/>
      <c r="ICI8" s="68"/>
      <c r="ICJ8" s="68"/>
      <c r="ICK8" s="68"/>
      <c r="ICL8" s="68"/>
      <c r="ICM8" s="68"/>
      <c r="ICN8" s="68"/>
      <c r="ICO8" s="68"/>
      <c r="ICP8" s="68"/>
      <c r="ICQ8" s="68"/>
      <c r="ICR8" s="68"/>
      <c r="ICS8" s="68"/>
      <c r="ICT8" s="68"/>
      <c r="ICU8" s="68"/>
      <c r="ICV8" s="68"/>
      <c r="ICW8" s="68"/>
      <c r="ICX8" s="68"/>
      <c r="ICY8" s="68"/>
      <c r="ICZ8" s="68"/>
      <c r="IDA8" s="68"/>
      <c r="IDB8" s="68"/>
      <c r="IDC8" s="68"/>
      <c r="IDD8" s="68"/>
      <c r="IDE8" s="68"/>
      <c r="IDF8" s="68"/>
      <c r="IDG8" s="68"/>
      <c r="IDH8" s="68"/>
      <c r="IDI8" s="68"/>
      <c r="IDJ8" s="68"/>
      <c r="IDK8" s="68"/>
      <c r="IDL8" s="68"/>
      <c r="IDM8" s="68"/>
      <c r="IDN8" s="68"/>
      <c r="IDO8" s="68"/>
      <c r="IDP8" s="68"/>
      <c r="IDQ8" s="68"/>
      <c r="IDR8" s="68"/>
      <c r="IDS8" s="68"/>
      <c r="IDT8" s="68"/>
      <c r="IDU8" s="68"/>
      <c r="IDV8" s="68"/>
      <c r="IDW8" s="68"/>
      <c r="IDX8" s="68"/>
      <c r="IDY8" s="68"/>
      <c r="IDZ8" s="68"/>
      <c r="IEA8" s="68"/>
      <c r="IEB8" s="68"/>
      <c r="IEC8" s="68"/>
      <c r="IED8" s="68"/>
      <c r="IEE8" s="68"/>
      <c r="IEF8" s="68"/>
      <c r="IEG8" s="68"/>
      <c r="IEH8" s="68"/>
      <c r="IEI8" s="68"/>
      <c r="IEJ8" s="68"/>
      <c r="IEK8" s="68"/>
      <c r="IEL8" s="68"/>
      <c r="IEM8" s="68"/>
      <c r="IEN8" s="68"/>
      <c r="IEO8" s="68"/>
      <c r="IEP8" s="68"/>
      <c r="IEQ8" s="68"/>
      <c r="IER8" s="68"/>
      <c r="IES8" s="68"/>
      <c r="IET8" s="68"/>
      <c r="IEU8" s="68"/>
      <c r="IEV8" s="68"/>
      <c r="IEW8" s="68"/>
      <c r="IEX8" s="68"/>
      <c r="IEY8" s="68"/>
      <c r="IEZ8" s="68"/>
      <c r="IFA8" s="68"/>
      <c r="IFB8" s="68"/>
      <c r="IFC8" s="68"/>
      <c r="IFD8" s="68"/>
      <c r="IFE8" s="68"/>
      <c r="IFF8" s="68"/>
      <c r="IFG8" s="68"/>
      <c r="IFH8" s="68"/>
      <c r="IFI8" s="68"/>
      <c r="IFJ8" s="68"/>
      <c r="IFK8" s="68"/>
      <c r="IFL8" s="68"/>
      <c r="IFM8" s="68"/>
      <c r="IFN8" s="68"/>
      <c r="IFO8" s="68"/>
      <c r="IFP8" s="68"/>
      <c r="IFQ8" s="68"/>
      <c r="IFR8" s="68"/>
      <c r="IFS8" s="68"/>
      <c r="IFT8" s="68"/>
      <c r="IFU8" s="68"/>
      <c r="IFV8" s="68"/>
      <c r="IFW8" s="68"/>
      <c r="IFX8" s="68"/>
      <c r="IFY8" s="68"/>
      <c r="IFZ8" s="68"/>
      <c r="IGA8" s="68"/>
      <c r="IGB8" s="68"/>
      <c r="IGC8" s="68"/>
      <c r="IGD8" s="68"/>
      <c r="IGE8" s="68"/>
      <c r="IGF8" s="68"/>
      <c r="IGG8" s="68"/>
      <c r="IGH8" s="68"/>
      <c r="IGI8" s="68"/>
      <c r="IGJ8" s="68"/>
      <c r="IGK8" s="68"/>
      <c r="IGL8" s="68"/>
      <c r="IGM8" s="68"/>
      <c r="IGN8" s="68"/>
      <c r="IGO8" s="68"/>
      <c r="IGP8" s="68"/>
      <c r="IGQ8" s="68"/>
      <c r="IGR8" s="68"/>
      <c r="IGS8" s="68"/>
      <c r="IGT8" s="68"/>
      <c r="IGU8" s="68"/>
      <c r="IGV8" s="68"/>
      <c r="IGW8" s="68"/>
      <c r="IGX8" s="68"/>
      <c r="IGY8" s="68"/>
      <c r="IGZ8" s="68"/>
      <c r="IHA8" s="68"/>
      <c r="IHB8" s="68"/>
      <c r="IHC8" s="68"/>
      <c r="IHD8" s="68"/>
      <c r="IHE8" s="68"/>
      <c r="IHF8" s="68"/>
      <c r="IHG8" s="68"/>
      <c r="IHH8" s="68"/>
      <c r="IHI8" s="68"/>
      <c r="IHJ8" s="68"/>
      <c r="IHK8" s="68"/>
      <c r="IHL8" s="68"/>
      <c r="IHM8" s="68"/>
      <c r="IHN8" s="68"/>
      <c r="IHO8" s="68"/>
      <c r="IHP8" s="68"/>
      <c r="IHQ8" s="68"/>
      <c r="IHR8" s="68"/>
      <c r="IHS8" s="68"/>
      <c r="IHT8" s="68"/>
      <c r="IHU8" s="68"/>
      <c r="IHV8" s="68"/>
      <c r="IHW8" s="68"/>
      <c r="IHX8" s="68"/>
      <c r="IHY8" s="68"/>
      <c r="IHZ8" s="68"/>
      <c r="IIA8" s="68"/>
      <c r="IIB8" s="68"/>
      <c r="IIC8" s="68"/>
      <c r="IID8" s="68"/>
      <c r="IIE8" s="68"/>
      <c r="IIF8" s="68"/>
      <c r="IIG8" s="68"/>
      <c r="IIH8" s="68"/>
      <c r="III8" s="68"/>
      <c r="IIJ8" s="68"/>
      <c r="IIK8" s="68"/>
      <c r="IIL8" s="68"/>
      <c r="IIM8" s="68"/>
      <c r="IIN8" s="68"/>
      <c r="IIO8" s="68"/>
      <c r="IIP8" s="68"/>
      <c r="IIQ8" s="68"/>
      <c r="IIR8" s="68"/>
      <c r="IIS8" s="68"/>
      <c r="IIT8" s="68"/>
      <c r="IIU8" s="68"/>
      <c r="IIV8" s="68"/>
      <c r="IIW8" s="68"/>
      <c r="IIX8" s="68"/>
      <c r="IIY8" s="68"/>
      <c r="IIZ8" s="68"/>
      <c r="IJA8" s="68"/>
      <c r="IJB8" s="68"/>
      <c r="IJC8" s="68"/>
      <c r="IJD8" s="68"/>
      <c r="IJE8" s="68"/>
      <c r="IJF8" s="68"/>
      <c r="IJG8" s="68"/>
      <c r="IJH8" s="68"/>
      <c r="IJI8" s="68"/>
      <c r="IJJ8" s="68"/>
      <c r="IJK8" s="68"/>
      <c r="IJL8" s="68"/>
      <c r="IJM8" s="68"/>
      <c r="IJN8" s="68"/>
      <c r="IJO8" s="68"/>
      <c r="IJP8" s="68"/>
      <c r="IJQ8" s="68"/>
      <c r="IJR8" s="68"/>
      <c r="IJS8" s="68"/>
      <c r="IJT8" s="68"/>
      <c r="IJU8" s="68"/>
      <c r="IJV8" s="68"/>
      <c r="IJW8" s="68"/>
      <c r="IJX8" s="68"/>
      <c r="IJY8" s="68"/>
      <c r="IJZ8" s="68"/>
      <c r="IKA8" s="68"/>
      <c r="IKB8" s="68"/>
      <c r="IKC8" s="68"/>
      <c r="IKD8" s="68"/>
      <c r="IKE8" s="68"/>
      <c r="IKF8" s="68"/>
      <c r="IKG8" s="68"/>
      <c r="IKH8" s="68"/>
      <c r="IKI8" s="68"/>
      <c r="IKJ8" s="68"/>
      <c r="IKK8" s="68"/>
      <c r="IKL8" s="68"/>
      <c r="IKM8" s="68"/>
      <c r="IKN8" s="68"/>
      <c r="IKO8" s="68"/>
      <c r="IKP8" s="68"/>
      <c r="IKQ8" s="68"/>
      <c r="IKR8" s="68"/>
      <c r="IKS8" s="68"/>
      <c r="IKT8" s="68"/>
      <c r="IKU8" s="68"/>
      <c r="IKV8" s="68"/>
      <c r="IKW8" s="68"/>
      <c r="IKX8" s="68"/>
      <c r="IKY8" s="68"/>
      <c r="IKZ8" s="68"/>
      <c r="ILA8" s="68"/>
      <c r="ILB8" s="68"/>
      <c r="ILC8" s="68"/>
      <c r="ILD8" s="68"/>
      <c r="ILE8" s="68"/>
      <c r="ILF8" s="68"/>
      <c r="ILG8" s="68"/>
      <c r="ILH8" s="68"/>
      <c r="ILI8" s="68"/>
      <c r="ILJ8" s="68"/>
      <c r="ILK8" s="68"/>
      <c r="ILL8" s="68"/>
      <c r="ILM8" s="68"/>
      <c r="ILN8" s="68"/>
      <c r="ILO8" s="68"/>
      <c r="ILP8" s="68"/>
      <c r="ILQ8" s="68"/>
      <c r="ILR8" s="68"/>
      <c r="ILS8" s="68"/>
      <c r="ILT8" s="68"/>
      <c r="ILU8" s="68"/>
      <c r="ILV8" s="68"/>
      <c r="ILW8" s="68"/>
      <c r="ILX8" s="68"/>
      <c r="ILY8" s="68"/>
      <c r="ILZ8" s="68"/>
      <c r="IMA8" s="68"/>
      <c r="IMB8" s="68"/>
      <c r="IMC8" s="68"/>
      <c r="IMD8" s="68"/>
      <c r="IME8" s="68"/>
      <c r="IMF8" s="68"/>
      <c r="IMG8" s="68"/>
      <c r="IMH8" s="68"/>
      <c r="IMI8" s="68"/>
      <c r="IMJ8" s="68"/>
      <c r="IMK8" s="68"/>
      <c r="IML8" s="68"/>
      <c r="IMM8" s="68"/>
      <c r="IMN8" s="68"/>
      <c r="IMO8" s="68"/>
      <c r="IMP8" s="68"/>
      <c r="IMQ8" s="68"/>
      <c r="IMR8" s="68"/>
      <c r="IMS8" s="68"/>
      <c r="IMT8" s="68"/>
      <c r="IMU8" s="68"/>
      <c r="IMV8" s="68"/>
      <c r="IMW8" s="68"/>
      <c r="IMX8" s="68"/>
      <c r="IMY8" s="68"/>
      <c r="IMZ8" s="68"/>
      <c r="INA8" s="68"/>
      <c r="INB8" s="68"/>
      <c r="INC8" s="68"/>
      <c r="IND8" s="68"/>
      <c r="INE8" s="68"/>
      <c r="INF8" s="68"/>
      <c r="ING8" s="68"/>
      <c r="INH8" s="68"/>
      <c r="INI8" s="68"/>
      <c r="INJ8" s="68"/>
      <c r="INK8" s="68"/>
      <c r="INL8" s="68"/>
      <c r="INM8" s="68"/>
      <c r="INN8" s="68"/>
      <c r="INO8" s="68"/>
      <c r="INP8" s="68"/>
      <c r="INQ8" s="68"/>
      <c r="INR8" s="68"/>
      <c r="INS8" s="68"/>
      <c r="INT8" s="68"/>
      <c r="INU8" s="68"/>
      <c r="INV8" s="68"/>
      <c r="INW8" s="68"/>
      <c r="INX8" s="68"/>
      <c r="INY8" s="68"/>
      <c r="INZ8" s="68"/>
      <c r="IOA8" s="68"/>
      <c r="IOB8" s="68"/>
      <c r="IOC8" s="68"/>
      <c r="IOD8" s="68"/>
      <c r="IOE8" s="68"/>
      <c r="IOF8" s="68"/>
      <c r="IOG8" s="68"/>
      <c r="IOH8" s="68"/>
      <c r="IOI8" s="68"/>
      <c r="IOJ8" s="68"/>
      <c r="IOK8" s="68"/>
      <c r="IOL8" s="68"/>
      <c r="IOM8" s="68"/>
      <c r="ION8" s="68"/>
      <c r="IOO8" s="68"/>
      <c r="IOP8" s="68"/>
      <c r="IOQ8" s="68"/>
      <c r="IOR8" s="68"/>
      <c r="IOS8" s="68"/>
      <c r="IOT8" s="68"/>
      <c r="IOU8" s="68"/>
      <c r="IOV8" s="68"/>
      <c r="IOW8" s="68"/>
      <c r="IOX8" s="68"/>
      <c r="IOY8" s="68"/>
      <c r="IOZ8" s="68"/>
      <c r="IPA8" s="68"/>
      <c r="IPB8" s="68"/>
      <c r="IPC8" s="68"/>
      <c r="IPD8" s="68"/>
      <c r="IPE8" s="68"/>
      <c r="IPF8" s="68"/>
      <c r="IPG8" s="68"/>
      <c r="IPH8" s="68"/>
      <c r="IPI8" s="68"/>
      <c r="IPJ8" s="68"/>
      <c r="IPK8" s="68"/>
      <c r="IPL8" s="68"/>
      <c r="IPM8" s="68"/>
      <c r="IPN8" s="68"/>
      <c r="IPO8" s="68"/>
      <c r="IPP8" s="68"/>
      <c r="IPQ8" s="68"/>
      <c r="IPR8" s="68"/>
      <c r="IPS8" s="68"/>
      <c r="IPT8" s="68"/>
      <c r="IPU8" s="68"/>
      <c r="IPV8" s="68"/>
      <c r="IPW8" s="68"/>
      <c r="IPX8" s="68"/>
      <c r="IPY8" s="68"/>
      <c r="IPZ8" s="68"/>
      <c r="IQA8" s="68"/>
      <c r="IQB8" s="68"/>
      <c r="IQC8" s="68"/>
      <c r="IQD8" s="68"/>
      <c r="IQE8" s="68"/>
      <c r="IQF8" s="68"/>
      <c r="IQG8" s="68"/>
      <c r="IQH8" s="68"/>
      <c r="IQI8" s="68"/>
      <c r="IQJ8" s="68"/>
      <c r="IQK8" s="68"/>
      <c r="IQL8" s="68"/>
      <c r="IQM8" s="68"/>
      <c r="IQN8" s="68"/>
      <c r="IQO8" s="68"/>
      <c r="IQP8" s="68"/>
      <c r="IQQ8" s="68"/>
      <c r="IQR8" s="68"/>
      <c r="IQS8" s="68"/>
      <c r="IQT8" s="68"/>
      <c r="IQU8" s="68"/>
      <c r="IQV8" s="68"/>
      <c r="IQW8" s="68"/>
      <c r="IQX8" s="68"/>
      <c r="IQY8" s="68"/>
      <c r="IQZ8" s="68"/>
      <c r="IRA8" s="68"/>
      <c r="IRB8" s="68"/>
      <c r="IRC8" s="68"/>
      <c r="IRD8" s="68"/>
      <c r="IRE8" s="68"/>
      <c r="IRF8" s="68"/>
      <c r="IRG8" s="68"/>
      <c r="IRH8" s="68"/>
      <c r="IRI8" s="68"/>
      <c r="IRJ8" s="68"/>
      <c r="IRK8" s="68"/>
      <c r="IRL8" s="68"/>
      <c r="IRM8" s="68"/>
      <c r="IRN8" s="68"/>
      <c r="IRO8" s="68"/>
      <c r="IRP8" s="68"/>
      <c r="IRQ8" s="68"/>
      <c r="IRR8" s="68"/>
      <c r="IRS8" s="68"/>
      <c r="IRT8" s="68"/>
      <c r="IRU8" s="68"/>
      <c r="IRV8" s="68"/>
      <c r="IRW8" s="68"/>
      <c r="IRX8" s="68"/>
      <c r="IRY8" s="68"/>
      <c r="IRZ8" s="68"/>
      <c r="ISA8" s="68"/>
      <c r="ISB8" s="68"/>
      <c r="ISC8" s="68"/>
      <c r="ISD8" s="68"/>
      <c r="ISE8" s="68"/>
      <c r="ISF8" s="68"/>
      <c r="ISG8" s="68"/>
      <c r="ISH8" s="68"/>
      <c r="ISI8" s="68"/>
      <c r="ISJ8" s="68"/>
      <c r="ISK8" s="68"/>
      <c r="ISL8" s="68"/>
      <c r="ISM8" s="68"/>
      <c r="ISN8" s="68"/>
      <c r="ISO8" s="68"/>
      <c r="ISP8" s="68"/>
      <c r="ISQ8" s="68"/>
      <c r="ISR8" s="68"/>
      <c r="ISS8" s="68"/>
      <c r="IST8" s="68"/>
      <c r="ISU8" s="68"/>
      <c r="ISV8" s="68"/>
      <c r="ISW8" s="68"/>
      <c r="ISX8" s="68"/>
      <c r="ISY8" s="68"/>
      <c r="ISZ8" s="68"/>
      <c r="ITA8" s="68"/>
      <c r="ITB8" s="68"/>
      <c r="ITC8" s="68"/>
      <c r="ITD8" s="68"/>
      <c r="ITE8" s="68"/>
      <c r="ITF8" s="68"/>
      <c r="ITG8" s="68"/>
      <c r="ITH8" s="68"/>
      <c r="ITI8" s="68"/>
      <c r="ITJ8" s="68"/>
      <c r="ITK8" s="68"/>
      <c r="ITL8" s="68"/>
      <c r="ITM8" s="68"/>
      <c r="ITN8" s="68"/>
      <c r="ITO8" s="68"/>
      <c r="ITP8" s="68"/>
      <c r="ITQ8" s="68"/>
      <c r="ITR8" s="68"/>
      <c r="ITS8" s="68"/>
      <c r="ITT8" s="68"/>
      <c r="ITU8" s="68"/>
      <c r="ITV8" s="68"/>
      <c r="ITW8" s="68"/>
      <c r="ITX8" s="68"/>
      <c r="ITY8" s="68"/>
      <c r="ITZ8" s="68"/>
      <c r="IUA8" s="68"/>
      <c r="IUB8" s="68"/>
      <c r="IUC8" s="68"/>
      <c r="IUD8" s="68"/>
      <c r="IUE8" s="68"/>
      <c r="IUF8" s="68"/>
      <c r="IUG8" s="68"/>
      <c r="IUH8" s="68"/>
      <c r="IUI8" s="68"/>
      <c r="IUJ8" s="68"/>
      <c r="IUK8" s="68"/>
      <c r="IUL8" s="68"/>
      <c r="IUM8" s="68"/>
      <c r="IUN8" s="68"/>
      <c r="IUO8" s="68"/>
      <c r="IUP8" s="68"/>
      <c r="IUQ8" s="68"/>
      <c r="IUR8" s="68"/>
      <c r="IUS8" s="68"/>
      <c r="IUT8" s="68"/>
      <c r="IUU8" s="68"/>
      <c r="IUV8" s="68"/>
      <c r="IUW8" s="68"/>
      <c r="IUX8" s="68"/>
      <c r="IUY8" s="68"/>
      <c r="IUZ8" s="68"/>
      <c r="IVA8" s="68"/>
      <c r="IVB8" s="68"/>
      <c r="IVC8" s="68"/>
      <c r="IVD8" s="68"/>
      <c r="IVE8" s="68"/>
      <c r="IVF8" s="68"/>
      <c r="IVG8" s="68"/>
      <c r="IVH8" s="68"/>
      <c r="IVI8" s="68"/>
      <c r="IVJ8" s="68"/>
      <c r="IVK8" s="68"/>
      <c r="IVL8" s="68"/>
      <c r="IVM8" s="68"/>
      <c r="IVN8" s="68"/>
      <c r="IVO8" s="68"/>
      <c r="IVP8" s="68"/>
      <c r="IVQ8" s="68"/>
      <c r="IVR8" s="68"/>
      <c r="IVS8" s="68"/>
      <c r="IVT8" s="68"/>
      <c r="IVU8" s="68"/>
      <c r="IVV8" s="68"/>
      <c r="IVW8" s="68"/>
      <c r="IVX8" s="68"/>
      <c r="IVY8" s="68"/>
      <c r="IVZ8" s="68"/>
      <c r="IWA8" s="68"/>
      <c r="IWB8" s="68"/>
      <c r="IWC8" s="68"/>
      <c r="IWD8" s="68"/>
      <c r="IWE8" s="68"/>
      <c r="IWF8" s="68"/>
      <c r="IWG8" s="68"/>
      <c r="IWH8" s="68"/>
      <c r="IWI8" s="68"/>
      <c r="IWJ8" s="68"/>
      <c r="IWK8" s="68"/>
      <c r="IWL8" s="68"/>
      <c r="IWM8" s="68"/>
      <c r="IWN8" s="68"/>
      <c r="IWO8" s="68"/>
      <c r="IWP8" s="68"/>
      <c r="IWQ8" s="68"/>
      <c r="IWR8" s="68"/>
      <c r="IWS8" s="68"/>
      <c r="IWT8" s="68"/>
      <c r="IWU8" s="68"/>
      <c r="IWV8" s="68"/>
      <c r="IWW8" s="68"/>
      <c r="IWX8" s="68"/>
      <c r="IWY8" s="68"/>
      <c r="IWZ8" s="68"/>
      <c r="IXA8" s="68"/>
      <c r="IXB8" s="68"/>
      <c r="IXC8" s="68"/>
      <c r="IXD8" s="68"/>
      <c r="IXE8" s="68"/>
      <c r="IXF8" s="68"/>
      <c r="IXG8" s="68"/>
      <c r="IXH8" s="68"/>
      <c r="IXI8" s="68"/>
      <c r="IXJ8" s="68"/>
      <c r="IXK8" s="68"/>
      <c r="IXL8" s="68"/>
      <c r="IXM8" s="68"/>
      <c r="IXN8" s="68"/>
      <c r="IXO8" s="68"/>
      <c r="IXP8" s="68"/>
      <c r="IXQ8" s="68"/>
      <c r="IXR8" s="68"/>
      <c r="IXS8" s="68"/>
      <c r="IXT8" s="68"/>
      <c r="IXU8" s="68"/>
      <c r="IXV8" s="68"/>
      <c r="IXW8" s="68"/>
      <c r="IXX8" s="68"/>
      <c r="IXY8" s="68"/>
      <c r="IXZ8" s="68"/>
      <c r="IYA8" s="68"/>
      <c r="IYB8" s="68"/>
      <c r="IYC8" s="68"/>
      <c r="IYD8" s="68"/>
      <c r="IYE8" s="68"/>
      <c r="IYF8" s="68"/>
      <c r="IYG8" s="68"/>
      <c r="IYH8" s="68"/>
      <c r="IYI8" s="68"/>
      <c r="IYJ8" s="68"/>
      <c r="IYK8" s="68"/>
      <c r="IYL8" s="68"/>
      <c r="IYM8" s="68"/>
      <c r="IYN8" s="68"/>
      <c r="IYO8" s="68"/>
      <c r="IYP8" s="68"/>
      <c r="IYQ8" s="68"/>
      <c r="IYR8" s="68"/>
      <c r="IYS8" s="68"/>
      <c r="IYT8" s="68"/>
      <c r="IYU8" s="68"/>
      <c r="IYV8" s="68"/>
      <c r="IYW8" s="68"/>
      <c r="IYX8" s="68"/>
      <c r="IYY8" s="68"/>
      <c r="IYZ8" s="68"/>
      <c r="IZA8" s="68"/>
      <c r="IZB8" s="68"/>
      <c r="IZC8" s="68"/>
      <c r="IZD8" s="68"/>
      <c r="IZE8" s="68"/>
      <c r="IZF8" s="68"/>
      <c r="IZG8" s="68"/>
      <c r="IZH8" s="68"/>
      <c r="IZI8" s="68"/>
      <c r="IZJ8" s="68"/>
      <c r="IZK8" s="68"/>
      <c r="IZL8" s="68"/>
      <c r="IZM8" s="68"/>
      <c r="IZN8" s="68"/>
      <c r="IZO8" s="68"/>
      <c r="IZP8" s="68"/>
      <c r="IZQ8" s="68"/>
      <c r="IZR8" s="68"/>
      <c r="IZS8" s="68"/>
      <c r="IZT8" s="68"/>
      <c r="IZU8" s="68"/>
      <c r="IZV8" s="68"/>
      <c r="IZW8" s="68"/>
      <c r="IZX8" s="68"/>
      <c r="IZY8" s="68"/>
      <c r="IZZ8" s="68"/>
      <c r="JAA8" s="68"/>
      <c r="JAB8" s="68"/>
      <c r="JAC8" s="68"/>
      <c r="JAD8" s="68"/>
      <c r="JAE8" s="68"/>
      <c r="JAF8" s="68"/>
      <c r="JAG8" s="68"/>
      <c r="JAH8" s="68"/>
      <c r="JAI8" s="68"/>
      <c r="JAJ8" s="68"/>
      <c r="JAK8" s="68"/>
      <c r="JAL8" s="68"/>
      <c r="JAM8" s="68"/>
      <c r="JAN8" s="68"/>
      <c r="JAO8" s="68"/>
      <c r="JAP8" s="68"/>
      <c r="JAQ8" s="68"/>
      <c r="JAR8" s="68"/>
      <c r="JAS8" s="68"/>
      <c r="JAT8" s="68"/>
      <c r="JAU8" s="68"/>
      <c r="JAV8" s="68"/>
      <c r="JAW8" s="68"/>
      <c r="JAX8" s="68"/>
      <c r="JAY8" s="68"/>
      <c r="JAZ8" s="68"/>
      <c r="JBA8" s="68"/>
      <c r="JBB8" s="68"/>
      <c r="JBC8" s="68"/>
      <c r="JBD8" s="68"/>
      <c r="JBE8" s="68"/>
      <c r="JBF8" s="68"/>
      <c r="JBG8" s="68"/>
      <c r="JBH8" s="68"/>
      <c r="JBI8" s="68"/>
      <c r="JBJ8" s="68"/>
      <c r="JBK8" s="68"/>
      <c r="JBL8" s="68"/>
      <c r="JBM8" s="68"/>
      <c r="JBN8" s="68"/>
      <c r="JBO8" s="68"/>
      <c r="JBP8" s="68"/>
      <c r="JBQ8" s="68"/>
      <c r="JBR8" s="68"/>
      <c r="JBS8" s="68"/>
      <c r="JBT8" s="68"/>
      <c r="JBU8" s="68"/>
      <c r="JBV8" s="68"/>
      <c r="JBW8" s="68"/>
      <c r="JBX8" s="68"/>
      <c r="JBY8" s="68"/>
      <c r="JBZ8" s="68"/>
      <c r="JCA8" s="68"/>
      <c r="JCB8" s="68"/>
      <c r="JCC8" s="68"/>
      <c r="JCD8" s="68"/>
      <c r="JCE8" s="68"/>
      <c r="JCF8" s="68"/>
      <c r="JCG8" s="68"/>
      <c r="JCH8" s="68"/>
      <c r="JCI8" s="68"/>
      <c r="JCJ8" s="68"/>
      <c r="JCK8" s="68"/>
      <c r="JCL8" s="68"/>
      <c r="JCM8" s="68"/>
      <c r="JCN8" s="68"/>
      <c r="JCO8" s="68"/>
      <c r="JCP8" s="68"/>
      <c r="JCQ8" s="68"/>
      <c r="JCR8" s="68"/>
      <c r="JCS8" s="68"/>
      <c r="JCT8" s="68"/>
      <c r="JCU8" s="68"/>
      <c r="JCV8" s="68"/>
      <c r="JCW8" s="68"/>
      <c r="JCX8" s="68"/>
      <c r="JCY8" s="68"/>
      <c r="JCZ8" s="68"/>
      <c r="JDA8" s="68"/>
      <c r="JDB8" s="68"/>
      <c r="JDC8" s="68"/>
      <c r="JDD8" s="68"/>
      <c r="JDE8" s="68"/>
      <c r="JDF8" s="68"/>
      <c r="JDG8" s="68"/>
      <c r="JDH8" s="68"/>
      <c r="JDI8" s="68"/>
      <c r="JDJ8" s="68"/>
      <c r="JDK8" s="68"/>
      <c r="JDL8" s="68"/>
      <c r="JDM8" s="68"/>
      <c r="JDN8" s="68"/>
      <c r="JDO8" s="68"/>
      <c r="JDP8" s="68"/>
      <c r="JDQ8" s="68"/>
      <c r="JDR8" s="68"/>
      <c r="JDS8" s="68"/>
      <c r="JDT8" s="68"/>
      <c r="JDU8" s="68"/>
      <c r="JDV8" s="68"/>
      <c r="JDW8" s="68"/>
      <c r="JDX8" s="68"/>
      <c r="JDY8" s="68"/>
      <c r="JDZ8" s="68"/>
      <c r="JEA8" s="68"/>
      <c r="JEB8" s="68"/>
      <c r="JEC8" s="68"/>
      <c r="JED8" s="68"/>
      <c r="JEE8" s="68"/>
      <c r="JEF8" s="68"/>
      <c r="JEG8" s="68"/>
      <c r="JEH8" s="68"/>
      <c r="JEI8" s="68"/>
      <c r="JEJ8" s="68"/>
      <c r="JEK8" s="68"/>
      <c r="JEL8" s="68"/>
      <c r="JEM8" s="68"/>
      <c r="JEN8" s="68"/>
      <c r="JEO8" s="68"/>
      <c r="JEP8" s="68"/>
      <c r="JEQ8" s="68"/>
      <c r="JER8" s="68"/>
      <c r="JES8" s="68"/>
      <c r="JET8" s="68"/>
      <c r="JEU8" s="68"/>
      <c r="JEV8" s="68"/>
      <c r="JEW8" s="68"/>
      <c r="JEX8" s="68"/>
      <c r="JEY8" s="68"/>
      <c r="JEZ8" s="68"/>
      <c r="JFA8" s="68"/>
      <c r="JFB8" s="68"/>
      <c r="JFC8" s="68"/>
      <c r="JFD8" s="68"/>
      <c r="JFE8" s="68"/>
      <c r="JFF8" s="68"/>
      <c r="JFG8" s="68"/>
      <c r="JFH8" s="68"/>
      <c r="JFI8" s="68"/>
      <c r="JFJ8" s="68"/>
      <c r="JFK8" s="68"/>
      <c r="JFL8" s="68"/>
      <c r="JFM8" s="68"/>
      <c r="JFN8" s="68"/>
      <c r="JFO8" s="68"/>
      <c r="JFP8" s="68"/>
      <c r="JFQ8" s="68"/>
      <c r="JFR8" s="68"/>
      <c r="JFS8" s="68"/>
      <c r="JFT8" s="68"/>
      <c r="JFU8" s="68"/>
      <c r="JFV8" s="68"/>
      <c r="JFW8" s="68"/>
      <c r="JFX8" s="68"/>
      <c r="JFY8" s="68"/>
      <c r="JFZ8" s="68"/>
      <c r="JGA8" s="68"/>
      <c r="JGB8" s="68"/>
      <c r="JGC8" s="68"/>
      <c r="JGD8" s="68"/>
      <c r="JGE8" s="68"/>
      <c r="JGF8" s="68"/>
      <c r="JGG8" s="68"/>
      <c r="JGH8" s="68"/>
      <c r="JGI8" s="68"/>
      <c r="JGJ8" s="68"/>
      <c r="JGK8" s="68"/>
      <c r="JGL8" s="68"/>
      <c r="JGM8" s="68"/>
      <c r="JGN8" s="68"/>
      <c r="JGO8" s="68"/>
      <c r="JGP8" s="68"/>
      <c r="JGQ8" s="68"/>
      <c r="JGR8" s="68"/>
      <c r="JGS8" s="68"/>
      <c r="JGT8" s="68"/>
      <c r="JGU8" s="68"/>
      <c r="JGV8" s="68"/>
      <c r="JGW8" s="68"/>
      <c r="JGX8" s="68"/>
      <c r="JGY8" s="68"/>
      <c r="JGZ8" s="68"/>
      <c r="JHA8" s="68"/>
      <c r="JHB8" s="68"/>
      <c r="JHC8" s="68"/>
      <c r="JHD8" s="68"/>
      <c r="JHE8" s="68"/>
      <c r="JHF8" s="68"/>
      <c r="JHG8" s="68"/>
      <c r="JHH8" s="68"/>
      <c r="JHI8" s="68"/>
      <c r="JHJ8" s="68"/>
      <c r="JHK8" s="68"/>
      <c r="JHL8" s="68"/>
      <c r="JHM8" s="68"/>
      <c r="JHN8" s="68"/>
      <c r="JHO8" s="68"/>
      <c r="JHP8" s="68"/>
      <c r="JHQ8" s="68"/>
      <c r="JHR8" s="68"/>
      <c r="JHS8" s="68"/>
      <c r="JHT8" s="68"/>
      <c r="JHU8" s="68"/>
      <c r="JHV8" s="68"/>
      <c r="JHW8" s="68"/>
      <c r="JHX8" s="68"/>
      <c r="JHY8" s="68"/>
      <c r="JHZ8" s="68"/>
      <c r="JIA8" s="68"/>
      <c r="JIB8" s="68"/>
      <c r="JIC8" s="68"/>
      <c r="JID8" s="68"/>
      <c r="JIE8" s="68"/>
      <c r="JIF8" s="68"/>
      <c r="JIG8" s="68"/>
      <c r="JIH8" s="68"/>
      <c r="JII8" s="68"/>
      <c r="JIJ8" s="68"/>
      <c r="JIK8" s="68"/>
      <c r="JIL8" s="68"/>
      <c r="JIM8" s="68"/>
      <c r="JIN8" s="68"/>
      <c r="JIO8" s="68"/>
      <c r="JIP8" s="68"/>
      <c r="JIQ8" s="68"/>
      <c r="JIR8" s="68"/>
      <c r="JIS8" s="68"/>
      <c r="JIT8" s="68"/>
      <c r="JIU8" s="68"/>
      <c r="JIV8" s="68"/>
      <c r="JIW8" s="68"/>
      <c r="JIX8" s="68"/>
      <c r="JIY8" s="68"/>
      <c r="JIZ8" s="68"/>
      <c r="JJA8" s="68"/>
      <c r="JJB8" s="68"/>
      <c r="JJC8" s="68"/>
      <c r="JJD8" s="68"/>
      <c r="JJE8" s="68"/>
      <c r="JJF8" s="68"/>
      <c r="JJG8" s="68"/>
      <c r="JJH8" s="68"/>
      <c r="JJI8" s="68"/>
      <c r="JJJ8" s="68"/>
      <c r="JJK8" s="68"/>
      <c r="JJL8" s="68"/>
      <c r="JJM8" s="68"/>
      <c r="JJN8" s="68"/>
      <c r="JJO8" s="68"/>
      <c r="JJP8" s="68"/>
      <c r="JJQ8" s="68"/>
      <c r="JJR8" s="68"/>
      <c r="JJS8" s="68"/>
      <c r="JJT8" s="68"/>
      <c r="JJU8" s="68"/>
      <c r="JJV8" s="68"/>
      <c r="JJW8" s="68"/>
      <c r="JJX8" s="68"/>
      <c r="JJY8" s="68"/>
      <c r="JJZ8" s="68"/>
      <c r="JKA8" s="68"/>
      <c r="JKB8" s="68"/>
      <c r="JKC8" s="68"/>
      <c r="JKD8" s="68"/>
      <c r="JKE8" s="68"/>
      <c r="JKF8" s="68"/>
      <c r="JKG8" s="68"/>
      <c r="JKH8" s="68"/>
      <c r="JKI8" s="68"/>
      <c r="JKJ8" s="68"/>
      <c r="JKK8" s="68"/>
      <c r="JKL8" s="68"/>
      <c r="JKM8" s="68"/>
      <c r="JKN8" s="68"/>
      <c r="JKO8" s="68"/>
      <c r="JKP8" s="68"/>
      <c r="JKQ8" s="68"/>
      <c r="JKR8" s="68"/>
      <c r="JKS8" s="68"/>
      <c r="JKT8" s="68"/>
      <c r="JKU8" s="68"/>
      <c r="JKV8" s="68"/>
      <c r="JKW8" s="68"/>
      <c r="JKX8" s="68"/>
      <c r="JKY8" s="68"/>
      <c r="JKZ8" s="68"/>
      <c r="JLA8" s="68"/>
      <c r="JLB8" s="68"/>
      <c r="JLC8" s="68"/>
      <c r="JLD8" s="68"/>
      <c r="JLE8" s="68"/>
      <c r="JLF8" s="68"/>
      <c r="JLG8" s="68"/>
      <c r="JLH8" s="68"/>
      <c r="JLI8" s="68"/>
      <c r="JLJ8" s="68"/>
      <c r="JLK8" s="68"/>
      <c r="JLL8" s="68"/>
      <c r="JLM8" s="68"/>
      <c r="JLN8" s="68"/>
      <c r="JLO8" s="68"/>
      <c r="JLP8" s="68"/>
      <c r="JLQ8" s="68"/>
      <c r="JLR8" s="68"/>
      <c r="JLS8" s="68"/>
      <c r="JLT8" s="68"/>
      <c r="JLU8" s="68"/>
      <c r="JLV8" s="68"/>
      <c r="JLW8" s="68"/>
      <c r="JLX8" s="68"/>
      <c r="JLY8" s="68"/>
      <c r="JLZ8" s="68"/>
      <c r="JMA8" s="68"/>
      <c r="JMB8" s="68"/>
      <c r="JMC8" s="68"/>
      <c r="JMD8" s="68"/>
      <c r="JME8" s="68"/>
      <c r="JMF8" s="68"/>
      <c r="JMG8" s="68"/>
      <c r="JMH8" s="68"/>
      <c r="JMI8" s="68"/>
      <c r="JMJ8" s="68"/>
      <c r="JMK8" s="68"/>
      <c r="JML8" s="68"/>
      <c r="JMM8" s="68"/>
      <c r="JMN8" s="68"/>
      <c r="JMO8" s="68"/>
      <c r="JMP8" s="68"/>
      <c r="JMQ8" s="68"/>
      <c r="JMR8" s="68"/>
      <c r="JMS8" s="68"/>
      <c r="JMT8" s="68"/>
      <c r="JMU8" s="68"/>
      <c r="JMV8" s="68"/>
      <c r="JMW8" s="68"/>
      <c r="JMX8" s="68"/>
      <c r="JMY8" s="68"/>
      <c r="JMZ8" s="68"/>
      <c r="JNA8" s="68"/>
      <c r="JNB8" s="68"/>
      <c r="JNC8" s="68"/>
      <c r="JND8" s="68"/>
      <c r="JNE8" s="68"/>
      <c r="JNF8" s="68"/>
      <c r="JNG8" s="68"/>
      <c r="JNH8" s="68"/>
      <c r="JNI8" s="68"/>
      <c r="JNJ8" s="68"/>
      <c r="JNK8" s="68"/>
      <c r="JNL8" s="68"/>
      <c r="JNM8" s="68"/>
      <c r="JNN8" s="68"/>
      <c r="JNO8" s="68"/>
      <c r="JNP8" s="68"/>
      <c r="JNQ8" s="68"/>
      <c r="JNR8" s="68"/>
      <c r="JNS8" s="68"/>
      <c r="JNT8" s="68"/>
      <c r="JNU8" s="68"/>
      <c r="JNV8" s="68"/>
      <c r="JNW8" s="68"/>
      <c r="JNX8" s="68"/>
      <c r="JNY8" s="68"/>
      <c r="JNZ8" s="68"/>
      <c r="JOA8" s="68"/>
      <c r="JOB8" s="68"/>
      <c r="JOC8" s="68"/>
      <c r="JOD8" s="68"/>
      <c r="JOE8" s="68"/>
      <c r="JOF8" s="68"/>
      <c r="JOG8" s="68"/>
      <c r="JOH8" s="68"/>
      <c r="JOI8" s="68"/>
      <c r="JOJ8" s="68"/>
      <c r="JOK8" s="68"/>
      <c r="JOL8" s="68"/>
      <c r="JOM8" s="68"/>
      <c r="JON8" s="68"/>
      <c r="JOO8" s="68"/>
      <c r="JOP8" s="68"/>
      <c r="JOQ8" s="68"/>
      <c r="JOR8" s="68"/>
      <c r="JOS8" s="68"/>
      <c r="JOT8" s="68"/>
      <c r="JOU8" s="68"/>
      <c r="JOV8" s="68"/>
      <c r="JOW8" s="68"/>
      <c r="JOX8" s="68"/>
      <c r="JOY8" s="68"/>
      <c r="JOZ8" s="68"/>
      <c r="JPA8" s="68"/>
      <c r="JPB8" s="68"/>
      <c r="JPC8" s="68"/>
      <c r="JPD8" s="68"/>
      <c r="JPE8" s="68"/>
      <c r="JPF8" s="68"/>
      <c r="JPG8" s="68"/>
      <c r="JPH8" s="68"/>
      <c r="JPI8" s="68"/>
      <c r="JPJ8" s="68"/>
      <c r="JPK8" s="68"/>
      <c r="JPL8" s="68"/>
      <c r="JPM8" s="68"/>
      <c r="JPN8" s="68"/>
      <c r="JPO8" s="68"/>
      <c r="JPP8" s="68"/>
      <c r="JPQ8" s="68"/>
      <c r="JPR8" s="68"/>
      <c r="JPS8" s="68"/>
      <c r="JPT8" s="68"/>
      <c r="JPU8" s="68"/>
      <c r="JPV8" s="68"/>
      <c r="JPW8" s="68"/>
      <c r="JPX8" s="68"/>
      <c r="JPY8" s="68"/>
      <c r="JPZ8" s="68"/>
      <c r="JQA8" s="68"/>
      <c r="JQB8" s="68"/>
      <c r="JQC8" s="68"/>
      <c r="JQD8" s="68"/>
      <c r="JQE8" s="68"/>
      <c r="JQF8" s="68"/>
      <c r="JQG8" s="68"/>
      <c r="JQH8" s="68"/>
      <c r="JQI8" s="68"/>
      <c r="JQJ8" s="68"/>
      <c r="JQK8" s="68"/>
      <c r="JQL8" s="68"/>
      <c r="JQM8" s="68"/>
      <c r="JQN8" s="68"/>
      <c r="JQO8" s="68"/>
      <c r="JQP8" s="68"/>
      <c r="JQQ8" s="68"/>
      <c r="JQR8" s="68"/>
      <c r="JQS8" s="68"/>
      <c r="JQT8" s="68"/>
      <c r="JQU8" s="68"/>
      <c r="JQV8" s="68"/>
      <c r="JQW8" s="68"/>
      <c r="JQX8" s="68"/>
      <c r="JQY8" s="68"/>
      <c r="JQZ8" s="68"/>
      <c r="JRA8" s="68"/>
      <c r="JRB8" s="68"/>
      <c r="JRC8" s="68"/>
      <c r="JRD8" s="68"/>
      <c r="JRE8" s="68"/>
      <c r="JRF8" s="68"/>
      <c r="JRG8" s="68"/>
      <c r="JRH8" s="68"/>
      <c r="JRI8" s="68"/>
      <c r="JRJ8" s="68"/>
      <c r="JRK8" s="68"/>
      <c r="JRL8" s="68"/>
      <c r="JRM8" s="68"/>
      <c r="JRN8" s="68"/>
      <c r="JRO8" s="68"/>
      <c r="JRP8" s="68"/>
      <c r="JRQ8" s="68"/>
      <c r="JRR8" s="68"/>
      <c r="JRS8" s="68"/>
      <c r="JRT8" s="68"/>
      <c r="JRU8" s="68"/>
      <c r="JRV8" s="68"/>
      <c r="JRW8" s="68"/>
      <c r="JRX8" s="68"/>
      <c r="JRY8" s="68"/>
      <c r="JRZ8" s="68"/>
      <c r="JSA8" s="68"/>
      <c r="JSB8" s="68"/>
      <c r="JSC8" s="68"/>
      <c r="JSD8" s="68"/>
      <c r="JSE8" s="68"/>
      <c r="JSF8" s="68"/>
      <c r="JSG8" s="68"/>
      <c r="JSH8" s="68"/>
      <c r="JSI8" s="68"/>
      <c r="JSJ8" s="68"/>
      <c r="JSK8" s="68"/>
      <c r="JSL8" s="68"/>
      <c r="JSM8" s="68"/>
      <c r="JSN8" s="68"/>
      <c r="JSO8" s="68"/>
      <c r="JSP8" s="68"/>
      <c r="JSQ8" s="68"/>
      <c r="JSR8" s="68"/>
      <c r="JSS8" s="68"/>
      <c r="JST8" s="68"/>
      <c r="JSU8" s="68"/>
      <c r="JSV8" s="68"/>
      <c r="JSW8" s="68"/>
      <c r="JSX8" s="68"/>
      <c r="JSY8" s="68"/>
      <c r="JSZ8" s="68"/>
      <c r="JTA8" s="68"/>
      <c r="JTB8" s="68"/>
      <c r="JTC8" s="68"/>
      <c r="JTD8" s="68"/>
      <c r="JTE8" s="68"/>
      <c r="JTF8" s="68"/>
      <c r="JTG8" s="68"/>
      <c r="JTH8" s="68"/>
      <c r="JTI8" s="68"/>
      <c r="JTJ8" s="68"/>
      <c r="JTK8" s="68"/>
      <c r="JTL8" s="68"/>
      <c r="JTM8" s="68"/>
      <c r="JTN8" s="68"/>
      <c r="JTO8" s="68"/>
      <c r="JTP8" s="68"/>
      <c r="JTQ8" s="68"/>
      <c r="JTR8" s="68"/>
      <c r="JTS8" s="68"/>
      <c r="JTT8" s="68"/>
      <c r="JTU8" s="68"/>
      <c r="JTV8" s="68"/>
      <c r="JTW8" s="68"/>
      <c r="JTX8" s="68"/>
      <c r="JTY8" s="68"/>
      <c r="JTZ8" s="68"/>
      <c r="JUA8" s="68"/>
      <c r="JUB8" s="68"/>
      <c r="JUC8" s="68"/>
      <c r="JUD8" s="68"/>
      <c r="JUE8" s="68"/>
      <c r="JUF8" s="68"/>
      <c r="JUG8" s="68"/>
      <c r="JUH8" s="68"/>
      <c r="JUI8" s="68"/>
      <c r="JUJ8" s="68"/>
      <c r="JUK8" s="68"/>
      <c r="JUL8" s="68"/>
      <c r="JUM8" s="68"/>
      <c r="JUN8" s="68"/>
      <c r="JUO8" s="68"/>
      <c r="JUP8" s="68"/>
      <c r="JUQ8" s="68"/>
      <c r="JUR8" s="68"/>
      <c r="JUS8" s="68"/>
      <c r="JUT8" s="68"/>
      <c r="JUU8" s="68"/>
      <c r="JUV8" s="68"/>
      <c r="JUW8" s="68"/>
      <c r="JUX8" s="68"/>
      <c r="JUY8" s="68"/>
      <c r="JUZ8" s="68"/>
      <c r="JVA8" s="68"/>
      <c r="JVB8" s="68"/>
      <c r="JVC8" s="68"/>
      <c r="JVD8" s="68"/>
      <c r="JVE8" s="68"/>
      <c r="JVF8" s="68"/>
      <c r="JVG8" s="68"/>
      <c r="JVH8" s="68"/>
      <c r="JVI8" s="68"/>
      <c r="JVJ8" s="68"/>
      <c r="JVK8" s="68"/>
      <c r="JVL8" s="68"/>
      <c r="JVM8" s="68"/>
      <c r="JVN8" s="68"/>
      <c r="JVO8" s="68"/>
      <c r="JVP8" s="68"/>
      <c r="JVQ8" s="68"/>
      <c r="JVR8" s="68"/>
      <c r="JVS8" s="68"/>
      <c r="JVT8" s="68"/>
      <c r="JVU8" s="68"/>
      <c r="JVV8" s="68"/>
      <c r="JVW8" s="68"/>
      <c r="JVX8" s="68"/>
      <c r="JVY8" s="68"/>
      <c r="JVZ8" s="68"/>
      <c r="JWA8" s="68"/>
      <c r="JWB8" s="68"/>
      <c r="JWC8" s="68"/>
      <c r="JWD8" s="68"/>
      <c r="JWE8" s="68"/>
      <c r="JWF8" s="68"/>
      <c r="JWG8" s="68"/>
      <c r="JWH8" s="68"/>
      <c r="JWI8" s="68"/>
      <c r="JWJ8" s="68"/>
      <c r="JWK8" s="68"/>
      <c r="JWL8" s="68"/>
      <c r="JWM8" s="68"/>
      <c r="JWN8" s="68"/>
      <c r="JWO8" s="68"/>
      <c r="JWP8" s="68"/>
      <c r="JWQ8" s="68"/>
      <c r="JWR8" s="68"/>
      <c r="JWS8" s="68"/>
      <c r="JWT8" s="68"/>
      <c r="JWU8" s="68"/>
      <c r="JWV8" s="68"/>
      <c r="JWW8" s="68"/>
      <c r="JWX8" s="68"/>
      <c r="JWY8" s="68"/>
      <c r="JWZ8" s="68"/>
      <c r="JXA8" s="68"/>
      <c r="JXB8" s="68"/>
      <c r="JXC8" s="68"/>
      <c r="JXD8" s="68"/>
      <c r="JXE8" s="68"/>
      <c r="JXF8" s="68"/>
      <c r="JXG8" s="68"/>
      <c r="JXH8" s="68"/>
      <c r="JXI8" s="68"/>
      <c r="JXJ8" s="68"/>
      <c r="JXK8" s="68"/>
      <c r="JXL8" s="68"/>
      <c r="JXM8" s="68"/>
      <c r="JXN8" s="68"/>
      <c r="JXO8" s="68"/>
      <c r="JXP8" s="68"/>
      <c r="JXQ8" s="68"/>
      <c r="JXR8" s="68"/>
      <c r="JXS8" s="68"/>
      <c r="JXT8" s="68"/>
      <c r="JXU8" s="68"/>
      <c r="JXV8" s="68"/>
      <c r="JXW8" s="68"/>
      <c r="JXX8" s="68"/>
      <c r="JXY8" s="68"/>
      <c r="JXZ8" s="68"/>
      <c r="JYA8" s="68"/>
      <c r="JYB8" s="68"/>
      <c r="JYC8" s="68"/>
      <c r="JYD8" s="68"/>
      <c r="JYE8" s="68"/>
      <c r="JYF8" s="68"/>
      <c r="JYG8" s="68"/>
      <c r="JYH8" s="68"/>
      <c r="JYI8" s="68"/>
      <c r="JYJ8" s="68"/>
      <c r="JYK8" s="68"/>
      <c r="JYL8" s="68"/>
      <c r="JYM8" s="68"/>
      <c r="JYN8" s="68"/>
      <c r="JYO8" s="68"/>
      <c r="JYP8" s="68"/>
      <c r="JYQ8" s="68"/>
      <c r="JYR8" s="68"/>
      <c r="JYS8" s="68"/>
      <c r="JYT8" s="68"/>
      <c r="JYU8" s="68"/>
      <c r="JYV8" s="68"/>
      <c r="JYW8" s="68"/>
      <c r="JYX8" s="68"/>
      <c r="JYY8" s="68"/>
      <c r="JYZ8" s="68"/>
      <c r="JZA8" s="68"/>
      <c r="JZB8" s="68"/>
      <c r="JZC8" s="68"/>
      <c r="JZD8" s="68"/>
      <c r="JZE8" s="68"/>
      <c r="JZF8" s="68"/>
      <c r="JZG8" s="68"/>
      <c r="JZH8" s="68"/>
      <c r="JZI8" s="68"/>
      <c r="JZJ8" s="68"/>
      <c r="JZK8" s="68"/>
      <c r="JZL8" s="68"/>
      <c r="JZM8" s="68"/>
      <c r="JZN8" s="68"/>
      <c r="JZO8" s="68"/>
      <c r="JZP8" s="68"/>
      <c r="JZQ8" s="68"/>
      <c r="JZR8" s="68"/>
      <c r="JZS8" s="68"/>
      <c r="JZT8" s="68"/>
      <c r="JZU8" s="68"/>
      <c r="JZV8" s="68"/>
      <c r="JZW8" s="68"/>
      <c r="JZX8" s="68"/>
      <c r="JZY8" s="68"/>
      <c r="JZZ8" s="68"/>
      <c r="KAA8" s="68"/>
      <c r="KAB8" s="68"/>
      <c r="KAC8" s="68"/>
      <c r="KAD8" s="68"/>
      <c r="KAE8" s="68"/>
      <c r="KAF8" s="68"/>
      <c r="KAG8" s="68"/>
      <c r="KAH8" s="68"/>
      <c r="KAI8" s="68"/>
      <c r="KAJ8" s="68"/>
      <c r="KAK8" s="68"/>
      <c r="KAL8" s="68"/>
      <c r="KAM8" s="68"/>
      <c r="KAN8" s="68"/>
      <c r="KAO8" s="68"/>
      <c r="KAP8" s="68"/>
      <c r="KAQ8" s="68"/>
      <c r="KAR8" s="68"/>
      <c r="KAS8" s="68"/>
      <c r="KAT8" s="68"/>
      <c r="KAU8" s="68"/>
      <c r="KAV8" s="68"/>
      <c r="KAW8" s="68"/>
      <c r="KAX8" s="68"/>
      <c r="KAY8" s="68"/>
      <c r="KAZ8" s="68"/>
      <c r="KBA8" s="68"/>
      <c r="KBB8" s="68"/>
      <c r="KBC8" s="68"/>
      <c r="KBD8" s="68"/>
      <c r="KBE8" s="68"/>
      <c r="KBF8" s="68"/>
      <c r="KBG8" s="68"/>
      <c r="KBH8" s="68"/>
      <c r="KBI8" s="68"/>
      <c r="KBJ8" s="68"/>
      <c r="KBK8" s="68"/>
      <c r="KBL8" s="68"/>
      <c r="KBM8" s="68"/>
      <c r="KBN8" s="68"/>
      <c r="KBO8" s="68"/>
      <c r="KBP8" s="68"/>
      <c r="KBQ8" s="68"/>
      <c r="KBR8" s="68"/>
      <c r="KBS8" s="68"/>
      <c r="KBT8" s="68"/>
      <c r="KBU8" s="68"/>
      <c r="KBV8" s="68"/>
      <c r="KBW8" s="68"/>
      <c r="KBX8" s="68"/>
      <c r="KBY8" s="68"/>
      <c r="KBZ8" s="68"/>
      <c r="KCA8" s="68"/>
      <c r="KCB8" s="68"/>
      <c r="KCC8" s="68"/>
      <c r="KCD8" s="68"/>
      <c r="KCE8" s="68"/>
      <c r="KCF8" s="68"/>
      <c r="KCG8" s="68"/>
      <c r="KCH8" s="68"/>
      <c r="KCI8" s="68"/>
      <c r="KCJ8" s="68"/>
      <c r="KCK8" s="68"/>
      <c r="KCL8" s="68"/>
      <c r="KCM8" s="68"/>
      <c r="KCN8" s="68"/>
      <c r="KCO8" s="68"/>
      <c r="KCP8" s="68"/>
      <c r="KCQ8" s="68"/>
      <c r="KCR8" s="68"/>
      <c r="KCS8" s="68"/>
      <c r="KCT8" s="68"/>
      <c r="KCU8" s="68"/>
      <c r="KCV8" s="68"/>
      <c r="KCW8" s="68"/>
      <c r="KCX8" s="68"/>
      <c r="KCY8" s="68"/>
      <c r="KCZ8" s="68"/>
      <c r="KDA8" s="68"/>
      <c r="KDB8" s="68"/>
      <c r="KDC8" s="68"/>
      <c r="KDD8" s="68"/>
      <c r="KDE8" s="68"/>
      <c r="KDF8" s="68"/>
      <c r="KDG8" s="68"/>
      <c r="KDH8" s="68"/>
      <c r="KDI8" s="68"/>
      <c r="KDJ8" s="68"/>
      <c r="KDK8" s="68"/>
      <c r="KDL8" s="68"/>
      <c r="KDM8" s="68"/>
      <c r="KDN8" s="68"/>
      <c r="KDO8" s="68"/>
      <c r="KDP8" s="68"/>
      <c r="KDQ8" s="68"/>
      <c r="KDR8" s="68"/>
      <c r="KDS8" s="68"/>
      <c r="KDT8" s="68"/>
      <c r="KDU8" s="68"/>
      <c r="KDV8" s="68"/>
      <c r="KDW8" s="68"/>
      <c r="KDX8" s="68"/>
      <c r="KDY8" s="68"/>
      <c r="KDZ8" s="68"/>
      <c r="KEA8" s="68"/>
      <c r="KEB8" s="68"/>
      <c r="KEC8" s="68"/>
      <c r="KED8" s="68"/>
      <c r="KEE8" s="68"/>
      <c r="KEF8" s="68"/>
      <c r="KEG8" s="68"/>
      <c r="KEH8" s="68"/>
      <c r="KEI8" s="68"/>
      <c r="KEJ8" s="68"/>
      <c r="KEK8" s="68"/>
      <c r="KEL8" s="68"/>
      <c r="KEM8" s="68"/>
      <c r="KEN8" s="68"/>
      <c r="KEO8" s="68"/>
      <c r="KEP8" s="68"/>
      <c r="KEQ8" s="68"/>
      <c r="KER8" s="68"/>
      <c r="KES8" s="68"/>
      <c r="KET8" s="68"/>
      <c r="KEU8" s="68"/>
      <c r="KEV8" s="68"/>
      <c r="KEW8" s="68"/>
      <c r="KEX8" s="68"/>
      <c r="KEY8" s="68"/>
      <c r="KEZ8" s="68"/>
      <c r="KFA8" s="68"/>
      <c r="KFB8" s="68"/>
      <c r="KFC8" s="68"/>
      <c r="KFD8" s="68"/>
      <c r="KFE8" s="68"/>
      <c r="KFF8" s="68"/>
      <c r="KFG8" s="68"/>
      <c r="KFH8" s="68"/>
      <c r="KFI8" s="68"/>
      <c r="KFJ8" s="68"/>
      <c r="KFK8" s="68"/>
      <c r="KFL8" s="68"/>
      <c r="KFM8" s="68"/>
      <c r="KFN8" s="68"/>
      <c r="KFO8" s="68"/>
      <c r="KFP8" s="68"/>
      <c r="KFQ8" s="68"/>
      <c r="KFR8" s="68"/>
      <c r="KFS8" s="68"/>
      <c r="KFT8" s="68"/>
      <c r="KFU8" s="68"/>
      <c r="KFV8" s="68"/>
      <c r="KFW8" s="68"/>
      <c r="KFX8" s="68"/>
      <c r="KFY8" s="68"/>
      <c r="KFZ8" s="68"/>
      <c r="KGA8" s="68"/>
      <c r="KGB8" s="68"/>
      <c r="KGC8" s="68"/>
      <c r="KGD8" s="68"/>
      <c r="KGE8" s="68"/>
      <c r="KGF8" s="68"/>
      <c r="KGG8" s="68"/>
      <c r="KGH8" s="68"/>
      <c r="KGI8" s="68"/>
      <c r="KGJ8" s="68"/>
      <c r="KGK8" s="68"/>
      <c r="KGL8" s="68"/>
      <c r="KGM8" s="68"/>
      <c r="KGN8" s="68"/>
      <c r="KGO8" s="68"/>
      <c r="KGP8" s="68"/>
      <c r="KGQ8" s="68"/>
      <c r="KGR8" s="68"/>
      <c r="KGS8" s="68"/>
      <c r="KGT8" s="68"/>
      <c r="KGU8" s="68"/>
      <c r="KGV8" s="68"/>
      <c r="KGW8" s="68"/>
      <c r="KGX8" s="68"/>
      <c r="KGY8" s="68"/>
      <c r="KGZ8" s="68"/>
      <c r="KHA8" s="68"/>
      <c r="KHB8" s="68"/>
      <c r="KHC8" s="68"/>
      <c r="KHD8" s="68"/>
      <c r="KHE8" s="68"/>
      <c r="KHF8" s="68"/>
      <c r="KHG8" s="68"/>
      <c r="KHH8" s="68"/>
      <c r="KHI8" s="68"/>
      <c r="KHJ8" s="68"/>
      <c r="KHK8" s="68"/>
      <c r="KHL8" s="68"/>
      <c r="KHM8" s="68"/>
      <c r="KHN8" s="68"/>
      <c r="KHO8" s="68"/>
      <c r="KHP8" s="68"/>
      <c r="KHQ8" s="68"/>
      <c r="KHR8" s="68"/>
      <c r="KHS8" s="68"/>
      <c r="KHT8" s="68"/>
      <c r="KHU8" s="68"/>
      <c r="KHV8" s="68"/>
      <c r="KHW8" s="68"/>
      <c r="KHX8" s="68"/>
      <c r="KHY8" s="68"/>
      <c r="KHZ8" s="68"/>
      <c r="KIA8" s="68"/>
      <c r="KIB8" s="68"/>
      <c r="KIC8" s="68"/>
      <c r="KID8" s="68"/>
      <c r="KIE8" s="68"/>
      <c r="KIF8" s="68"/>
      <c r="KIG8" s="68"/>
      <c r="KIH8" s="68"/>
      <c r="KII8" s="68"/>
      <c r="KIJ8" s="68"/>
      <c r="KIK8" s="68"/>
      <c r="KIL8" s="68"/>
      <c r="KIM8" s="68"/>
      <c r="KIN8" s="68"/>
      <c r="KIO8" s="68"/>
      <c r="KIP8" s="68"/>
      <c r="KIQ8" s="68"/>
      <c r="KIR8" s="68"/>
      <c r="KIS8" s="68"/>
      <c r="KIT8" s="68"/>
      <c r="KIU8" s="68"/>
      <c r="KIV8" s="68"/>
      <c r="KIW8" s="68"/>
      <c r="KIX8" s="68"/>
      <c r="KIY8" s="68"/>
      <c r="KIZ8" s="68"/>
      <c r="KJA8" s="68"/>
      <c r="KJB8" s="68"/>
      <c r="KJC8" s="68"/>
      <c r="KJD8" s="68"/>
      <c r="KJE8" s="68"/>
      <c r="KJF8" s="68"/>
      <c r="KJG8" s="68"/>
      <c r="KJH8" s="68"/>
      <c r="KJI8" s="68"/>
      <c r="KJJ8" s="68"/>
      <c r="KJK8" s="68"/>
      <c r="KJL8" s="68"/>
      <c r="KJM8" s="68"/>
      <c r="KJN8" s="68"/>
      <c r="KJO8" s="68"/>
      <c r="KJP8" s="68"/>
      <c r="KJQ8" s="68"/>
      <c r="KJR8" s="68"/>
      <c r="KJS8" s="68"/>
      <c r="KJT8" s="68"/>
      <c r="KJU8" s="68"/>
      <c r="KJV8" s="68"/>
      <c r="KJW8" s="68"/>
      <c r="KJX8" s="68"/>
      <c r="KJY8" s="68"/>
      <c r="KJZ8" s="68"/>
      <c r="KKA8" s="68"/>
      <c r="KKB8" s="68"/>
      <c r="KKC8" s="68"/>
      <c r="KKD8" s="68"/>
      <c r="KKE8" s="68"/>
      <c r="KKF8" s="68"/>
      <c r="KKG8" s="68"/>
      <c r="KKH8" s="68"/>
      <c r="KKI8" s="68"/>
      <c r="KKJ8" s="68"/>
      <c r="KKK8" s="68"/>
      <c r="KKL8" s="68"/>
      <c r="KKM8" s="68"/>
      <c r="KKN8" s="68"/>
      <c r="KKO8" s="68"/>
      <c r="KKP8" s="68"/>
      <c r="KKQ8" s="68"/>
      <c r="KKR8" s="68"/>
      <c r="KKS8" s="68"/>
      <c r="KKT8" s="68"/>
      <c r="KKU8" s="68"/>
      <c r="KKV8" s="68"/>
      <c r="KKW8" s="68"/>
      <c r="KKX8" s="68"/>
      <c r="KKY8" s="68"/>
      <c r="KKZ8" s="68"/>
      <c r="KLA8" s="68"/>
      <c r="KLB8" s="68"/>
      <c r="KLC8" s="68"/>
      <c r="KLD8" s="68"/>
      <c r="KLE8" s="68"/>
      <c r="KLF8" s="68"/>
      <c r="KLG8" s="68"/>
      <c r="KLH8" s="68"/>
      <c r="KLI8" s="68"/>
      <c r="KLJ8" s="68"/>
      <c r="KLK8" s="68"/>
      <c r="KLL8" s="68"/>
      <c r="KLM8" s="68"/>
      <c r="KLN8" s="68"/>
      <c r="KLO8" s="68"/>
      <c r="KLP8" s="68"/>
      <c r="KLQ8" s="68"/>
      <c r="KLR8" s="68"/>
      <c r="KLS8" s="68"/>
      <c r="KLT8" s="68"/>
      <c r="KLU8" s="68"/>
      <c r="KLV8" s="68"/>
      <c r="KLW8" s="68"/>
      <c r="KLX8" s="68"/>
      <c r="KLY8" s="68"/>
      <c r="KLZ8" s="68"/>
      <c r="KMA8" s="68"/>
      <c r="KMB8" s="68"/>
      <c r="KMC8" s="68"/>
      <c r="KMD8" s="68"/>
      <c r="KME8" s="68"/>
      <c r="KMF8" s="68"/>
      <c r="KMG8" s="68"/>
      <c r="KMH8" s="68"/>
      <c r="KMI8" s="68"/>
      <c r="KMJ8" s="68"/>
      <c r="KMK8" s="68"/>
      <c r="KML8" s="68"/>
      <c r="KMM8" s="68"/>
      <c r="KMN8" s="68"/>
      <c r="KMO8" s="68"/>
      <c r="KMP8" s="68"/>
      <c r="KMQ8" s="68"/>
      <c r="KMR8" s="68"/>
      <c r="KMS8" s="68"/>
      <c r="KMT8" s="68"/>
      <c r="KMU8" s="68"/>
      <c r="KMV8" s="68"/>
      <c r="KMW8" s="68"/>
      <c r="KMX8" s="68"/>
      <c r="KMY8" s="68"/>
      <c r="KMZ8" s="68"/>
      <c r="KNA8" s="68"/>
      <c r="KNB8" s="68"/>
      <c r="KNC8" s="68"/>
      <c r="KND8" s="68"/>
      <c r="KNE8" s="68"/>
      <c r="KNF8" s="68"/>
      <c r="KNG8" s="68"/>
      <c r="KNH8" s="68"/>
      <c r="KNI8" s="68"/>
      <c r="KNJ8" s="68"/>
      <c r="KNK8" s="68"/>
      <c r="KNL8" s="68"/>
      <c r="KNM8" s="68"/>
      <c r="KNN8" s="68"/>
      <c r="KNO8" s="68"/>
      <c r="KNP8" s="68"/>
      <c r="KNQ8" s="68"/>
      <c r="KNR8" s="68"/>
      <c r="KNS8" s="68"/>
      <c r="KNT8" s="68"/>
      <c r="KNU8" s="68"/>
      <c r="KNV8" s="68"/>
      <c r="KNW8" s="68"/>
      <c r="KNX8" s="68"/>
      <c r="KNY8" s="68"/>
      <c r="KNZ8" s="68"/>
      <c r="KOA8" s="68"/>
      <c r="KOB8" s="68"/>
      <c r="KOC8" s="68"/>
      <c r="KOD8" s="68"/>
      <c r="KOE8" s="68"/>
      <c r="KOF8" s="68"/>
      <c r="KOG8" s="68"/>
      <c r="KOH8" s="68"/>
      <c r="KOI8" s="68"/>
      <c r="KOJ8" s="68"/>
      <c r="KOK8" s="68"/>
      <c r="KOL8" s="68"/>
      <c r="KOM8" s="68"/>
      <c r="KON8" s="68"/>
      <c r="KOO8" s="68"/>
      <c r="KOP8" s="68"/>
      <c r="KOQ8" s="68"/>
      <c r="KOR8" s="68"/>
      <c r="KOS8" s="68"/>
      <c r="KOT8" s="68"/>
      <c r="KOU8" s="68"/>
      <c r="KOV8" s="68"/>
      <c r="KOW8" s="68"/>
      <c r="KOX8" s="68"/>
      <c r="KOY8" s="68"/>
      <c r="KOZ8" s="68"/>
      <c r="KPA8" s="68"/>
      <c r="KPB8" s="68"/>
      <c r="KPC8" s="68"/>
      <c r="KPD8" s="68"/>
      <c r="KPE8" s="68"/>
      <c r="KPF8" s="68"/>
      <c r="KPG8" s="68"/>
      <c r="KPH8" s="68"/>
      <c r="KPI8" s="68"/>
      <c r="KPJ8" s="68"/>
      <c r="KPK8" s="68"/>
      <c r="KPL8" s="68"/>
      <c r="KPM8" s="68"/>
      <c r="KPN8" s="68"/>
      <c r="KPO8" s="68"/>
      <c r="KPP8" s="68"/>
      <c r="KPQ8" s="68"/>
      <c r="KPR8" s="68"/>
      <c r="KPS8" s="68"/>
      <c r="KPT8" s="68"/>
      <c r="KPU8" s="68"/>
      <c r="KPV8" s="68"/>
      <c r="KPW8" s="68"/>
      <c r="KPX8" s="68"/>
      <c r="KPY8" s="68"/>
      <c r="KPZ8" s="68"/>
      <c r="KQA8" s="68"/>
      <c r="KQB8" s="68"/>
      <c r="KQC8" s="68"/>
      <c r="KQD8" s="68"/>
      <c r="KQE8" s="68"/>
      <c r="KQF8" s="68"/>
      <c r="KQG8" s="68"/>
      <c r="KQH8" s="68"/>
      <c r="KQI8" s="68"/>
      <c r="KQJ8" s="68"/>
      <c r="KQK8" s="68"/>
      <c r="KQL8" s="68"/>
      <c r="KQM8" s="68"/>
      <c r="KQN8" s="68"/>
      <c r="KQO8" s="68"/>
      <c r="KQP8" s="68"/>
      <c r="KQQ8" s="68"/>
      <c r="KQR8" s="68"/>
      <c r="KQS8" s="68"/>
      <c r="KQT8" s="68"/>
      <c r="KQU8" s="68"/>
      <c r="KQV8" s="68"/>
      <c r="KQW8" s="68"/>
      <c r="KQX8" s="68"/>
      <c r="KQY8" s="68"/>
      <c r="KQZ8" s="68"/>
      <c r="KRA8" s="68"/>
      <c r="KRB8" s="68"/>
      <c r="KRC8" s="68"/>
      <c r="KRD8" s="68"/>
      <c r="KRE8" s="68"/>
      <c r="KRF8" s="68"/>
      <c r="KRG8" s="68"/>
      <c r="KRH8" s="68"/>
      <c r="KRI8" s="68"/>
      <c r="KRJ8" s="68"/>
      <c r="KRK8" s="68"/>
      <c r="KRL8" s="68"/>
      <c r="KRM8" s="68"/>
      <c r="KRN8" s="68"/>
      <c r="KRO8" s="68"/>
      <c r="KRP8" s="68"/>
      <c r="KRQ8" s="68"/>
      <c r="KRR8" s="68"/>
      <c r="KRS8" s="68"/>
      <c r="KRT8" s="68"/>
      <c r="KRU8" s="68"/>
      <c r="KRV8" s="68"/>
      <c r="KRW8" s="68"/>
      <c r="KRX8" s="68"/>
      <c r="KRY8" s="68"/>
      <c r="KRZ8" s="68"/>
      <c r="KSA8" s="68"/>
      <c r="KSB8" s="68"/>
      <c r="KSC8" s="68"/>
      <c r="KSD8" s="68"/>
      <c r="KSE8" s="68"/>
      <c r="KSF8" s="68"/>
      <c r="KSG8" s="68"/>
      <c r="KSH8" s="68"/>
      <c r="KSI8" s="68"/>
      <c r="KSJ8" s="68"/>
      <c r="KSK8" s="68"/>
      <c r="KSL8" s="68"/>
      <c r="KSM8" s="68"/>
      <c r="KSN8" s="68"/>
      <c r="KSO8" s="68"/>
      <c r="KSP8" s="68"/>
      <c r="KSQ8" s="68"/>
      <c r="KSR8" s="68"/>
      <c r="KSS8" s="68"/>
      <c r="KST8" s="68"/>
      <c r="KSU8" s="68"/>
      <c r="KSV8" s="68"/>
      <c r="KSW8" s="68"/>
      <c r="KSX8" s="68"/>
      <c r="KSY8" s="68"/>
      <c r="KSZ8" s="68"/>
      <c r="KTA8" s="68"/>
      <c r="KTB8" s="68"/>
      <c r="KTC8" s="68"/>
      <c r="KTD8" s="68"/>
      <c r="KTE8" s="68"/>
      <c r="KTF8" s="68"/>
      <c r="KTG8" s="68"/>
      <c r="KTH8" s="68"/>
      <c r="KTI8" s="68"/>
      <c r="KTJ8" s="68"/>
      <c r="KTK8" s="68"/>
      <c r="KTL8" s="68"/>
      <c r="KTM8" s="68"/>
      <c r="KTN8" s="68"/>
      <c r="KTO8" s="68"/>
      <c r="KTP8" s="68"/>
      <c r="KTQ8" s="68"/>
      <c r="KTR8" s="68"/>
      <c r="KTS8" s="68"/>
      <c r="KTT8" s="68"/>
      <c r="KTU8" s="68"/>
      <c r="KTV8" s="68"/>
      <c r="KTW8" s="68"/>
      <c r="KTX8" s="68"/>
      <c r="KTY8" s="68"/>
      <c r="KTZ8" s="68"/>
      <c r="KUA8" s="68"/>
      <c r="KUB8" s="68"/>
      <c r="KUC8" s="68"/>
      <c r="KUD8" s="68"/>
      <c r="KUE8" s="68"/>
      <c r="KUF8" s="68"/>
      <c r="KUG8" s="68"/>
      <c r="KUH8" s="68"/>
      <c r="KUI8" s="68"/>
      <c r="KUJ8" s="68"/>
      <c r="KUK8" s="68"/>
      <c r="KUL8" s="68"/>
      <c r="KUM8" s="68"/>
      <c r="KUN8" s="68"/>
      <c r="KUO8" s="68"/>
      <c r="KUP8" s="68"/>
      <c r="KUQ8" s="68"/>
      <c r="KUR8" s="68"/>
      <c r="KUS8" s="68"/>
      <c r="KUT8" s="68"/>
      <c r="KUU8" s="68"/>
      <c r="KUV8" s="68"/>
      <c r="KUW8" s="68"/>
      <c r="KUX8" s="68"/>
      <c r="KUY8" s="68"/>
      <c r="KUZ8" s="68"/>
      <c r="KVA8" s="68"/>
      <c r="KVB8" s="68"/>
      <c r="KVC8" s="68"/>
      <c r="KVD8" s="68"/>
      <c r="KVE8" s="68"/>
      <c r="KVF8" s="68"/>
      <c r="KVG8" s="68"/>
      <c r="KVH8" s="68"/>
      <c r="KVI8" s="68"/>
      <c r="KVJ8" s="68"/>
      <c r="KVK8" s="68"/>
      <c r="KVL8" s="68"/>
      <c r="KVM8" s="68"/>
      <c r="KVN8" s="68"/>
      <c r="KVO8" s="68"/>
      <c r="KVP8" s="68"/>
      <c r="KVQ8" s="68"/>
      <c r="KVR8" s="68"/>
      <c r="KVS8" s="68"/>
      <c r="KVT8" s="68"/>
      <c r="KVU8" s="68"/>
      <c r="KVV8" s="68"/>
      <c r="KVW8" s="68"/>
      <c r="KVX8" s="68"/>
      <c r="KVY8" s="68"/>
      <c r="KVZ8" s="68"/>
      <c r="KWA8" s="68"/>
      <c r="KWB8" s="68"/>
      <c r="KWC8" s="68"/>
      <c r="KWD8" s="68"/>
      <c r="KWE8" s="68"/>
      <c r="KWF8" s="68"/>
      <c r="KWG8" s="68"/>
      <c r="KWH8" s="68"/>
      <c r="KWI8" s="68"/>
      <c r="KWJ8" s="68"/>
      <c r="KWK8" s="68"/>
      <c r="KWL8" s="68"/>
      <c r="KWM8" s="68"/>
      <c r="KWN8" s="68"/>
      <c r="KWO8" s="68"/>
      <c r="KWP8" s="68"/>
      <c r="KWQ8" s="68"/>
      <c r="KWR8" s="68"/>
      <c r="KWS8" s="68"/>
      <c r="KWT8" s="68"/>
      <c r="KWU8" s="68"/>
      <c r="KWV8" s="68"/>
      <c r="KWW8" s="68"/>
      <c r="KWX8" s="68"/>
      <c r="KWY8" s="68"/>
      <c r="KWZ8" s="68"/>
      <c r="KXA8" s="68"/>
      <c r="KXB8" s="68"/>
      <c r="KXC8" s="68"/>
      <c r="KXD8" s="68"/>
      <c r="KXE8" s="68"/>
      <c r="KXF8" s="68"/>
      <c r="KXG8" s="68"/>
      <c r="KXH8" s="68"/>
      <c r="KXI8" s="68"/>
      <c r="KXJ8" s="68"/>
      <c r="KXK8" s="68"/>
      <c r="KXL8" s="68"/>
      <c r="KXM8" s="68"/>
      <c r="KXN8" s="68"/>
      <c r="KXO8" s="68"/>
      <c r="KXP8" s="68"/>
      <c r="KXQ8" s="68"/>
      <c r="KXR8" s="68"/>
      <c r="KXS8" s="68"/>
      <c r="KXT8" s="68"/>
      <c r="KXU8" s="68"/>
      <c r="KXV8" s="68"/>
      <c r="KXW8" s="68"/>
      <c r="KXX8" s="68"/>
      <c r="KXY8" s="68"/>
      <c r="KXZ8" s="68"/>
      <c r="KYA8" s="68"/>
      <c r="KYB8" s="68"/>
      <c r="KYC8" s="68"/>
      <c r="KYD8" s="68"/>
      <c r="KYE8" s="68"/>
      <c r="KYF8" s="68"/>
      <c r="KYG8" s="68"/>
      <c r="KYH8" s="68"/>
      <c r="KYI8" s="68"/>
      <c r="KYJ8" s="68"/>
      <c r="KYK8" s="68"/>
      <c r="KYL8" s="68"/>
      <c r="KYM8" s="68"/>
      <c r="KYN8" s="68"/>
      <c r="KYO8" s="68"/>
      <c r="KYP8" s="68"/>
      <c r="KYQ8" s="68"/>
      <c r="KYR8" s="68"/>
      <c r="KYS8" s="68"/>
      <c r="KYT8" s="68"/>
      <c r="KYU8" s="68"/>
      <c r="KYV8" s="68"/>
      <c r="KYW8" s="68"/>
      <c r="KYX8" s="68"/>
      <c r="KYY8" s="68"/>
      <c r="KYZ8" s="68"/>
      <c r="KZA8" s="68"/>
      <c r="KZB8" s="68"/>
      <c r="KZC8" s="68"/>
      <c r="KZD8" s="68"/>
      <c r="KZE8" s="68"/>
      <c r="KZF8" s="68"/>
      <c r="KZG8" s="68"/>
      <c r="KZH8" s="68"/>
      <c r="KZI8" s="68"/>
      <c r="KZJ8" s="68"/>
      <c r="KZK8" s="68"/>
      <c r="KZL8" s="68"/>
      <c r="KZM8" s="68"/>
      <c r="KZN8" s="68"/>
      <c r="KZO8" s="68"/>
      <c r="KZP8" s="68"/>
      <c r="KZQ8" s="68"/>
      <c r="KZR8" s="68"/>
      <c r="KZS8" s="68"/>
      <c r="KZT8" s="68"/>
      <c r="KZU8" s="68"/>
      <c r="KZV8" s="68"/>
      <c r="KZW8" s="68"/>
      <c r="KZX8" s="68"/>
      <c r="KZY8" s="68"/>
      <c r="KZZ8" s="68"/>
      <c r="LAA8" s="68"/>
      <c r="LAB8" s="68"/>
      <c r="LAC8" s="68"/>
      <c r="LAD8" s="68"/>
      <c r="LAE8" s="68"/>
      <c r="LAF8" s="68"/>
      <c r="LAG8" s="68"/>
      <c r="LAH8" s="68"/>
      <c r="LAI8" s="68"/>
      <c r="LAJ8" s="68"/>
      <c r="LAK8" s="68"/>
      <c r="LAL8" s="68"/>
      <c r="LAM8" s="68"/>
      <c r="LAN8" s="68"/>
      <c r="LAO8" s="68"/>
      <c r="LAP8" s="68"/>
      <c r="LAQ8" s="68"/>
      <c r="LAR8" s="68"/>
      <c r="LAS8" s="68"/>
      <c r="LAT8" s="68"/>
      <c r="LAU8" s="68"/>
      <c r="LAV8" s="68"/>
      <c r="LAW8" s="68"/>
      <c r="LAX8" s="68"/>
      <c r="LAY8" s="68"/>
      <c r="LAZ8" s="68"/>
      <c r="LBA8" s="68"/>
      <c r="LBB8" s="68"/>
      <c r="LBC8" s="68"/>
      <c r="LBD8" s="68"/>
      <c r="LBE8" s="68"/>
      <c r="LBF8" s="68"/>
      <c r="LBG8" s="68"/>
      <c r="LBH8" s="68"/>
      <c r="LBI8" s="68"/>
      <c r="LBJ8" s="68"/>
      <c r="LBK8" s="68"/>
      <c r="LBL8" s="68"/>
      <c r="LBM8" s="68"/>
      <c r="LBN8" s="68"/>
      <c r="LBO8" s="68"/>
      <c r="LBP8" s="68"/>
      <c r="LBQ8" s="68"/>
      <c r="LBR8" s="68"/>
      <c r="LBS8" s="68"/>
      <c r="LBT8" s="68"/>
      <c r="LBU8" s="68"/>
      <c r="LBV8" s="68"/>
      <c r="LBW8" s="68"/>
      <c r="LBX8" s="68"/>
      <c r="LBY8" s="68"/>
      <c r="LBZ8" s="68"/>
      <c r="LCA8" s="68"/>
      <c r="LCB8" s="68"/>
      <c r="LCC8" s="68"/>
      <c r="LCD8" s="68"/>
      <c r="LCE8" s="68"/>
      <c r="LCF8" s="68"/>
      <c r="LCG8" s="68"/>
      <c r="LCH8" s="68"/>
      <c r="LCI8" s="68"/>
      <c r="LCJ8" s="68"/>
      <c r="LCK8" s="68"/>
      <c r="LCL8" s="68"/>
      <c r="LCM8" s="68"/>
      <c r="LCN8" s="68"/>
      <c r="LCO8" s="68"/>
      <c r="LCP8" s="68"/>
      <c r="LCQ8" s="68"/>
      <c r="LCR8" s="68"/>
      <c r="LCS8" s="68"/>
      <c r="LCT8" s="68"/>
      <c r="LCU8" s="68"/>
      <c r="LCV8" s="68"/>
      <c r="LCW8" s="68"/>
      <c r="LCX8" s="68"/>
      <c r="LCY8" s="68"/>
      <c r="LCZ8" s="68"/>
      <c r="LDA8" s="68"/>
      <c r="LDB8" s="68"/>
      <c r="LDC8" s="68"/>
      <c r="LDD8" s="68"/>
      <c r="LDE8" s="68"/>
      <c r="LDF8" s="68"/>
      <c r="LDG8" s="68"/>
      <c r="LDH8" s="68"/>
      <c r="LDI8" s="68"/>
      <c r="LDJ8" s="68"/>
      <c r="LDK8" s="68"/>
      <c r="LDL8" s="68"/>
      <c r="LDM8" s="68"/>
      <c r="LDN8" s="68"/>
      <c r="LDO8" s="68"/>
      <c r="LDP8" s="68"/>
      <c r="LDQ8" s="68"/>
      <c r="LDR8" s="68"/>
      <c r="LDS8" s="68"/>
      <c r="LDT8" s="68"/>
      <c r="LDU8" s="68"/>
      <c r="LDV8" s="68"/>
      <c r="LDW8" s="68"/>
      <c r="LDX8" s="68"/>
      <c r="LDY8" s="68"/>
      <c r="LDZ8" s="68"/>
      <c r="LEA8" s="68"/>
      <c r="LEB8" s="68"/>
      <c r="LEC8" s="68"/>
      <c r="LED8" s="68"/>
      <c r="LEE8" s="68"/>
      <c r="LEF8" s="68"/>
      <c r="LEG8" s="68"/>
      <c r="LEH8" s="68"/>
      <c r="LEI8" s="68"/>
      <c r="LEJ8" s="68"/>
      <c r="LEK8" s="68"/>
      <c r="LEL8" s="68"/>
      <c r="LEM8" s="68"/>
      <c r="LEN8" s="68"/>
      <c r="LEO8" s="68"/>
      <c r="LEP8" s="68"/>
      <c r="LEQ8" s="68"/>
      <c r="LER8" s="68"/>
      <c r="LES8" s="68"/>
      <c r="LET8" s="68"/>
      <c r="LEU8" s="68"/>
      <c r="LEV8" s="68"/>
      <c r="LEW8" s="68"/>
      <c r="LEX8" s="68"/>
      <c r="LEY8" s="68"/>
      <c r="LEZ8" s="68"/>
      <c r="LFA8" s="68"/>
      <c r="LFB8" s="68"/>
      <c r="LFC8" s="68"/>
      <c r="LFD8" s="68"/>
      <c r="LFE8" s="68"/>
      <c r="LFF8" s="68"/>
      <c r="LFG8" s="68"/>
      <c r="LFH8" s="68"/>
      <c r="LFI8" s="68"/>
      <c r="LFJ8" s="68"/>
      <c r="LFK8" s="68"/>
      <c r="LFL8" s="68"/>
      <c r="LFM8" s="68"/>
      <c r="LFN8" s="68"/>
      <c r="LFO8" s="68"/>
      <c r="LFP8" s="68"/>
      <c r="LFQ8" s="68"/>
      <c r="LFR8" s="68"/>
      <c r="LFS8" s="68"/>
      <c r="LFT8" s="68"/>
      <c r="LFU8" s="68"/>
      <c r="LFV8" s="68"/>
      <c r="LFW8" s="68"/>
      <c r="LFX8" s="68"/>
      <c r="LFY8" s="68"/>
      <c r="LFZ8" s="68"/>
      <c r="LGA8" s="68"/>
      <c r="LGB8" s="68"/>
      <c r="LGC8" s="68"/>
      <c r="LGD8" s="68"/>
      <c r="LGE8" s="68"/>
      <c r="LGF8" s="68"/>
      <c r="LGG8" s="68"/>
      <c r="LGH8" s="68"/>
      <c r="LGI8" s="68"/>
      <c r="LGJ8" s="68"/>
      <c r="LGK8" s="68"/>
      <c r="LGL8" s="68"/>
      <c r="LGM8" s="68"/>
      <c r="LGN8" s="68"/>
      <c r="LGO8" s="68"/>
      <c r="LGP8" s="68"/>
      <c r="LGQ8" s="68"/>
      <c r="LGR8" s="68"/>
      <c r="LGS8" s="68"/>
      <c r="LGT8" s="68"/>
      <c r="LGU8" s="68"/>
      <c r="LGV8" s="68"/>
      <c r="LGW8" s="68"/>
      <c r="LGX8" s="68"/>
      <c r="LGY8" s="68"/>
      <c r="LGZ8" s="68"/>
      <c r="LHA8" s="68"/>
      <c r="LHB8" s="68"/>
      <c r="LHC8" s="68"/>
      <c r="LHD8" s="68"/>
      <c r="LHE8" s="68"/>
      <c r="LHF8" s="68"/>
      <c r="LHG8" s="68"/>
      <c r="LHH8" s="68"/>
      <c r="LHI8" s="68"/>
      <c r="LHJ8" s="68"/>
      <c r="LHK8" s="68"/>
      <c r="LHL8" s="68"/>
      <c r="LHM8" s="68"/>
      <c r="LHN8" s="68"/>
      <c r="LHO8" s="68"/>
      <c r="LHP8" s="68"/>
      <c r="LHQ8" s="68"/>
      <c r="LHR8" s="68"/>
      <c r="LHS8" s="68"/>
      <c r="LHT8" s="68"/>
      <c r="LHU8" s="68"/>
      <c r="LHV8" s="68"/>
      <c r="LHW8" s="68"/>
      <c r="LHX8" s="68"/>
      <c r="LHY8" s="68"/>
      <c r="LHZ8" s="68"/>
      <c r="LIA8" s="68"/>
      <c r="LIB8" s="68"/>
      <c r="LIC8" s="68"/>
      <c r="LID8" s="68"/>
      <c r="LIE8" s="68"/>
      <c r="LIF8" s="68"/>
      <c r="LIG8" s="68"/>
      <c r="LIH8" s="68"/>
      <c r="LII8" s="68"/>
      <c r="LIJ8" s="68"/>
      <c r="LIK8" s="68"/>
      <c r="LIL8" s="68"/>
      <c r="LIM8" s="68"/>
      <c r="LIN8" s="68"/>
      <c r="LIO8" s="68"/>
      <c r="LIP8" s="68"/>
      <c r="LIQ8" s="68"/>
      <c r="LIR8" s="68"/>
      <c r="LIS8" s="68"/>
      <c r="LIT8" s="68"/>
      <c r="LIU8" s="68"/>
      <c r="LIV8" s="68"/>
      <c r="LIW8" s="68"/>
      <c r="LIX8" s="68"/>
      <c r="LIY8" s="68"/>
      <c r="LIZ8" s="68"/>
      <c r="LJA8" s="68"/>
      <c r="LJB8" s="68"/>
      <c r="LJC8" s="68"/>
      <c r="LJD8" s="68"/>
      <c r="LJE8" s="68"/>
      <c r="LJF8" s="68"/>
      <c r="LJG8" s="68"/>
      <c r="LJH8" s="68"/>
      <c r="LJI8" s="68"/>
      <c r="LJJ8" s="68"/>
      <c r="LJK8" s="68"/>
      <c r="LJL8" s="68"/>
      <c r="LJM8" s="68"/>
      <c r="LJN8" s="68"/>
      <c r="LJO8" s="68"/>
      <c r="LJP8" s="68"/>
      <c r="LJQ8" s="68"/>
      <c r="LJR8" s="68"/>
      <c r="LJS8" s="68"/>
      <c r="LJT8" s="68"/>
      <c r="LJU8" s="68"/>
      <c r="LJV8" s="68"/>
      <c r="LJW8" s="68"/>
      <c r="LJX8" s="68"/>
      <c r="LJY8" s="68"/>
      <c r="LJZ8" s="68"/>
      <c r="LKA8" s="68"/>
      <c r="LKB8" s="68"/>
      <c r="LKC8" s="68"/>
      <c r="LKD8" s="68"/>
      <c r="LKE8" s="68"/>
      <c r="LKF8" s="68"/>
      <c r="LKG8" s="68"/>
      <c r="LKH8" s="68"/>
      <c r="LKI8" s="68"/>
      <c r="LKJ8" s="68"/>
      <c r="LKK8" s="68"/>
      <c r="LKL8" s="68"/>
      <c r="LKM8" s="68"/>
      <c r="LKN8" s="68"/>
      <c r="LKO8" s="68"/>
      <c r="LKP8" s="68"/>
      <c r="LKQ8" s="68"/>
      <c r="LKR8" s="68"/>
      <c r="LKS8" s="68"/>
      <c r="LKT8" s="68"/>
      <c r="LKU8" s="68"/>
      <c r="LKV8" s="68"/>
      <c r="LKW8" s="68"/>
      <c r="LKX8" s="68"/>
      <c r="LKY8" s="68"/>
      <c r="LKZ8" s="68"/>
      <c r="LLA8" s="68"/>
      <c r="LLB8" s="68"/>
      <c r="LLC8" s="68"/>
      <c r="LLD8" s="68"/>
      <c r="LLE8" s="68"/>
      <c r="LLF8" s="68"/>
      <c r="LLG8" s="68"/>
      <c r="LLH8" s="68"/>
      <c r="LLI8" s="68"/>
      <c r="LLJ8" s="68"/>
      <c r="LLK8" s="68"/>
      <c r="LLL8" s="68"/>
      <c r="LLM8" s="68"/>
      <c r="LLN8" s="68"/>
      <c r="LLO8" s="68"/>
      <c r="LLP8" s="68"/>
      <c r="LLQ8" s="68"/>
      <c r="LLR8" s="68"/>
      <c r="LLS8" s="68"/>
      <c r="LLT8" s="68"/>
      <c r="LLU8" s="68"/>
      <c r="LLV8" s="68"/>
      <c r="LLW8" s="68"/>
      <c r="LLX8" s="68"/>
      <c r="LLY8" s="68"/>
      <c r="LLZ8" s="68"/>
      <c r="LMA8" s="68"/>
      <c r="LMB8" s="68"/>
      <c r="LMC8" s="68"/>
      <c r="LMD8" s="68"/>
      <c r="LME8" s="68"/>
      <c r="LMF8" s="68"/>
      <c r="LMG8" s="68"/>
      <c r="LMH8" s="68"/>
      <c r="LMI8" s="68"/>
      <c r="LMJ8" s="68"/>
      <c r="LMK8" s="68"/>
      <c r="LML8" s="68"/>
      <c r="LMM8" s="68"/>
      <c r="LMN8" s="68"/>
      <c r="LMO8" s="68"/>
      <c r="LMP8" s="68"/>
      <c r="LMQ8" s="68"/>
      <c r="LMR8" s="68"/>
      <c r="LMS8" s="68"/>
      <c r="LMT8" s="68"/>
      <c r="LMU8" s="68"/>
      <c r="LMV8" s="68"/>
      <c r="LMW8" s="68"/>
      <c r="LMX8" s="68"/>
      <c r="LMY8" s="68"/>
      <c r="LMZ8" s="68"/>
      <c r="LNA8" s="68"/>
      <c r="LNB8" s="68"/>
      <c r="LNC8" s="68"/>
      <c r="LND8" s="68"/>
      <c r="LNE8" s="68"/>
      <c r="LNF8" s="68"/>
      <c r="LNG8" s="68"/>
      <c r="LNH8" s="68"/>
      <c r="LNI8" s="68"/>
      <c r="LNJ8" s="68"/>
      <c r="LNK8" s="68"/>
      <c r="LNL8" s="68"/>
      <c r="LNM8" s="68"/>
      <c r="LNN8" s="68"/>
      <c r="LNO8" s="68"/>
      <c r="LNP8" s="68"/>
      <c r="LNQ8" s="68"/>
      <c r="LNR8" s="68"/>
      <c r="LNS8" s="68"/>
      <c r="LNT8" s="68"/>
      <c r="LNU8" s="68"/>
      <c r="LNV8" s="68"/>
      <c r="LNW8" s="68"/>
      <c r="LNX8" s="68"/>
      <c r="LNY8" s="68"/>
      <c r="LNZ8" s="68"/>
      <c r="LOA8" s="68"/>
      <c r="LOB8" s="68"/>
      <c r="LOC8" s="68"/>
      <c r="LOD8" s="68"/>
      <c r="LOE8" s="68"/>
      <c r="LOF8" s="68"/>
      <c r="LOG8" s="68"/>
      <c r="LOH8" s="68"/>
      <c r="LOI8" s="68"/>
      <c r="LOJ8" s="68"/>
      <c r="LOK8" s="68"/>
      <c r="LOL8" s="68"/>
      <c r="LOM8" s="68"/>
      <c r="LON8" s="68"/>
      <c r="LOO8" s="68"/>
      <c r="LOP8" s="68"/>
      <c r="LOQ8" s="68"/>
      <c r="LOR8" s="68"/>
      <c r="LOS8" s="68"/>
      <c r="LOT8" s="68"/>
      <c r="LOU8" s="68"/>
      <c r="LOV8" s="68"/>
      <c r="LOW8" s="68"/>
      <c r="LOX8" s="68"/>
      <c r="LOY8" s="68"/>
      <c r="LOZ8" s="68"/>
      <c r="LPA8" s="68"/>
      <c r="LPB8" s="68"/>
      <c r="LPC8" s="68"/>
      <c r="LPD8" s="68"/>
      <c r="LPE8" s="68"/>
      <c r="LPF8" s="68"/>
      <c r="LPG8" s="68"/>
      <c r="LPH8" s="68"/>
      <c r="LPI8" s="68"/>
      <c r="LPJ8" s="68"/>
      <c r="LPK8" s="68"/>
      <c r="LPL8" s="68"/>
      <c r="LPM8" s="68"/>
      <c r="LPN8" s="68"/>
      <c r="LPO8" s="68"/>
      <c r="LPP8" s="68"/>
      <c r="LPQ8" s="68"/>
      <c r="LPR8" s="68"/>
      <c r="LPS8" s="68"/>
      <c r="LPT8" s="68"/>
      <c r="LPU8" s="68"/>
      <c r="LPV8" s="68"/>
      <c r="LPW8" s="68"/>
      <c r="LPX8" s="68"/>
      <c r="LPY8" s="68"/>
      <c r="LPZ8" s="68"/>
      <c r="LQA8" s="68"/>
      <c r="LQB8" s="68"/>
      <c r="LQC8" s="68"/>
      <c r="LQD8" s="68"/>
      <c r="LQE8" s="68"/>
      <c r="LQF8" s="68"/>
      <c r="LQG8" s="68"/>
      <c r="LQH8" s="68"/>
      <c r="LQI8" s="68"/>
      <c r="LQJ8" s="68"/>
      <c r="LQK8" s="68"/>
      <c r="LQL8" s="68"/>
      <c r="LQM8" s="68"/>
      <c r="LQN8" s="68"/>
      <c r="LQO8" s="68"/>
      <c r="LQP8" s="68"/>
      <c r="LQQ8" s="68"/>
      <c r="LQR8" s="68"/>
      <c r="LQS8" s="68"/>
      <c r="LQT8" s="68"/>
      <c r="LQU8" s="68"/>
      <c r="LQV8" s="68"/>
      <c r="LQW8" s="68"/>
      <c r="LQX8" s="68"/>
      <c r="LQY8" s="68"/>
      <c r="LQZ8" s="68"/>
      <c r="LRA8" s="68"/>
      <c r="LRB8" s="68"/>
      <c r="LRC8" s="68"/>
      <c r="LRD8" s="68"/>
      <c r="LRE8" s="68"/>
      <c r="LRF8" s="68"/>
      <c r="LRG8" s="68"/>
      <c r="LRH8" s="68"/>
      <c r="LRI8" s="68"/>
      <c r="LRJ8" s="68"/>
      <c r="LRK8" s="68"/>
      <c r="LRL8" s="68"/>
      <c r="LRM8" s="68"/>
      <c r="LRN8" s="68"/>
      <c r="LRO8" s="68"/>
      <c r="LRP8" s="68"/>
      <c r="LRQ8" s="68"/>
      <c r="LRR8" s="68"/>
      <c r="LRS8" s="68"/>
      <c r="LRT8" s="68"/>
      <c r="LRU8" s="68"/>
      <c r="LRV8" s="68"/>
      <c r="LRW8" s="68"/>
      <c r="LRX8" s="68"/>
      <c r="LRY8" s="68"/>
      <c r="LRZ8" s="68"/>
      <c r="LSA8" s="68"/>
      <c r="LSB8" s="68"/>
      <c r="LSC8" s="68"/>
      <c r="LSD8" s="68"/>
      <c r="LSE8" s="68"/>
      <c r="LSF8" s="68"/>
      <c r="LSG8" s="68"/>
      <c r="LSH8" s="68"/>
      <c r="LSI8" s="68"/>
      <c r="LSJ8" s="68"/>
      <c r="LSK8" s="68"/>
      <c r="LSL8" s="68"/>
      <c r="LSM8" s="68"/>
      <c r="LSN8" s="68"/>
      <c r="LSO8" s="68"/>
      <c r="LSP8" s="68"/>
      <c r="LSQ8" s="68"/>
      <c r="LSR8" s="68"/>
      <c r="LSS8" s="68"/>
      <c r="LST8" s="68"/>
      <c r="LSU8" s="68"/>
      <c r="LSV8" s="68"/>
      <c r="LSW8" s="68"/>
      <c r="LSX8" s="68"/>
      <c r="LSY8" s="68"/>
      <c r="LSZ8" s="68"/>
      <c r="LTA8" s="68"/>
      <c r="LTB8" s="68"/>
      <c r="LTC8" s="68"/>
      <c r="LTD8" s="68"/>
      <c r="LTE8" s="68"/>
      <c r="LTF8" s="68"/>
      <c r="LTG8" s="68"/>
      <c r="LTH8" s="68"/>
      <c r="LTI8" s="68"/>
      <c r="LTJ8" s="68"/>
      <c r="LTK8" s="68"/>
      <c r="LTL8" s="68"/>
      <c r="LTM8" s="68"/>
      <c r="LTN8" s="68"/>
      <c r="LTO8" s="68"/>
      <c r="LTP8" s="68"/>
      <c r="LTQ8" s="68"/>
      <c r="LTR8" s="68"/>
      <c r="LTS8" s="68"/>
      <c r="LTT8" s="68"/>
      <c r="LTU8" s="68"/>
      <c r="LTV8" s="68"/>
      <c r="LTW8" s="68"/>
      <c r="LTX8" s="68"/>
      <c r="LTY8" s="68"/>
      <c r="LTZ8" s="68"/>
      <c r="LUA8" s="68"/>
      <c r="LUB8" s="68"/>
      <c r="LUC8" s="68"/>
      <c r="LUD8" s="68"/>
      <c r="LUE8" s="68"/>
      <c r="LUF8" s="68"/>
      <c r="LUG8" s="68"/>
      <c r="LUH8" s="68"/>
      <c r="LUI8" s="68"/>
      <c r="LUJ8" s="68"/>
      <c r="LUK8" s="68"/>
      <c r="LUL8" s="68"/>
      <c r="LUM8" s="68"/>
      <c r="LUN8" s="68"/>
      <c r="LUO8" s="68"/>
      <c r="LUP8" s="68"/>
      <c r="LUQ8" s="68"/>
      <c r="LUR8" s="68"/>
      <c r="LUS8" s="68"/>
      <c r="LUT8" s="68"/>
      <c r="LUU8" s="68"/>
      <c r="LUV8" s="68"/>
      <c r="LUW8" s="68"/>
      <c r="LUX8" s="68"/>
      <c r="LUY8" s="68"/>
      <c r="LUZ8" s="68"/>
      <c r="LVA8" s="68"/>
      <c r="LVB8" s="68"/>
      <c r="LVC8" s="68"/>
      <c r="LVD8" s="68"/>
      <c r="LVE8" s="68"/>
      <c r="LVF8" s="68"/>
      <c r="LVG8" s="68"/>
      <c r="LVH8" s="68"/>
      <c r="LVI8" s="68"/>
      <c r="LVJ8" s="68"/>
      <c r="LVK8" s="68"/>
      <c r="LVL8" s="68"/>
      <c r="LVM8" s="68"/>
      <c r="LVN8" s="68"/>
      <c r="LVO8" s="68"/>
      <c r="LVP8" s="68"/>
      <c r="LVQ8" s="68"/>
      <c r="LVR8" s="68"/>
      <c r="LVS8" s="68"/>
      <c r="LVT8" s="68"/>
      <c r="LVU8" s="68"/>
      <c r="LVV8" s="68"/>
      <c r="LVW8" s="68"/>
      <c r="LVX8" s="68"/>
      <c r="LVY8" s="68"/>
      <c r="LVZ8" s="68"/>
      <c r="LWA8" s="68"/>
      <c r="LWB8" s="68"/>
      <c r="LWC8" s="68"/>
      <c r="LWD8" s="68"/>
      <c r="LWE8" s="68"/>
      <c r="LWF8" s="68"/>
      <c r="LWG8" s="68"/>
      <c r="LWH8" s="68"/>
      <c r="LWI8" s="68"/>
      <c r="LWJ8" s="68"/>
      <c r="LWK8" s="68"/>
      <c r="LWL8" s="68"/>
      <c r="LWM8" s="68"/>
      <c r="LWN8" s="68"/>
      <c r="LWO8" s="68"/>
      <c r="LWP8" s="68"/>
      <c r="LWQ8" s="68"/>
      <c r="LWR8" s="68"/>
      <c r="LWS8" s="68"/>
      <c r="LWT8" s="68"/>
      <c r="LWU8" s="68"/>
      <c r="LWV8" s="68"/>
      <c r="LWW8" s="68"/>
      <c r="LWX8" s="68"/>
      <c r="LWY8" s="68"/>
      <c r="LWZ8" s="68"/>
      <c r="LXA8" s="68"/>
      <c r="LXB8" s="68"/>
      <c r="LXC8" s="68"/>
      <c r="LXD8" s="68"/>
      <c r="LXE8" s="68"/>
      <c r="LXF8" s="68"/>
      <c r="LXG8" s="68"/>
      <c r="LXH8" s="68"/>
      <c r="LXI8" s="68"/>
      <c r="LXJ8" s="68"/>
      <c r="LXK8" s="68"/>
      <c r="LXL8" s="68"/>
      <c r="LXM8" s="68"/>
      <c r="LXN8" s="68"/>
      <c r="LXO8" s="68"/>
      <c r="LXP8" s="68"/>
      <c r="LXQ8" s="68"/>
      <c r="LXR8" s="68"/>
      <c r="LXS8" s="68"/>
      <c r="LXT8" s="68"/>
      <c r="LXU8" s="68"/>
      <c r="LXV8" s="68"/>
      <c r="LXW8" s="68"/>
      <c r="LXX8" s="68"/>
      <c r="LXY8" s="68"/>
      <c r="LXZ8" s="68"/>
      <c r="LYA8" s="68"/>
      <c r="LYB8" s="68"/>
      <c r="LYC8" s="68"/>
      <c r="LYD8" s="68"/>
      <c r="LYE8" s="68"/>
      <c r="LYF8" s="68"/>
      <c r="LYG8" s="68"/>
      <c r="LYH8" s="68"/>
      <c r="LYI8" s="68"/>
      <c r="LYJ8" s="68"/>
      <c r="LYK8" s="68"/>
      <c r="LYL8" s="68"/>
      <c r="LYM8" s="68"/>
      <c r="LYN8" s="68"/>
      <c r="LYO8" s="68"/>
      <c r="LYP8" s="68"/>
      <c r="LYQ8" s="68"/>
      <c r="LYR8" s="68"/>
      <c r="LYS8" s="68"/>
      <c r="LYT8" s="68"/>
      <c r="LYU8" s="68"/>
      <c r="LYV8" s="68"/>
      <c r="LYW8" s="68"/>
      <c r="LYX8" s="68"/>
      <c r="LYY8" s="68"/>
      <c r="LYZ8" s="68"/>
      <c r="LZA8" s="68"/>
      <c r="LZB8" s="68"/>
      <c r="LZC8" s="68"/>
      <c r="LZD8" s="68"/>
      <c r="LZE8" s="68"/>
      <c r="LZF8" s="68"/>
      <c r="LZG8" s="68"/>
      <c r="LZH8" s="68"/>
      <c r="LZI8" s="68"/>
      <c r="LZJ8" s="68"/>
      <c r="LZK8" s="68"/>
      <c r="LZL8" s="68"/>
      <c r="LZM8" s="68"/>
      <c r="LZN8" s="68"/>
      <c r="LZO8" s="68"/>
      <c r="LZP8" s="68"/>
      <c r="LZQ8" s="68"/>
      <c r="LZR8" s="68"/>
      <c r="LZS8" s="68"/>
      <c r="LZT8" s="68"/>
      <c r="LZU8" s="68"/>
      <c r="LZV8" s="68"/>
      <c r="LZW8" s="68"/>
      <c r="LZX8" s="68"/>
      <c r="LZY8" s="68"/>
      <c r="LZZ8" s="68"/>
      <c r="MAA8" s="68"/>
      <c r="MAB8" s="68"/>
      <c r="MAC8" s="68"/>
      <c r="MAD8" s="68"/>
      <c r="MAE8" s="68"/>
      <c r="MAF8" s="68"/>
      <c r="MAG8" s="68"/>
      <c r="MAH8" s="68"/>
      <c r="MAI8" s="68"/>
      <c r="MAJ8" s="68"/>
      <c r="MAK8" s="68"/>
      <c r="MAL8" s="68"/>
      <c r="MAM8" s="68"/>
      <c r="MAN8" s="68"/>
      <c r="MAO8" s="68"/>
      <c r="MAP8" s="68"/>
      <c r="MAQ8" s="68"/>
      <c r="MAR8" s="68"/>
      <c r="MAS8" s="68"/>
      <c r="MAT8" s="68"/>
      <c r="MAU8" s="68"/>
      <c r="MAV8" s="68"/>
      <c r="MAW8" s="68"/>
      <c r="MAX8" s="68"/>
      <c r="MAY8" s="68"/>
      <c r="MAZ8" s="68"/>
      <c r="MBA8" s="68"/>
      <c r="MBB8" s="68"/>
      <c r="MBC8" s="68"/>
      <c r="MBD8" s="68"/>
      <c r="MBE8" s="68"/>
      <c r="MBF8" s="68"/>
      <c r="MBG8" s="68"/>
      <c r="MBH8" s="68"/>
      <c r="MBI8" s="68"/>
      <c r="MBJ8" s="68"/>
      <c r="MBK8" s="68"/>
      <c r="MBL8" s="68"/>
      <c r="MBM8" s="68"/>
      <c r="MBN8" s="68"/>
      <c r="MBO8" s="68"/>
      <c r="MBP8" s="68"/>
      <c r="MBQ8" s="68"/>
      <c r="MBR8" s="68"/>
      <c r="MBS8" s="68"/>
      <c r="MBT8" s="68"/>
      <c r="MBU8" s="68"/>
      <c r="MBV8" s="68"/>
      <c r="MBW8" s="68"/>
      <c r="MBX8" s="68"/>
      <c r="MBY8" s="68"/>
      <c r="MBZ8" s="68"/>
      <c r="MCA8" s="68"/>
      <c r="MCB8" s="68"/>
      <c r="MCC8" s="68"/>
      <c r="MCD8" s="68"/>
      <c r="MCE8" s="68"/>
      <c r="MCF8" s="68"/>
      <c r="MCG8" s="68"/>
      <c r="MCH8" s="68"/>
      <c r="MCI8" s="68"/>
      <c r="MCJ8" s="68"/>
      <c r="MCK8" s="68"/>
      <c r="MCL8" s="68"/>
      <c r="MCM8" s="68"/>
      <c r="MCN8" s="68"/>
      <c r="MCO8" s="68"/>
      <c r="MCP8" s="68"/>
      <c r="MCQ8" s="68"/>
      <c r="MCR8" s="68"/>
      <c r="MCS8" s="68"/>
      <c r="MCT8" s="68"/>
      <c r="MCU8" s="68"/>
      <c r="MCV8" s="68"/>
      <c r="MCW8" s="68"/>
      <c r="MCX8" s="68"/>
      <c r="MCY8" s="68"/>
      <c r="MCZ8" s="68"/>
      <c r="MDA8" s="68"/>
      <c r="MDB8" s="68"/>
      <c r="MDC8" s="68"/>
      <c r="MDD8" s="68"/>
      <c r="MDE8" s="68"/>
      <c r="MDF8" s="68"/>
      <c r="MDG8" s="68"/>
      <c r="MDH8" s="68"/>
      <c r="MDI8" s="68"/>
      <c r="MDJ8" s="68"/>
      <c r="MDK8" s="68"/>
      <c r="MDL8" s="68"/>
      <c r="MDM8" s="68"/>
      <c r="MDN8" s="68"/>
      <c r="MDO8" s="68"/>
      <c r="MDP8" s="68"/>
      <c r="MDQ8" s="68"/>
      <c r="MDR8" s="68"/>
      <c r="MDS8" s="68"/>
      <c r="MDT8" s="68"/>
      <c r="MDU8" s="68"/>
      <c r="MDV8" s="68"/>
      <c r="MDW8" s="68"/>
      <c r="MDX8" s="68"/>
      <c r="MDY8" s="68"/>
      <c r="MDZ8" s="68"/>
      <c r="MEA8" s="68"/>
      <c r="MEB8" s="68"/>
      <c r="MEC8" s="68"/>
      <c r="MED8" s="68"/>
      <c r="MEE8" s="68"/>
      <c r="MEF8" s="68"/>
      <c r="MEG8" s="68"/>
      <c r="MEH8" s="68"/>
      <c r="MEI8" s="68"/>
      <c r="MEJ8" s="68"/>
      <c r="MEK8" s="68"/>
      <c r="MEL8" s="68"/>
      <c r="MEM8" s="68"/>
      <c r="MEN8" s="68"/>
      <c r="MEO8" s="68"/>
      <c r="MEP8" s="68"/>
      <c r="MEQ8" s="68"/>
      <c r="MER8" s="68"/>
      <c r="MES8" s="68"/>
      <c r="MET8" s="68"/>
      <c r="MEU8" s="68"/>
      <c r="MEV8" s="68"/>
      <c r="MEW8" s="68"/>
      <c r="MEX8" s="68"/>
      <c r="MEY8" s="68"/>
      <c r="MEZ8" s="68"/>
      <c r="MFA8" s="68"/>
      <c r="MFB8" s="68"/>
      <c r="MFC8" s="68"/>
      <c r="MFD8" s="68"/>
      <c r="MFE8" s="68"/>
      <c r="MFF8" s="68"/>
      <c r="MFG8" s="68"/>
      <c r="MFH8" s="68"/>
      <c r="MFI8" s="68"/>
      <c r="MFJ8" s="68"/>
      <c r="MFK8" s="68"/>
      <c r="MFL8" s="68"/>
      <c r="MFM8" s="68"/>
      <c r="MFN8" s="68"/>
      <c r="MFO8" s="68"/>
      <c r="MFP8" s="68"/>
      <c r="MFQ8" s="68"/>
      <c r="MFR8" s="68"/>
      <c r="MFS8" s="68"/>
      <c r="MFT8" s="68"/>
      <c r="MFU8" s="68"/>
      <c r="MFV8" s="68"/>
      <c r="MFW8" s="68"/>
      <c r="MFX8" s="68"/>
      <c r="MFY8" s="68"/>
      <c r="MFZ8" s="68"/>
      <c r="MGA8" s="68"/>
      <c r="MGB8" s="68"/>
      <c r="MGC8" s="68"/>
      <c r="MGD8" s="68"/>
      <c r="MGE8" s="68"/>
      <c r="MGF8" s="68"/>
      <c r="MGG8" s="68"/>
      <c r="MGH8" s="68"/>
      <c r="MGI8" s="68"/>
      <c r="MGJ8" s="68"/>
      <c r="MGK8" s="68"/>
      <c r="MGL8" s="68"/>
      <c r="MGM8" s="68"/>
      <c r="MGN8" s="68"/>
      <c r="MGO8" s="68"/>
      <c r="MGP8" s="68"/>
      <c r="MGQ8" s="68"/>
      <c r="MGR8" s="68"/>
      <c r="MGS8" s="68"/>
      <c r="MGT8" s="68"/>
      <c r="MGU8" s="68"/>
      <c r="MGV8" s="68"/>
      <c r="MGW8" s="68"/>
      <c r="MGX8" s="68"/>
      <c r="MGY8" s="68"/>
      <c r="MGZ8" s="68"/>
      <c r="MHA8" s="68"/>
      <c r="MHB8" s="68"/>
      <c r="MHC8" s="68"/>
      <c r="MHD8" s="68"/>
      <c r="MHE8" s="68"/>
      <c r="MHF8" s="68"/>
      <c r="MHG8" s="68"/>
      <c r="MHH8" s="68"/>
      <c r="MHI8" s="68"/>
      <c r="MHJ8" s="68"/>
      <c r="MHK8" s="68"/>
      <c r="MHL8" s="68"/>
      <c r="MHM8" s="68"/>
      <c r="MHN8" s="68"/>
      <c r="MHO8" s="68"/>
      <c r="MHP8" s="68"/>
      <c r="MHQ8" s="68"/>
      <c r="MHR8" s="68"/>
      <c r="MHS8" s="68"/>
      <c r="MHT8" s="68"/>
      <c r="MHU8" s="68"/>
      <c r="MHV8" s="68"/>
      <c r="MHW8" s="68"/>
      <c r="MHX8" s="68"/>
      <c r="MHY8" s="68"/>
      <c r="MHZ8" s="68"/>
      <c r="MIA8" s="68"/>
      <c r="MIB8" s="68"/>
      <c r="MIC8" s="68"/>
      <c r="MID8" s="68"/>
      <c r="MIE8" s="68"/>
      <c r="MIF8" s="68"/>
      <c r="MIG8" s="68"/>
      <c r="MIH8" s="68"/>
      <c r="MII8" s="68"/>
      <c r="MIJ8" s="68"/>
      <c r="MIK8" s="68"/>
      <c r="MIL8" s="68"/>
      <c r="MIM8" s="68"/>
      <c r="MIN8" s="68"/>
      <c r="MIO8" s="68"/>
      <c r="MIP8" s="68"/>
      <c r="MIQ8" s="68"/>
      <c r="MIR8" s="68"/>
      <c r="MIS8" s="68"/>
      <c r="MIT8" s="68"/>
      <c r="MIU8" s="68"/>
      <c r="MIV8" s="68"/>
      <c r="MIW8" s="68"/>
      <c r="MIX8" s="68"/>
      <c r="MIY8" s="68"/>
      <c r="MIZ8" s="68"/>
      <c r="MJA8" s="68"/>
      <c r="MJB8" s="68"/>
      <c r="MJC8" s="68"/>
      <c r="MJD8" s="68"/>
      <c r="MJE8" s="68"/>
      <c r="MJF8" s="68"/>
      <c r="MJG8" s="68"/>
      <c r="MJH8" s="68"/>
      <c r="MJI8" s="68"/>
      <c r="MJJ8" s="68"/>
      <c r="MJK8" s="68"/>
      <c r="MJL8" s="68"/>
      <c r="MJM8" s="68"/>
      <c r="MJN8" s="68"/>
      <c r="MJO8" s="68"/>
      <c r="MJP8" s="68"/>
      <c r="MJQ8" s="68"/>
      <c r="MJR8" s="68"/>
      <c r="MJS8" s="68"/>
      <c r="MJT8" s="68"/>
      <c r="MJU8" s="68"/>
      <c r="MJV8" s="68"/>
      <c r="MJW8" s="68"/>
      <c r="MJX8" s="68"/>
      <c r="MJY8" s="68"/>
      <c r="MJZ8" s="68"/>
      <c r="MKA8" s="68"/>
      <c r="MKB8" s="68"/>
      <c r="MKC8" s="68"/>
      <c r="MKD8" s="68"/>
      <c r="MKE8" s="68"/>
      <c r="MKF8" s="68"/>
      <c r="MKG8" s="68"/>
      <c r="MKH8" s="68"/>
      <c r="MKI8" s="68"/>
      <c r="MKJ8" s="68"/>
      <c r="MKK8" s="68"/>
      <c r="MKL8" s="68"/>
      <c r="MKM8" s="68"/>
      <c r="MKN8" s="68"/>
      <c r="MKO8" s="68"/>
      <c r="MKP8" s="68"/>
      <c r="MKQ8" s="68"/>
      <c r="MKR8" s="68"/>
      <c r="MKS8" s="68"/>
      <c r="MKT8" s="68"/>
      <c r="MKU8" s="68"/>
      <c r="MKV8" s="68"/>
      <c r="MKW8" s="68"/>
      <c r="MKX8" s="68"/>
      <c r="MKY8" s="68"/>
      <c r="MKZ8" s="68"/>
      <c r="MLA8" s="68"/>
      <c r="MLB8" s="68"/>
      <c r="MLC8" s="68"/>
      <c r="MLD8" s="68"/>
      <c r="MLE8" s="68"/>
      <c r="MLF8" s="68"/>
      <c r="MLG8" s="68"/>
      <c r="MLH8" s="68"/>
      <c r="MLI8" s="68"/>
      <c r="MLJ8" s="68"/>
      <c r="MLK8" s="68"/>
      <c r="MLL8" s="68"/>
      <c r="MLM8" s="68"/>
      <c r="MLN8" s="68"/>
      <c r="MLO8" s="68"/>
      <c r="MLP8" s="68"/>
      <c r="MLQ8" s="68"/>
      <c r="MLR8" s="68"/>
      <c r="MLS8" s="68"/>
      <c r="MLT8" s="68"/>
      <c r="MLU8" s="68"/>
      <c r="MLV8" s="68"/>
      <c r="MLW8" s="68"/>
      <c r="MLX8" s="68"/>
      <c r="MLY8" s="68"/>
      <c r="MLZ8" s="68"/>
      <c r="MMA8" s="68"/>
      <c r="MMB8" s="68"/>
      <c r="MMC8" s="68"/>
      <c r="MMD8" s="68"/>
      <c r="MME8" s="68"/>
      <c r="MMF8" s="68"/>
      <c r="MMG8" s="68"/>
      <c r="MMH8" s="68"/>
      <c r="MMI8" s="68"/>
      <c r="MMJ8" s="68"/>
      <c r="MMK8" s="68"/>
      <c r="MML8" s="68"/>
      <c r="MMM8" s="68"/>
      <c r="MMN8" s="68"/>
      <c r="MMO8" s="68"/>
      <c r="MMP8" s="68"/>
      <c r="MMQ8" s="68"/>
      <c r="MMR8" s="68"/>
      <c r="MMS8" s="68"/>
      <c r="MMT8" s="68"/>
      <c r="MMU8" s="68"/>
      <c r="MMV8" s="68"/>
      <c r="MMW8" s="68"/>
      <c r="MMX8" s="68"/>
      <c r="MMY8" s="68"/>
      <c r="MMZ8" s="68"/>
      <c r="MNA8" s="68"/>
      <c r="MNB8" s="68"/>
      <c r="MNC8" s="68"/>
      <c r="MND8" s="68"/>
      <c r="MNE8" s="68"/>
      <c r="MNF8" s="68"/>
      <c r="MNG8" s="68"/>
      <c r="MNH8" s="68"/>
      <c r="MNI8" s="68"/>
      <c r="MNJ8" s="68"/>
      <c r="MNK8" s="68"/>
      <c r="MNL8" s="68"/>
      <c r="MNM8" s="68"/>
      <c r="MNN8" s="68"/>
      <c r="MNO8" s="68"/>
      <c r="MNP8" s="68"/>
      <c r="MNQ8" s="68"/>
      <c r="MNR8" s="68"/>
      <c r="MNS8" s="68"/>
      <c r="MNT8" s="68"/>
      <c r="MNU8" s="68"/>
      <c r="MNV8" s="68"/>
      <c r="MNW8" s="68"/>
      <c r="MNX8" s="68"/>
      <c r="MNY8" s="68"/>
      <c r="MNZ8" s="68"/>
      <c r="MOA8" s="68"/>
      <c r="MOB8" s="68"/>
      <c r="MOC8" s="68"/>
      <c r="MOD8" s="68"/>
      <c r="MOE8" s="68"/>
      <c r="MOF8" s="68"/>
      <c r="MOG8" s="68"/>
      <c r="MOH8" s="68"/>
      <c r="MOI8" s="68"/>
      <c r="MOJ8" s="68"/>
      <c r="MOK8" s="68"/>
      <c r="MOL8" s="68"/>
      <c r="MOM8" s="68"/>
      <c r="MON8" s="68"/>
      <c r="MOO8" s="68"/>
      <c r="MOP8" s="68"/>
      <c r="MOQ8" s="68"/>
      <c r="MOR8" s="68"/>
      <c r="MOS8" s="68"/>
      <c r="MOT8" s="68"/>
      <c r="MOU8" s="68"/>
      <c r="MOV8" s="68"/>
      <c r="MOW8" s="68"/>
      <c r="MOX8" s="68"/>
      <c r="MOY8" s="68"/>
      <c r="MOZ8" s="68"/>
      <c r="MPA8" s="68"/>
      <c r="MPB8" s="68"/>
      <c r="MPC8" s="68"/>
      <c r="MPD8" s="68"/>
      <c r="MPE8" s="68"/>
      <c r="MPF8" s="68"/>
      <c r="MPG8" s="68"/>
      <c r="MPH8" s="68"/>
      <c r="MPI8" s="68"/>
      <c r="MPJ8" s="68"/>
      <c r="MPK8" s="68"/>
      <c r="MPL8" s="68"/>
      <c r="MPM8" s="68"/>
      <c r="MPN8" s="68"/>
      <c r="MPO8" s="68"/>
      <c r="MPP8" s="68"/>
      <c r="MPQ8" s="68"/>
      <c r="MPR8" s="68"/>
      <c r="MPS8" s="68"/>
      <c r="MPT8" s="68"/>
      <c r="MPU8" s="68"/>
      <c r="MPV8" s="68"/>
      <c r="MPW8" s="68"/>
      <c r="MPX8" s="68"/>
      <c r="MPY8" s="68"/>
      <c r="MPZ8" s="68"/>
      <c r="MQA8" s="68"/>
      <c r="MQB8" s="68"/>
      <c r="MQC8" s="68"/>
      <c r="MQD8" s="68"/>
      <c r="MQE8" s="68"/>
      <c r="MQF8" s="68"/>
      <c r="MQG8" s="68"/>
      <c r="MQH8" s="68"/>
      <c r="MQI8" s="68"/>
      <c r="MQJ8" s="68"/>
      <c r="MQK8" s="68"/>
      <c r="MQL8" s="68"/>
      <c r="MQM8" s="68"/>
      <c r="MQN8" s="68"/>
      <c r="MQO8" s="68"/>
      <c r="MQP8" s="68"/>
      <c r="MQQ8" s="68"/>
      <c r="MQR8" s="68"/>
      <c r="MQS8" s="68"/>
      <c r="MQT8" s="68"/>
      <c r="MQU8" s="68"/>
      <c r="MQV8" s="68"/>
      <c r="MQW8" s="68"/>
      <c r="MQX8" s="68"/>
      <c r="MQY8" s="68"/>
      <c r="MQZ8" s="68"/>
      <c r="MRA8" s="68"/>
      <c r="MRB8" s="68"/>
      <c r="MRC8" s="68"/>
      <c r="MRD8" s="68"/>
      <c r="MRE8" s="68"/>
      <c r="MRF8" s="68"/>
      <c r="MRG8" s="68"/>
      <c r="MRH8" s="68"/>
      <c r="MRI8" s="68"/>
      <c r="MRJ8" s="68"/>
      <c r="MRK8" s="68"/>
      <c r="MRL8" s="68"/>
      <c r="MRM8" s="68"/>
      <c r="MRN8" s="68"/>
      <c r="MRO8" s="68"/>
      <c r="MRP8" s="68"/>
      <c r="MRQ8" s="68"/>
      <c r="MRR8" s="68"/>
      <c r="MRS8" s="68"/>
      <c r="MRT8" s="68"/>
      <c r="MRU8" s="68"/>
      <c r="MRV8" s="68"/>
      <c r="MRW8" s="68"/>
      <c r="MRX8" s="68"/>
      <c r="MRY8" s="68"/>
      <c r="MRZ8" s="68"/>
      <c r="MSA8" s="68"/>
      <c r="MSB8" s="68"/>
      <c r="MSC8" s="68"/>
      <c r="MSD8" s="68"/>
      <c r="MSE8" s="68"/>
      <c r="MSF8" s="68"/>
      <c r="MSG8" s="68"/>
      <c r="MSH8" s="68"/>
      <c r="MSI8" s="68"/>
      <c r="MSJ8" s="68"/>
      <c r="MSK8" s="68"/>
      <c r="MSL8" s="68"/>
      <c r="MSM8" s="68"/>
      <c r="MSN8" s="68"/>
      <c r="MSO8" s="68"/>
      <c r="MSP8" s="68"/>
      <c r="MSQ8" s="68"/>
      <c r="MSR8" s="68"/>
      <c r="MSS8" s="68"/>
      <c r="MST8" s="68"/>
      <c r="MSU8" s="68"/>
      <c r="MSV8" s="68"/>
      <c r="MSW8" s="68"/>
      <c r="MSX8" s="68"/>
      <c r="MSY8" s="68"/>
      <c r="MSZ8" s="68"/>
      <c r="MTA8" s="68"/>
      <c r="MTB8" s="68"/>
      <c r="MTC8" s="68"/>
      <c r="MTD8" s="68"/>
      <c r="MTE8" s="68"/>
      <c r="MTF8" s="68"/>
      <c r="MTG8" s="68"/>
      <c r="MTH8" s="68"/>
      <c r="MTI8" s="68"/>
      <c r="MTJ8" s="68"/>
      <c r="MTK8" s="68"/>
      <c r="MTL8" s="68"/>
      <c r="MTM8" s="68"/>
      <c r="MTN8" s="68"/>
      <c r="MTO8" s="68"/>
      <c r="MTP8" s="68"/>
      <c r="MTQ8" s="68"/>
      <c r="MTR8" s="68"/>
      <c r="MTS8" s="68"/>
      <c r="MTT8" s="68"/>
      <c r="MTU8" s="68"/>
      <c r="MTV8" s="68"/>
      <c r="MTW8" s="68"/>
      <c r="MTX8" s="68"/>
      <c r="MTY8" s="68"/>
      <c r="MTZ8" s="68"/>
      <c r="MUA8" s="68"/>
      <c r="MUB8" s="68"/>
      <c r="MUC8" s="68"/>
      <c r="MUD8" s="68"/>
      <c r="MUE8" s="68"/>
      <c r="MUF8" s="68"/>
      <c r="MUG8" s="68"/>
      <c r="MUH8" s="68"/>
      <c r="MUI8" s="68"/>
      <c r="MUJ8" s="68"/>
      <c r="MUK8" s="68"/>
      <c r="MUL8" s="68"/>
      <c r="MUM8" s="68"/>
      <c r="MUN8" s="68"/>
      <c r="MUO8" s="68"/>
      <c r="MUP8" s="68"/>
      <c r="MUQ8" s="68"/>
      <c r="MUR8" s="68"/>
      <c r="MUS8" s="68"/>
      <c r="MUT8" s="68"/>
      <c r="MUU8" s="68"/>
      <c r="MUV8" s="68"/>
      <c r="MUW8" s="68"/>
      <c r="MUX8" s="68"/>
      <c r="MUY8" s="68"/>
      <c r="MUZ8" s="68"/>
      <c r="MVA8" s="68"/>
      <c r="MVB8" s="68"/>
      <c r="MVC8" s="68"/>
      <c r="MVD8" s="68"/>
      <c r="MVE8" s="68"/>
      <c r="MVF8" s="68"/>
      <c r="MVG8" s="68"/>
      <c r="MVH8" s="68"/>
      <c r="MVI8" s="68"/>
      <c r="MVJ8" s="68"/>
      <c r="MVK8" s="68"/>
      <c r="MVL8" s="68"/>
      <c r="MVM8" s="68"/>
      <c r="MVN8" s="68"/>
      <c r="MVO8" s="68"/>
      <c r="MVP8" s="68"/>
      <c r="MVQ8" s="68"/>
      <c r="MVR8" s="68"/>
      <c r="MVS8" s="68"/>
      <c r="MVT8" s="68"/>
      <c r="MVU8" s="68"/>
      <c r="MVV8" s="68"/>
      <c r="MVW8" s="68"/>
      <c r="MVX8" s="68"/>
      <c r="MVY8" s="68"/>
      <c r="MVZ8" s="68"/>
      <c r="MWA8" s="68"/>
      <c r="MWB8" s="68"/>
      <c r="MWC8" s="68"/>
      <c r="MWD8" s="68"/>
      <c r="MWE8" s="68"/>
      <c r="MWF8" s="68"/>
      <c r="MWG8" s="68"/>
      <c r="MWH8" s="68"/>
      <c r="MWI8" s="68"/>
      <c r="MWJ8" s="68"/>
      <c r="MWK8" s="68"/>
      <c r="MWL8" s="68"/>
      <c r="MWM8" s="68"/>
      <c r="MWN8" s="68"/>
      <c r="MWO8" s="68"/>
      <c r="MWP8" s="68"/>
      <c r="MWQ8" s="68"/>
      <c r="MWR8" s="68"/>
      <c r="MWS8" s="68"/>
      <c r="MWT8" s="68"/>
      <c r="MWU8" s="68"/>
      <c r="MWV8" s="68"/>
      <c r="MWW8" s="68"/>
      <c r="MWX8" s="68"/>
      <c r="MWY8" s="68"/>
      <c r="MWZ8" s="68"/>
      <c r="MXA8" s="68"/>
      <c r="MXB8" s="68"/>
      <c r="MXC8" s="68"/>
      <c r="MXD8" s="68"/>
      <c r="MXE8" s="68"/>
      <c r="MXF8" s="68"/>
      <c r="MXG8" s="68"/>
      <c r="MXH8" s="68"/>
      <c r="MXI8" s="68"/>
      <c r="MXJ8" s="68"/>
      <c r="MXK8" s="68"/>
      <c r="MXL8" s="68"/>
      <c r="MXM8" s="68"/>
      <c r="MXN8" s="68"/>
      <c r="MXO8" s="68"/>
      <c r="MXP8" s="68"/>
      <c r="MXQ8" s="68"/>
      <c r="MXR8" s="68"/>
      <c r="MXS8" s="68"/>
      <c r="MXT8" s="68"/>
      <c r="MXU8" s="68"/>
      <c r="MXV8" s="68"/>
      <c r="MXW8" s="68"/>
      <c r="MXX8" s="68"/>
      <c r="MXY8" s="68"/>
      <c r="MXZ8" s="68"/>
      <c r="MYA8" s="68"/>
      <c r="MYB8" s="68"/>
      <c r="MYC8" s="68"/>
      <c r="MYD8" s="68"/>
      <c r="MYE8" s="68"/>
      <c r="MYF8" s="68"/>
      <c r="MYG8" s="68"/>
      <c r="MYH8" s="68"/>
      <c r="MYI8" s="68"/>
      <c r="MYJ8" s="68"/>
      <c r="MYK8" s="68"/>
      <c r="MYL8" s="68"/>
      <c r="MYM8" s="68"/>
      <c r="MYN8" s="68"/>
      <c r="MYO8" s="68"/>
      <c r="MYP8" s="68"/>
      <c r="MYQ8" s="68"/>
      <c r="MYR8" s="68"/>
      <c r="MYS8" s="68"/>
      <c r="MYT8" s="68"/>
      <c r="MYU8" s="68"/>
      <c r="MYV8" s="68"/>
      <c r="MYW8" s="68"/>
      <c r="MYX8" s="68"/>
      <c r="MYY8" s="68"/>
      <c r="MYZ8" s="68"/>
      <c r="MZA8" s="68"/>
      <c r="MZB8" s="68"/>
      <c r="MZC8" s="68"/>
      <c r="MZD8" s="68"/>
      <c r="MZE8" s="68"/>
      <c r="MZF8" s="68"/>
      <c r="MZG8" s="68"/>
      <c r="MZH8" s="68"/>
      <c r="MZI8" s="68"/>
      <c r="MZJ8" s="68"/>
      <c r="MZK8" s="68"/>
      <c r="MZL8" s="68"/>
      <c r="MZM8" s="68"/>
      <c r="MZN8" s="68"/>
      <c r="MZO8" s="68"/>
      <c r="MZP8" s="68"/>
      <c r="MZQ8" s="68"/>
      <c r="MZR8" s="68"/>
      <c r="MZS8" s="68"/>
      <c r="MZT8" s="68"/>
      <c r="MZU8" s="68"/>
      <c r="MZV8" s="68"/>
      <c r="MZW8" s="68"/>
      <c r="MZX8" s="68"/>
      <c r="MZY8" s="68"/>
      <c r="MZZ8" s="68"/>
      <c r="NAA8" s="68"/>
      <c r="NAB8" s="68"/>
      <c r="NAC8" s="68"/>
      <c r="NAD8" s="68"/>
      <c r="NAE8" s="68"/>
      <c r="NAF8" s="68"/>
      <c r="NAG8" s="68"/>
      <c r="NAH8" s="68"/>
      <c r="NAI8" s="68"/>
      <c r="NAJ8" s="68"/>
      <c r="NAK8" s="68"/>
      <c r="NAL8" s="68"/>
      <c r="NAM8" s="68"/>
      <c r="NAN8" s="68"/>
      <c r="NAO8" s="68"/>
      <c r="NAP8" s="68"/>
      <c r="NAQ8" s="68"/>
      <c r="NAR8" s="68"/>
      <c r="NAS8" s="68"/>
      <c r="NAT8" s="68"/>
      <c r="NAU8" s="68"/>
      <c r="NAV8" s="68"/>
      <c r="NAW8" s="68"/>
      <c r="NAX8" s="68"/>
      <c r="NAY8" s="68"/>
      <c r="NAZ8" s="68"/>
      <c r="NBA8" s="68"/>
      <c r="NBB8" s="68"/>
      <c r="NBC8" s="68"/>
      <c r="NBD8" s="68"/>
      <c r="NBE8" s="68"/>
      <c r="NBF8" s="68"/>
      <c r="NBG8" s="68"/>
      <c r="NBH8" s="68"/>
      <c r="NBI8" s="68"/>
      <c r="NBJ8" s="68"/>
      <c r="NBK8" s="68"/>
      <c r="NBL8" s="68"/>
      <c r="NBM8" s="68"/>
      <c r="NBN8" s="68"/>
      <c r="NBO8" s="68"/>
      <c r="NBP8" s="68"/>
      <c r="NBQ8" s="68"/>
      <c r="NBR8" s="68"/>
      <c r="NBS8" s="68"/>
      <c r="NBT8" s="68"/>
      <c r="NBU8" s="68"/>
      <c r="NBV8" s="68"/>
      <c r="NBW8" s="68"/>
      <c r="NBX8" s="68"/>
      <c r="NBY8" s="68"/>
      <c r="NBZ8" s="68"/>
      <c r="NCA8" s="68"/>
      <c r="NCB8" s="68"/>
      <c r="NCC8" s="68"/>
      <c r="NCD8" s="68"/>
      <c r="NCE8" s="68"/>
      <c r="NCF8" s="68"/>
      <c r="NCG8" s="68"/>
      <c r="NCH8" s="68"/>
      <c r="NCI8" s="68"/>
      <c r="NCJ8" s="68"/>
      <c r="NCK8" s="68"/>
      <c r="NCL8" s="68"/>
      <c r="NCM8" s="68"/>
      <c r="NCN8" s="68"/>
      <c r="NCO8" s="68"/>
      <c r="NCP8" s="68"/>
      <c r="NCQ8" s="68"/>
      <c r="NCR8" s="68"/>
      <c r="NCS8" s="68"/>
      <c r="NCT8" s="68"/>
      <c r="NCU8" s="68"/>
      <c r="NCV8" s="68"/>
      <c r="NCW8" s="68"/>
      <c r="NCX8" s="68"/>
      <c r="NCY8" s="68"/>
      <c r="NCZ8" s="68"/>
      <c r="NDA8" s="68"/>
      <c r="NDB8" s="68"/>
      <c r="NDC8" s="68"/>
      <c r="NDD8" s="68"/>
      <c r="NDE8" s="68"/>
      <c r="NDF8" s="68"/>
      <c r="NDG8" s="68"/>
      <c r="NDH8" s="68"/>
      <c r="NDI8" s="68"/>
      <c r="NDJ8" s="68"/>
      <c r="NDK8" s="68"/>
      <c r="NDL8" s="68"/>
      <c r="NDM8" s="68"/>
      <c r="NDN8" s="68"/>
      <c r="NDO8" s="68"/>
      <c r="NDP8" s="68"/>
      <c r="NDQ8" s="68"/>
      <c r="NDR8" s="68"/>
      <c r="NDS8" s="68"/>
      <c r="NDT8" s="68"/>
      <c r="NDU8" s="68"/>
      <c r="NDV8" s="68"/>
      <c r="NDW8" s="68"/>
      <c r="NDX8" s="68"/>
      <c r="NDY8" s="68"/>
      <c r="NDZ8" s="68"/>
      <c r="NEA8" s="68"/>
      <c r="NEB8" s="68"/>
      <c r="NEC8" s="68"/>
      <c r="NED8" s="68"/>
      <c r="NEE8" s="68"/>
      <c r="NEF8" s="68"/>
      <c r="NEG8" s="68"/>
      <c r="NEH8" s="68"/>
      <c r="NEI8" s="68"/>
      <c r="NEJ8" s="68"/>
      <c r="NEK8" s="68"/>
      <c r="NEL8" s="68"/>
      <c r="NEM8" s="68"/>
      <c r="NEN8" s="68"/>
      <c r="NEO8" s="68"/>
      <c r="NEP8" s="68"/>
      <c r="NEQ8" s="68"/>
      <c r="NER8" s="68"/>
      <c r="NES8" s="68"/>
      <c r="NET8" s="68"/>
      <c r="NEU8" s="68"/>
      <c r="NEV8" s="68"/>
      <c r="NEW8" s="68"/>
      <c r="NEX8" s="68"/>
      <c r="NEY8" s="68"/>
      <c r="NEZ8" s="68"/>
      <c r="NFA8" s="68"/>
      <c r="NFB8" s="68"/>
      <c r="NFC8" s="68"/>
      <c r="NFD8" s="68"/>
      <c r="NFE8" s="68"/>
      <c r="NFF8" s="68"/>
      <c r="NFG8" s="68"/>
      <c r="NFH8" s="68"/>
      <c r="NFI8" s="68"/>
      <c r="NFJ8" s="68"/>
      <c r="NFK8" s="68"/>
      <c r="NFL8" s="68"/>
      <c r="NFM8" s="68"/>
      <c r="NFN8" s="68"/>
      <c r="NFO8" s="68"/>
      <c r="NFP8" s="68"/>
      <c r="NFQ8" s="68"/>
      <c r="NFR8" s="68"/>
      <c r="NFS8" s="68"/>
      <c r="NFT8" s="68"/>
      <c r="NFU8" s="68"/>
      <c r="NFV8" s="68"/>
      <c r="NFW8" s="68"/>
      <c r="NFX8" s="68"/>
      <c r="NFY8" s="68"/>
      <c r="NFZ8" s="68"/>
      <c r="NGA8" s="68"/>
      <c r="NGB8" s="68"/>
      <c r="NGC8" s="68"/>
      <c r="NGD8" s="68"/>
      <c r="NGE8" s="68"/>
      <c r="NGF8" s="68"/>
      <c r="NGG8" s="68"/>
      <c r="NGH8" s="68"/>
      <c r="NGI8" s="68"/>
      <c r="NGJ8" s="68"/>
      <c r="NGK8" s="68"/>
      <c r="NGL8" s="68"/>
      <c r="NGM8" s="68"/>
      <c r="NGN8" s="68"/>
      <c r="NGO8" s="68"/>
      <c r="NGP8" s="68"/>
      <c r="NGQ8" s="68"/>
      <c r="NGR8" s="68"/>
      <c r="NGS8" s="68"/>
      <c r="NGT8" s="68"/>
      <c r="NGU8" s="68"/>
      <c r="NGV8" s="68"/>
      <c r="NGW8" s="68"/>
      <c r="NGX8" s="68"/>
      <c r="NGY8" s="68"/>
      <c r="NGZ8" s="68"/>
      <c r="NHA8" s="68"/>
      <c r="NHB8" s="68"/>
      <c r="NHC8" s="68"/>
      <c r="NHD8" s="68"/>
      <c r="NHE8" s="68"/>
      <c r="NHF8" s="68"/>
      <c r="NHG8" s="68"/>
      <c r="NHH8" s="68"/>
      <c r="NHI8" s="68"/>
      <c r="NHJ8" s="68"/>
      <c r="NHK8" s="68"/>
      <c r="NHL8" s="68"/>
      <c r="NHM8" s="68"/>
      <c r="NHN8" s="68"/>
      <c r="NHO8" s="68"/>
      <c r="NHP8" s="68"/>
      <c r="NHQ8" s="68"/>
      <c r="NHR8" s="68"/>
      <c r="NHS8" s="68"/>
      <c r="NHT8" s="68"/>
      <c r="NHU8" s="68"/>
      <c r="NHV8" s="68"/>
      <c r="NHW8" s="68"/>
      <c r="NHX8" s="68"/>
      <c r="NHY8" s="68"/>
      <c r="NHZ8" s="68"/>
      <c r="NIA8" s="68"/>
      <c r="NIB8" s="68"/>
      <c r="NIC8" s="68"/>
      <c r="NID8" s="68"/>
      <c r="NIE8" s="68"/>
      <c r="NIF8" s="68"/>
      <c r="NIG8" s="68"/>
      <c r="NIH8" s="68"/>
      <c r="NII8" s="68"/>
      <c r="NIJ8" s="68"/>
      <c r="NIK8" s="68"/>
      <c r="NIL8" s="68"/>
      <c r="NIM8" s="68"/>
      <c r="NIN8" s="68"/>
      <c r="NIO8" s="68"/>
      <c r="NIP8" s="68"/>
      <c r="NIQ8" s="68"/>
      <c r="NIR8" s="68"/>
      <c r="NIS8" s="68"/>
      <c r="NIT8" s="68"/>
      <c r="NIU8" s="68"/>
      <c r="NIV8" s="68"/>
      <c r="NIW8" s="68"/>
      <c r="NIX8" s="68"/>
      <c r="NIY8" s="68"/>
      <c r="NIZ8" s="68"/>
      <c r="NJA8" s="68"/>
      <c r="NJB8" s="68"/>
      <c r="NJC8" s="68"/>
      <c r="NJD8" s="68"/>
      <c r="NJE8" s="68"/>
      <c r="NJF8" s="68"/>
      <c r="NJG8" s="68"/>
      <c r="NJH8" s="68"/>
      <c r="NJI8" s="68"/>
      <c r="NJJ8" s="68"/>
      <c r="NJK8" s="68"/>
      <c r="NJL8" s="68"/>
      <c r="NJM8" s="68"/>
      <c r="NJN8" s="68"/>
      <c r="NJO8" s="68"/>
      <c r="NJP8" s="68"/>
      <c r="NJQ8" s="68"/>
      <c r="NJR8" s="68"/>
      <c r="NJS8" s="68"/>
      <c r="NJT8" s="68"/>
      <c r="NJU8" s="68"/>
      <c r="NJV8" s="68"/>
      <c r="NJW8" s="68"/>
      <c r="NJX8" s="68"/>
      <c r="NJY8" s="68"/>
      <c r="NJZ8" s="68"/>
      <c r="NKA8" s="68"/>
      <c r="NKB8" s="68"/>
      <c r="NKC8" s="68"/>
      <c r="NKD8" s="68"/>
      <c r="NKE8" s="68"/>
      <c r="NKF8" s="68"/>
      <c r="NKG8" s="68"/>
      <c r="NKH8" s="68"/>
      <c r="NKI8" s="68"/>
      <c r="NKJ8" s="68"/>
      <c r="NKK8" s="68"/>
      <c r="NKL8" s="68"/>
      <c r="NKM8" s="68"/>
      <c r="NKN8" s="68"/>
      <c r="NKO8" s="68"/>
      <c r="NKP8" s="68"/>
      <c r="NKQ8" s="68"/>
      <c r="NKR8" s="68"/>
      <c r="NKS8" s="68"/>
      <c r="NKT8" s="68"/>
      <c r="NKU8" s="68"/>
      <c r="NKV8" s="68"/>
      <c r="NKW8" s="68"/>
      <c r="NKX8" s="68"/>
      <c r="NKY8" s="68"/>
      <c r="NKZ8" s="68"/>
      <c r="NLA8" s="68"/>
      <c r="NLB8" s="68"/>
      <c r="NLC8" s="68"/>
      <c r="NLD8" s="68"/>
      <c r="NLE8" s="68"/>
      <c r="NLF8" s="68"/>
      <c r="NLG8" s="68"/>
      <c r="NLH8" s="68"/>
      <c r="NLI8" s="68"/>
      <c r="NLJ8" s="68"/>
      <c r="NLK8" s="68"/>
      <c r="NLL8" s="68"/>
      <c r="NLM8" s="68"/>
      <c r="NLN8" s="68"/>
      <c r="NLO8" s="68"/>
      <c r="NLP8" s="68"/>
      <c r="NLQ8" s="68"/>
      <c r="NLR8" s="68"/>
      <c r="NLS8" s="68"/>
      <c r="NLT8" s="68"/>
      <c r="NLU8" s="68"/>
      <c r="NLV8" s="68"/>
      <c r="NLW8" s="68"/>
      <c r="NLX8" s="68"/>
      <c r="NLY8" s="68"/>
      <c r="NLZ8" s="68"/>
      <c r="NMA8" s="68"/>
      <c r="NMB8" s="68"/>
      <c r="NMC8" s="68"/>
      <c r="NMD8" s="68"/>
      <c r="NME8" s="68"/>
      <c r="NMF8" s="68"/>
      <c r="NMG8" s="68"/>
      <c r="NMH8" s="68"/>
      <c r="NMI8" s="68"/>
      <c r="NMJ8" s="68"/>
      <c r="NMK8" s="68"/>
      <c r="NML8" s="68"/>
      <c r="NMM8" s="68"/>
      <c r="NMN8" s="68"/>
      <c r="NMO8" s="68"/>
      <c r="NMP8" s="68"/>
      <c r="NMQ8" s="68"/>
      <c r="NMR8" s="68"/>
      <c r="NMS8" s="68"/>
      <c r="NMT8" s="68"/>
      <c r="NMU8" s="68"/>
      <c r="NMV8" s="68"/>
      <c r="NMW8" s="68"/>
      <c r="NMX8" s="68"/>
      <c r="NMY8" s="68"/>
      <c r="NMZ8" s="68"/>
      <c r="NNA8" s="68"/>
      <c r="NNB8" s="68"/>
      <c r="NNC8" s="68"/>
      <c r="NND8" s="68"/>
      <c r="NNE8" s="68"/>
      <c r="NNF8" s="68"/>
      <c r="NNG8" s="68"/>
      <c r="NNH8" s="68"/>
      <c r="NNI8" s="68"/>
      <c r="NNJ8" s="68"/>
      <c r="NNK8" s="68"/>
      <c r="NNL8" s="68"/>
      <c r="NNM8" s="68"/>
      <c r="NNN8" s="68"/>
      <c r="NNO8" s="68"/>
      <c r="NNP8" s="68"/>
      <c r="NNQ8" s="68"/>
      <c r="NNR8" s="68"/>
      <c r="NNS8" s="68"/>
      <c r="NNT8" s="68"/>
      <c r="NNU8" s="68"/>
      <c r="NNV8" s="68"/>
      <c r="NNW8" s="68"/>
      <c r="NNX8" s="68"/>
      <c r="NNY8" s="68"/>
      <c r="NNZ8" s="68"/>
      <c r="NOA8" s="68"/>
      <c r="NOB8" s="68"/>
      <c r="NOC8" s="68"/>
      <c r="NOD8" s="68"/>
      <c r="NOE8" s="68"/>
      <c r="NOF8" s="68"/>
      <c r="NOG8" s="68"/>
      <c r="NOH8" s="68"/>
      <c r="NOI8" s="68"/>
      <c r="NOJ8" s="68"/>
      <c r="NOK8" s="68"/>
      <c r="NOL8" s="68"/>
      <c r="NOM8" s="68"/>
      <c r="NON8" s="68"/>
      <c r="NOO8" s="68"/>
      <c r="NOP8" s="68"/>
      <c r="NOQ8" s="68"/>
      <c r="NOR8" s="68"/>
      <c r="NOS8" s="68"/>
      <c r="NOT8" s="68"/>
      <c r="NOU8" s="68"/>
      <c r="NOV8" s="68"/>
      <c r="NOW8" s="68"/>
      <c r="NOX8" s="68"/>
      <c r="NOY8" s="68"/>
      <c r="NOZ8" s="68"/>
      <c r="NPA8" s="68"/>
      <c r="NPB8" s="68"/>
      <c r="NPC8" s="68"/>
      <c r="NPD8" s="68"/>
      <c r="NPE8" s="68"/>
      <c r="NPF8" s="68"/>
      <c r="NPG8" s="68"/>
      <c r="NPH8" s="68"/>
      <c r="NPI8" s="68"/>
      <c r="NPJ8" s="68"/>
      <c r="NPK8" s="68"/>
      <c r="NPL8" s="68"/>
      <c r="NPM8" s="68"/>
      <c r="NPN8" s="68"/>
      <c r="NPO8" s="68"/>
      <c r="NPP8" s="68"/>
      <c r="NPQ8" s="68"/>
      <c r="NPR8" s="68"/>
      <c r="NPS8" s="68"/>
      <c r="NPT8" s="68"/>
      <c r="NPU8" s="68"/>
      <c r="NPV8" s="68"/>
      <c r="NPW8" s="68"/>
      <c r="NPX8" s="68"/>
      <c r="NPY8" s="68"/>
      <c r="NPZ8" s="68"/>
      <c r="NQA8" s="68"/>
      <c r="NQB8" s="68"/>
      <c r="NQC8" s="68"/>
      <c r="NQD8" s="68"/>
      <c r="NQE8" s="68"/>
      <c r="NQF8" s="68"/>
      <c r="NQG8" s="68"/>
      <c r="NQH8" s="68"/>
      <c r="NQI8" s="68"/>
      <c r="NQJ8" s="68"/>
      <c r="NQK8" s="68"/>
      <c r="NQL8" s="68"/>
      <c r="NQM8" s="68"/>
      <c r="NQN8" s="68"/>
      <c r="NQO8" s="68"/>
      <c r="NQP8" s="68"/>
      <c r="NQQ8" s="68"/>
      <c r="NQR8" s="68"/>
      <c r="NQS8" s="68"/>
      <c r="NQT8" s="68"/>
      <c r="NQU8" s="68"/>
      <c r="NQV8" s="68"/>
      <c r="NQW8" s="68"/>
      <c r="NQX8" s="68"/>
      <c r="NQY8" s="68"/>
      <c r="NQZ8" s="68"/>
      <c r="NRA8" s="68"/>
      <c r="NRB8" s="68"/>
      <c r="NRC8" s="68"/>
      <c r="NRD8" s="68"/>
      <c r="NRE8" s="68"/>
      <c r="NRF8" s="68"/>
      <c r="NRG8" s="68"/>
      <c r="NRH8" s="68"/>
      <c r="NRI8" s="68"/>
      <c r="NRJ8" s="68"/>
      <c r="NRK8" s="68"/>
      <c r="NRL8" s="68"/>
      <c r="NRM8" s="68"/>
      <c r="NRN8" s="68"/>
      <c r="NRO8" s="68"/>
      <c r="NRP8" s="68"/>
      <c r="NRQ8" s="68"/>
      <c r="NRR8" s="68"/>
      <c r="NRS8" s="68"/>
      <c r="NRT8" s="68"/>
      <c r="NRU8" s="68"/>
      <c r="NRV8" s="68"/>
      <c r="NRW8" s="68"/>
      <c r="NRX8" s="68"/>
      <c r="NRY8" s="68"/>
      <c r="NRZ8" s="68"/>
      <c r="NSA8" s="68"/>
      <c r="NSB8" s="68"/>
      <c r="NSC8" s="68"/>
      <c r="NSD8" s="68"/>
      <c r="NSE8" s="68"/>
      <c r="NSF8" s="68"/>
      <c r="NSG8" s="68"/>
      <c r="NSH8" s="68"/>
      <c r="NSI8" s="68"/>
      <c r="NSJ8" s="68"/>
      <c r="NSK8" s="68"/>
      <c r="NSL8" s="68"/>
      <c r="NSM8" s="68"/>
      <c r="NSN8" s="68"/>
      <c r="NSO8" s="68"/>
      <c r="NSP8" s="68"/>
      <c r="NSQ8" s="68"/>
      <c r="NSR8" s="68"/>
      <c r="NSS8" s="68"/>
      <c r="NST8" s="68"/>
      <c r="NSU8" s="68"/>
      <c r="NSV8" s="68"/>
      <c r="NSW8" s="68"/>
      <c r="NSX8" s="68"/>
      <c r="NSY8" s="68"/>
      <c r="NSZ8" s="68"/>
      <c r="NTA8" s="68"/>
      <c r="NTB8" s="68"/>
      <c r="NTC8" s="68"/>
      <c r="NTD8" s="68"/>
      <c r="NTE8" s="68"/>
      <c r="NTF8" s="68"/>
      <c r="NTG8" s="68"/>
      <c r="NTH8" s="68"/>
      <c r="NTI8" s="68"/>
      <c r="NTJ8" s="68"/>
      <c r="NTK8" s="68"/>
      <c r="NTL8" s="68"/>
      <c r="NTM8" s="68"/>
      <c r="NTN8" s="68"/>
      <c r="NTO8" s="68"/>
      <c r="NTP8" s="68"/>
      <c r="NTQ8" s="68"/>
      <c r="NTR8" s="68"/>
      <c r="NTS8" s="68"/>
      <c r="NTT8" s="68"/>
      <c r="NTU8" s="68"/>
      <c r="NTV8" s="68"/>
      <c r="NTW8" s="68"/>
      <c r="NTX8" s="68"/>
      <c r="NTY8" s="68"/>
      <c r="NTZ8" s="68"/>
      <c r="NUA8" s="68"/>
      <c r="NUB8" s="68"/>
      <c r="NUC8" s="68"/>
      <c r="NUD8" s="68"/>
      <c r="NUE8" s="68"/>
      <c r="NUF8" s="68"/>
      <c r="NUG8" s="68"/>
      <c r="NUH8" s="68"/>
      <c r="NUI8" s="68"/>
      <c r="NUJ8" s="68"/>
      <c r="NUK8" s="68"/>
      <c r="NUL8" s="68"/>
      <c r="NUM8" s="68"/>
      <c r="NUN8" s="68"/>
      <c r="NUO8" s="68"/>
      <c r="NUP8" s="68"/>
      <c r="NUQ8" s="68"/>
      <c r="NUR8" s="68"/>
      <c r="NUS8" s="68"/>
      <c r="NUT8" s="68"/>
      <c r="NUU8" s="68"/>
      <c r="NUV8" s="68"/>
      <c r="NUW8" s="68"/>
      <c r="NUX8" s="68"/>
      <c r="NUY8" s="68"/>
      <c r="NUZ8" s="68"/>
      <c r="NVA8" s="68"/>
      <c r="NVB8" s="68"/>
      <c r="NVC8" s="68"/>
      <c r="NVD8" s="68"/>
      <c r="NVE8" s="68"/>
      <c r="NVF8" s="68"/>
      <c r="NVG8" s="68"/>
      <c r="NVH8" s="68"/>
      <c r="NVI8" s="68"/>
      <c r="NVJ8" s="68"/>
      <c r="NVK8" s="68"/>
      <c r="NVL8" s="68"/>
      <c r="NVM8" s="68"/>
      <c r="NVN8" s="68"/>
      <c r="NVO8" s="68"/>
      <c r="NVP8" s="68"/>
      <c r="NVQ8" s="68"/>
      <c r="NVR8" s="68"/>
      <c r="NVS8" s="68"/>
      <c r="NVT8" s="68"/>
      <c r="NVU8" s="68"/>
      <c r="NVV8" s="68"/>
      <c r="NVW8" s="68"/>
      <c r="NVX8" s="68"/>
      <c r="NVY8" s="68"/>
      <c r="NVZ8" s="68"/>
      <c r="NWA8" s="68"/>
      <c r="NWB8" s="68"/>
      <c r="NWC8" s="68"/>
      <c r="NWD8" s="68"/>
      <c r="NWE8" s="68"/>
      <c r="NWF8" s="68"/>
      <c r="NWG8" s="68"/>
      <c r="NWH8" s="68"/>
      <c r="NWI8" s="68"/>
      <c r="NWJ8" s="68"/>
      <c r="NWK8" s="68"/>
      <c r="NWL8" s="68"/>
      <c r="NWM8" s="68"/>
      <c r="NWN8" s="68"/>
      <c r="NWO8" s="68"/>
      <c r="NWP8" s="68"/>
      <c r="NWQ8" s="68"/>
      <c r="NWR8" s="68"/>
      <c r="NWS8" s="68"/>
      <c r="NWT8" s="68"/>
      <c r="NWU8" s="68"/>
      <c r="NWV8" s="68"/>
      <c r="NWW8" s="68"/>
      <c r="NWX8" s="68"/>
      <c r="NWY8" s="68"/>
      <c r="NWZ8" s="68"/>
      <c r="NXA8" s="68"/>
      <c r="NXB8" s="68"/>
      <c r="NXC8" s="68"/>
      <c r="NXD8" s="68"/>
      <c r="NXE8" s="68"/>
      <c r="NXF8" s="68"/>
      <c r="NXG8" s="68"/>
      <c r="NXH8" s="68"/>
      <c r="NXI8" s="68"/>
      <c r="NXJ8" s="68"/>
      <c r="NXK8" s="68"/>
      <c r="NXL8" s="68"/>
      <c r="NXM8" s="68"/>
      <c r="NXN8" s="68"/>
      <c r="NXO8" s="68"/>
      <c r="NXP8" s="68"/>
      <c r="NXQ8" s="68"/>
      <c r="NXR8" s="68"/>
      <c r="NXS8" s="68"/>
      <c r="NXT8" s="68"/>
      <c r="NXU8" s="68"/>
      <c r="NXV8" s="68"/>
      <c r="NXW8" s="68"/>
      <c r="NXX8" s="68"/>
      <c r="NXY8" s="68"/>
      <c r="NXZ8" s="68"/>
      <c r="NYA8" s="68"/>
      <c r="NYB8" s="68"/>
      <c r="NYC8" s="68"/>
      <c r="NYD8" s="68"/>
      <c r="NYE8" s="68"/>
      <c r="NYF8" s="68"/>
      <c r="NYG8" s="68"/>
      <c r="NYH8" s="68"/>
      <c r="NYI8" s="68"/>
      <c r="NYJ8" s="68"/>
      <c r="NYK8" s="68"/>
      <c r="NYL8" s="68"/>
      <c r="NYM8" s="68"/>
      <c r="NYN8" s="68"/>
      <c r="NYO8" s="68"/>
      <c r="NYP8" s="68"/>
      <c r="NYQ8" s="68"/>
      <c r="NYR8" s="68"/>
      <c r="NYS8" s="68"/>
      <c r="NYT8" s="68"/>
      <c r="NYU8" s="68"/>
      <c r="NYV8" s="68"/>
      <c r="NYW8" s="68"/>
      <c r="NYX8" s="68"/>
      <c r="NYY8" s="68"/>
      <c r="NYZ8" s="68"/>
      <c r="NZA8" s="68"/>
      <c r="NZB8" s="68"/>
      <c r="NZC8" s="68"/>
      <c r="NZD8" s="68"/>
      <c r="NZE8" s="68"/>
      <c r="NZF8" s="68"/>
      <c r="NZG8" s="68"/>
      <c r="NZH8" s="68"/>
      <c r="NZI8" s="68"/>
      <c r="NZJ8" s="68"/>
      <c r="NZK8" s="68"/>
      <c r="NZL8" s="68"/>
      <c r="NZM8" s="68"/>
      <c r="NZN8" s="68"/>
      <c r="NZO8" s="68"/>
      <c r="NZP8" s="68"/>
      <c r="NZQ8" s="68"/>
      <c r="NZR8" s="68"/>
      <c r="NZS8" s="68"/>
      <c r="NZT8" s="68"/>
      <c r="NZU8" s="68"/>
      <c r="NZV8" s="68"/>
      <c r="NZW8" s="68"/>
      <c r="NZX8" s="68"/>
      <c r="NZY8" s="68"/>
      <c r="NZZ8" s="68"/>
      <c r="OAA8" s="68"/>
      <c r="OAB8" s="68"/>
      <c r="OAC8" s="68"/>
      <c r="OAD8" s="68"/>
      <c r="OAE8" s="68"/>
      <c r="OAF8" s="68"/>
      <c r="OAG8" s="68"/>
      <c r="OAH8" s="68"/>
      <c r="OAI8" s="68"/>
      <c r="OAJ8" s="68"/>
      <c r="OAK8" s="68"/>
      <c r="OAL8" s="68"/>
      <c r="OAM8" s="68"/>
      <c r="OAN8" s="68"/>
      <c r="OAO8" s="68"/>
      <c r="OAP8" s="68"/>
      <c r="OAQ8" s="68"/>
      <c r="OAR8" s="68"/>
      <c r="OAS8" s="68"/>
      <c r="OAT8" s="68"/>
      <c r="OAU8" s="68"/>
      <c r="OAV8" s="68"/>
      <c r="OAW8" s="68"/>
      <c r="OAX8" s="68"/>
      <c r="OAY8" s="68"/>
      <c r="OAZ8" s="68"/>
      <c r="OBA8" s="68"/>
      <c r="OBB8" s="68"/>
      <c r="OBC8" s="68"/>
      <c r="OBD8" s="68"/>
      <c r="OBE8" s="68"/>
      <c r="OBF8" s="68"/>
      <c r="OBG8" s="68"/>
      <c r="OBH8" s="68"/>
      <c r="OBI8" s="68"/>
      <c r="OBJ8" s="68"/>
      <c r="OBK8" s="68"/>
      <c r="OBL8" s="68"/>
      <c r="OBM8" s="68"/>
      <c r="OBN8" s="68"/>
      <c r="OBO8" s="68"/>
      <c r="OBP8" s="68"/>
      <c r="OBQ8" s="68"/>
      <c r="OBR8" s="68"/>
      <c r="OBS8" s="68"/>
      <c r="OBT8" s="68"/>
      <c r="OBU8" s="68"/>
      <c r="OBV8" s="68"/>
      <c r="OBW8" s="68"/>
      <c r="OBX8" s="68"/>
      <c r="OBY8" s="68"/>
      <c r="OBZ8" s="68"/>
      <c r="OCA8" s="68"/>
      <c r="OCB8" s="68"/>
      <c r="OCC8" s="68"/>
      <c r="OCD8" s="68"/>
      <c r="OCE8" s="68"/>
      <c r="OCF8" s="68"/>
      <c r="OCG8" s="68"/>
      <c r="OCH8" s="68"/>
      <c r="OCI8" s="68"/>
      <c r="OCJ8" s="68"/>
      <c r="OCK8" s="68"/>
      <c r="OCL8" s="68"/>
      <c r="OCM8" s="68"/>
      <c r="OCN8" s="68"/>
      <c r="OCO8" s="68"/>
      <c r="OCP8" s="68"/>
      <c r="OCQ8" s="68"/>
      <c r="OCR8" s="68"/>
      <c r="OCS8" s="68"/>
      <c r="OCT8" s="68"/>
      <c r="OCU8" s="68"/>
      <c r="OCV8" s="68"/>
      <c r="OCW8" s="68"/>
      <c r="OCX8" s="68"/>
      <c r="OCY8" s="68"/>
      <c r="OCZ8" s="68"/>
      <c r="ODA8" s="68"/>
      <c r="ODB8" s="68"/>
      <c r="ODC8" s="68"/>
      <c r="ODD8" s="68"/>
      <c r="ODE8" s="68"/>
      <c r="ODF8" s="68"/>
      <c r="ODG8" s="68"/>
      <c r="ODH8" s="68"/>
      <c r="ODI8" s="68"/>
      <c r="ODJ8" s="68"/>
      <c r="ODK8" s="68"/>
      <c r="ODL8" s="68"/>
      <c r="ODM8" s="68"/>
      <c r="ODN8" s="68"/>
      <c r="ODO8" s="68"/>
      <c r="ODP8" s="68"/>
      <c r="ODQ8" s="68"/>
      <c r="ODR8" s="68"/>
      <c r="ODS8" s="68"/>
      <c r="ODT8" s="68"/>
      <c r="ODU8" s="68"/>
      <c r="ODV8" s="68"/>
      <c r="ODW8" s="68"/>
      <c r="ODX8" s="68"/>
      <c r="ODY8" s="68"/>
      <c r="ODZ8" s="68"/>
      <c r="OEA8" s="68"/>
      <c r="OEB8" s="68"/>
      <c r="OEC8" s="68"/>
      <c r="OED8" s="68"/>
      <c r="OEE8" s="68"/>
      <c r="OEF8" s="68"/>
      <c r="OEG8" s="68"/>
      <c r="OEH8" s="68"/>
      <c r="OEI8" s="68"/>
      <c r="OEJ8" s="68"/>
      <c r="OEK8" s="68"/>
      <c r="OEL8" s="68"/>
      <c r="OEM8" s="68"/>
      <c r="OEN8" s="68"/>
      <c r="OEO8" s="68"/>
      <c r="OEP8" s="68"/>
      <c r="OEQ8" s="68"/>
      <c r="OER8" s="68"/>
      <c r="OES8" s="68"/>
      <c r="OET8" s="68"/>
      <c r="OEU8" s="68"/>
      <c r="OEV8" s="68"/>
      <c r="OEW8" s="68"/>
      <c r="OEX8" s="68"/>
      <c r="OEY8" s="68"/>
      <c r="OEZ8" s="68"/>
      <c r="OFA8" s="68"/>
      <c r="OFB8" s="68"/>
      <c r="OFC8" s="68"/>
      <c r="OFD8" s="68"/>
      <c r="OFE8" s="68"/>
      <c r="OFF8" s="68"/>
      <c r="OFG8" s="68"/>
      <c r="OFH8" s="68"/>
      <c r="OFI8" s="68"/>
      <c r="OFJ8" s="68"/>
      <c r="OFK8" s="68"/>
      <c r="OFL8" s="68"/>
      <c r="OFM8" s="68"/>
      <c r="OFN8" s="68"/>
      <c r="OFO8" s="68"/>
      <c r="OFP8" s="68"/>
      <c r="OFQ8" s="68"/>
      <c r="OFR8" s="68"/>
      <c r="OFS8" s="68"/>
      <c r="OFT8" s="68"/>
      <c r="OFU8" s="68"/>
      <c r="OFV8" s="68"/>
      <c r="OFW8" s="68"/>
      <c r="OFX8" s="68"/>
      <c r="OFY8" s="68"/>
      <c r="OFZ8" s="68"/>
      <c r="OGA8" s="68"/>
      <c r="OGB8" s="68"/>
      <c r="OGC8" s="68"/>
      <c r="OGD8" s="68"/>
      <c r="OGE8" s="68"/>
      <c r="OGF8" s="68"/>
      <c r="OGG8" s="68"/>
      <c r="OGH8" s="68"/>
      <c r="OGI8" s="68"/>
      <c r="OGJ8" s="68"/>
      <c r="OGK8" s="68"/>
      <c r="OGL8" s="68"/>
      <c r="OGM8" s="68"/>
      <c r="OGN8" s="68"/>
      <c r="OGO8" s="68"/>
      <c r="OGP8" s="68"/>
      <c r="OGQ8" s="68"/>
      <c r="OGR8" s="68"/>
      <c r="OGS8" s="68"/>
      <c r="OGT8" s="68"/>
      <c r="OGU8" s="68"/>
      <c r="OGV8" s="68"/>
      <c r="OGW8" s="68"/>
      <c r="OGX8" s="68"/>
      <c r="OGY8" s="68"/>
      <c r="OGZ8" s="68"/>
      <c r="OHA8" s="68"/>
      <c r="OHB8" s="68"/>
      <c r="OHC8" s="68"/>
      <c r="OHD8" s="68"/>
      <c r="OHE8" s="68"/>
      <c r="OHF8" s="68"/>
      <c r="OHG8" s="68"/>
      <c r="OHH8" s="68"/>
      <c r="OHI8" s="68"/>
      <c r="OHJ8" s="68"/>
      <c r="OHK8" s="68"/>
      <c r="OHL8" s="68"/>
      <c r="OHM8" s="68"/>
      <c r="OHN8" s="68"/>
      <c r="OHO8" s="68"/>
      <c r="OHP8" s="68"/>
      <c r="OHQ8" s="68"/>
      <c r="OHR8" s="68"/>
      <c r="OHS8" s="68"/>
      <c r="OHT8" s="68"/>
      <c r="OHU8" s="68"/>
      <c r="OHV8" s="68"/>
      <c r="OHW8" s="68"/>
      <c r="OHX8" s="68"/>
      <c r="OHY8" s="68"/>
      <c r="OHZ8" s="68"/>
      <c r="OIA8" s="68"/>
      <c r="OIB8" s="68"/>
      <c r="OIC8" s="68"/>
      <c r="OID8" s="68"/>
      <c r="OIE8" s="68"/>
      <c r="OIF8" s="68"/>
      <c r="OIG8" s="68"/>
      <c r="OIH8" s="68"/>
      <c r="OII8" s="68"/>
      <c r="OIJ8" s="68"/>
      <c r="OIK8" s="68"/>
      <c r="OIL8" s="68"/>
      <c r="OIM8" s="68"/>
      <c r="OIN8" s="68"/>
      <c r="OIO8" s="68"/>
      <c r="OIP8" s="68"/>
      <c r="OIQ8" s="68"/>
      <c r="OIR8" s="68"/>
      <c r="OIS8" s="68"/>
      <c r="OIT8" s="68"/>
      <c r="OIU8" s="68"/>
      <c r="OIV8" s="68"/>
      <c r="OIW8" s="68"/>
      <c r="OIX8" s="68"/>
      <c r="OIY8" s="68"/>
      <c r="OIZ8" s="68"/>
      <c r="OJA8" s="68"/>
      <c r="OJB8" s="68"/>
      <c r="OJC8" s="68"/>
      <c r="OJD8" s="68"/>
      <c r="OJE8" s="68"/>
      <c r="OJF8" s="68"/>
      <c r="OJG8" s="68"/>
      <c r="OJH8" s="68"/>
      <c r="OJI8" s="68"/>
      <c r="OJJ8" s="68"/>
      <c r="OJK8" s="68"/>
      <c r="OJL8" s="68"/>
      <c r="OJM8" s="68"/>
      <c r="OJN8" s="68"/>
      <c r="OJO8" s="68"/>
      <c r="OJP8" s="68"/>
      <c r="OJQ8" s="68"/>
      <c r="OJR8" s="68"/>
      <c r="OJS8" s="68"/>
      <c r="OJT8" s="68"/>
      <c r="OJU8" s="68"/>
      <c r="OJV8" s="68"/>
      <c r="OJW8" s="68"/>
      <c r="OJX8" s="68"/>
      <c r="OJY8" s="68"/>
      <c r="OJZ8" s="68"/>
      <c r="OKA8" s="68"/>
      <c r="OKB8" s="68"/>
      <c r="OKC8" s="68"/>
      <c r="OKD8" s="68"/>
      <c r="OKE8" s="68"/>
      <c r="OKF8" s="68"/>
      <c r="OKG8" s="68"/>
      <c r="OKH8" s="68"/>
      <c r="OKI8" s="68"/>
      <c r="OKJ8" s="68"/>
      <c r="OKK8" s="68"/>
      <c r="OKL8" s="68"/>
      <c r="OKM8" s="68"/>
      <c r="OKN8" s="68"/>
      <c r="OKO8" s="68"/>
      <c r="OKP8" s="68"/>
      <c r="OKQ8" s="68"/>
      <c r="OKR8" s="68"/>
      <c r="OKS8" s="68"/>
      <c r="OKT8" s="68"/>
      <c r="OKU8" s="68"/>
      <c r="OKV8" s="68"/>
      <c r="OKW8" s="68"/>
      <c r="OKX8" s="68"/>
      <c r="OKY8" s="68"/>
      <c r="OKZ8" s="68"/>
      <c r="OLA8" s="68"/>
      <c r="OLB8" s="68"/>
      <c r="OLC8" s="68"/>
      <c r="OLD8" s="68"/>
      <c r="OLE8" s="68"/>
      <c r="OLF8" s="68"/>
      <c r="OLG8" s="68"/>
      <c r="OLH8" s="68"/>
      <c r="OLI8" s="68"/>
      <c r="OLJ8" s="68"/>
      <c r="OLK8" s="68"/>
      <c r="OLL8" s="68"/>
      <c r="OLM8" s="68"/>
      <c r="OLN8" s="68"/>
      <c r="OLO8" s="68"/>
      <c r="OLP8" s="68"/>
      <c r="OLQ8" s="68"/>
      <c r="OLR8" s="68"/>
      <c r="OLS8" s="68"/>
      <c r="OLT8" s="68"/>
      <c r="OLU8" s="68"/>
      <c r="OLV8" s="68"/>
      <c r="OLW8" s="68"/>
      <c r="OLX8" s="68"/>
      <c r="OLY8" s="68"/>
      <c r="OLZ8" s="68"/>
      <c r="OMA8" s="68"/>
      <c r="OMB8" s="68"/>
      <c r="OMC8" s="68"/>
      <c r="OMD8" s="68"/>
      <c r="OME8" s="68"/>
      <c r="OMF8" s="68"/>
      <c r="OMG8" s="68"/>
      <c r="OMH8" s="68"/>
      <c r="OMI8" s="68"/>
      <c r="OMJ8" s="68"/>
      <c r="OMK8" s="68"/>
      <c r="OML8" s="68"/>
      <c r="OMM8" s="68"/>
      <c r="OMN8" s="68"/>
      <c r="OMO8" s="68"/>
      <c r="OMP8" s="68"/>
      <c r="OMQ8" s="68"/>
      <c r="OMR8" s="68"/>
      <c r="OMS8" s="68"/>
      <c r="OMT8" s="68"/>
      <c r="OMU8" s="68"/>
      <c r="OMV8" s="68"/>
      <c r="OMW8" s="68"/>
      <c r="OMX8" s="68"/>
      <c r="OMY8" s="68"/>
      <c r="OMZ8" s="68"/>
      <c r="ONA8" s="68"/>
      <c r="ONB8" s="68"/>
      <c r="ONC8" s="68"/>
      <c r="OND8" s="68"/>
      <c r="ONE8" s="68"/>
      <c r="ONF8" s="68"/>
      <c r="ONG8" s="68"/>
      <c r="ONH8" s="68"/>
      <c r="ONI8" s="68"/>
      <c r="ONJ8" s="68"/>
      <c r="ONK8" s="68"/>
      <c r="ONL8" s="68"/>
      <c r="ONM8" s="68"/>
      <c r="ONN8" s="68"/>
      <c r="ONO8" s="68"/>
      <c r="ONP8" s="68"/>
      <c r="ONQ8" s="68"/>
      <c r="ONR8" s="68"/>
      <c r="ONS8" s="68"/>
      <c r="ONT8" s="68"/>
      <c r="ONU8" s="68"/>
      <c r="ONV8" s="68"/>
      <c r="ONW8" s="68"/>
      <c r="ONX8" s="68"/>
      <c r="ONY8" s="68"/>
      <c r="ONZ8" s="68"/>
      <c r="OOA8" s="68"/>
      <c r="OOB8" s="68"/>
      <c r="OOC8" s="68"/>
      <c r="OOD8" s="68"/>
      <c r="OOE8" s="68"/>
      <c r="OOF8" s="68"/>
      <c r="OOG8" s="68"/>
      <c r="OOH8" s="68"/>
      <c r="OOI8" s="68"/>
      <c r="OOJ8" s="68"/>
      <c r="OOK8" s="68"/>
      <c r="OOL8" s="68"/>
      <c r="OOM8" s="68"/>
      <c r="OON8" s="68"/>
      <c r="OOO8" s="68"/>
      <c r="OOP8" s="68"/>
      <c r="OOQ8" s="68"/>
      <c r="OOR8" s="68"/>
      <c r="OOS8" s="68"/>
      <c r="OOT8" s="68"/>
      <c r="OOU8" s="68"/>
      <c r="OOV8" s="68"/>
      <c r="OOW8" s="68"/>
      <c r="OOX8" s="68"/>
      <c r="OOY8" s="68"/>
      <c r="OOZ8" s="68"/>
      <c r="OPA8" s="68"/>
      <c r="OPB8" s="68"/>
      <c r="OPC8" s="68"/>
      <c r="OPD8" s="68"/>
      <c r="OPE8" s="68"/>
      <c r="OPF8" s="68"/>
      <c r="OPG8" s="68"/>
      <c r="OPH8" s="68"/>
      <c r="OPI8" s="68"/>
      <c r="OPJ8" s="68"/>
      <c r="OPK8" s="68"/>
      <c r="OPL8" s="68"/>
      <c r="OPM8" s="68"/>
      <c r="OPN8" s="68"/>
      <c r="OPO8" s="68"/>
      <c r="OPP8" s="68"/>
      <c r="OPQ8" s="68"/>
      <c r="OPR8" s="68"/>
      <c r="OPS8" s="68"/>
      <c r="OPT8" s="68"/>
      <c r="OPU8" s="68"/>
      <c r="OPV8" s="68"/>
      <c r="OPW8" s="68"/>
      <c r="OPX8" s="68"/>
      <c r="OPY8" s="68"/>
      <c r="OPZ8" s="68"/>
      <c r="OQA8" s="68"/>
      <c r="OQB8" s="68"/>
      <c r="OQC8" s="68"/>
      <c r="OQD8" s="68"/>
      <c r="OQE8" s="68"/>
      <c r="OQF8" s="68"/>
      <c r="OQG8" s="68"/>
      <c r="OQH8" s="68"/>
      <c r="OQI8" s="68"/>
      <c r="OQJ8" s="68"/>
      <c r="OQK8" s="68"/>
      <c r="OQL8" s="68"/>
      <c r="OQM8" s="68"/>
      <c r="OQN8" s="68"/>
      <c r="OQO8" s="68"/>
      <c r="OQP8" s="68"/>
      <c r="OQQ8" s="68"/>
      <c r="OQR8" s="68"/>
      <c r="OQS8" s="68"/>
      <c r="OQT8" s="68"/>
      <c r="OQU8" s="68"/>
      <c r="OQV8" s="68"/>
      <c r="OQW8" s="68"/>
      <c r="OQX8" s="68"/>
      <c r="OQY8" s="68"/>
      <c r="OQZ8" s="68"/>
      <c r="ORA8" s="68"/>
      <c r="ORB8" s="68"/>
      <c r="ORC8" s="68"/>
      <c r="ORD8" s="68"/>
      <c r="ORE8" s="68"/>
      <c r="ORF8" s="68"/>
      <c r="ORG8" s="68"/>
      <c r="ORH8" s="68"/>
      <c r="ORI8" s="68"/>
      <c r="ORJ8" s="68"/>
      <c r="ORK8" s="68"/>
      <c r="ORL8" s="68"/>
      <c r="ORM8" s="68"/>
      <c r="ORN8" s="68"/>
      <c r="ORO8" s="68"/>
      <c r="ORP8" s="68"/>
      <c r="ORQ8" s="68"/>
      <c r="ORR8" s="68"/>
      <c r="ORS8" s="68"/>
      <c r="ORT8" s="68"/>
      <c r="ORU8" s="68"/>
      <c r="ORV8" s="68"/>
      <c r="ORW8" s="68"/>
      <c r="ORX8" s="68"/>
      <c r="ORY8" s="68"/>
      <c r="ORZ8" s="68"/>
      <c r="OSA8" s="68"/>
      <c r="OSB8" s="68"/>
      <c r="OSC8" s="68"/>
      <c r="OSD8" s="68"/>
      <c r="OSE8" s="68"/>
      <c r="OSF8" s="68"/>
      <c r="OSG8" s="68"/>
      <c r="OSH8" s="68"/>
      <c r="OSI8" s="68"/>
      <c r="OSJ8" s="68"/>
      <c r="OSK8" s="68"/>
      <c r="OSL8" s="68"/>
      <c r="OSM8" s="68"/>
      <c r="OSN8" s="68"/>
      <c r="OSO8" s="68"/>
      <c r="OSP8" s="68"/>
      <c r="OSQ8" s="68"/>
      <c r="OSR8" s="68"/>
      <c r="OSS8" s="68"/>
      <c r="OST8" s="68"/>
      <c r="OSU8" s="68"/>
      <c r="OSV8" s="68"/>
      <c r="OSW8" s="68"/>
      <c r="OSX8" s="68"/>
      <c r="OSY8" s="68"/>
      <c r="OSZ8" s="68"/>
      <c r="OTA8" s="68"/>
      <c r="OTB8" s="68"/>
      <c r="OTC8" s="68"/>
      <c r="OTD8" s="68"/>
      <c r="OTE8" s="68"/>
      <c r="OTF8" s="68"/>
      <c r="OTG8" s="68"/>
      <c r="OTH8" s="68"/>
      <c r="OTI8" s="68"/>
      <c r="OTJ8" s="68"/>
      <c r="OTK8" s="68"/>
      <c r="OTL8" s="68"/>
      <c r="OTM8" s="68"/>
      <c r="OTN8" s="68"/>
      <c r="OTO8" s="68"/>
      <c r="OTP8" s="68"/>
      <c r="OTQ8" s="68"/>
      <c r="OTR8" s="68"/>
      <c r="OTS8" s="68"/>
      <c r="OTT8" s="68"/>
      <c r="OTU8" s="68"/>
      <c r="OTV8" s="68"/>
      <c r="OTW8" s="68"/>
      <c r="OTX8" s="68"/>
      <c r="OTY8" s="68"/>
      <c r="OTZ8" s="68"/>
      <c r="OUA8" s="68"/>
      <c r="OUB8" s="68"/>
      <c r="OUC8" s="68"/>
      <c r="OUD8" s="68"/>
      <c r="OUE8" s="68"/>
      <c r="OUF8" s="68"/>
      <c r="OUG8" s="68"/>
      <c r="OUH8" s="68"/>
      <c r="OUI8" s="68"/>
      <c r="OUJ8" s="68"/>
      <c r="OUK8" s="68"/>
      <c r="OUL8" s="68"/>
      <c r="OUM8" s="68"/>
      <c r="OUN8" s="68"/>
      <c r="OUO8" s="68"/>
      <c r="OUP8" s="68"/>
      <c r="OUQ8" s="68"/>
      <c r="OUR8" s="68"/>
      <c r="OUS8" s="68"/>
      <c r="OUT8" s="68"/>
      <c r="OUU8" s="68"/>
      <c r="OUV8" s="68"/>
      <c r="OUW8" s="68"/>
      <c r="OUX8" s="68"/>
      <c r="OUY8" s="68"/>
      <c r="OUZ8" s="68"/>
      <c r="OVA8" s="68"/>
      <c r="OVB8" s="68"/>
      <c r="OVC8" s="68"/>
      <c r="OVD8" s="68"/>
      <c r="OVE8" s="68"/>
      <c r="OVF8" s="68"/>
      <c r="OVG8" s="68"/>
      <c r="OVH8" s="68"/>
      <c r="OVI8" s="68"/>
      <c r="OVJ8" s="68"/>
      <c r="OVK8" s="68"/>
      <c r="OVL8" s="68"/>
      <c r="OVM8" s="68"/>
      <c r="OVN8" s="68"/>
      <c r="OVO8" s="68"/>
      <c r="OVP8" s="68"/>
      <c r="OVQ8" s="68"/>
      <c r="OVR8" s="68"/>
      <c r="OVS8" s="68"/>
      <c r="OVT8" s="68"/>
      <c r="OVU8" s="68"/>
      <c r="OVV8" s="68"/>
      <c r="OVW8" s="68"/>
      <c r="OVX8" s="68"/>
      <c r="OVY8" s="68"/>
      <c r="OVZ8" s="68"/>
      <c r="OWA8" s="68"/>
      <c r="OWB8" s="68"/>
      <c r="OWC8" s="68"/>
      <c r="OWD8" s="68"/>
      <c r="OWE8" s="68"/>
      <c r="OWF8" s="68"/>
      <c r="OWG8" s="68"/>
      <c r="OWH8" s="68"/>
      <c r="OWI8" s="68"/>
      <c r="OWJ8" s="68"/>
      <c r="OWK8" s="68"/>
      <c r="OWL8" s="68"/>
      <c r="OWM8" s="68"/>
      <c r="OWN8" s="68"/>
      <c r="OWO8" s="68"/>
      <c r="OWP8" s="68"/>
      <c r="OWQ8" s="68"/>
      <c r="OWR8" s="68"/>
      <c r="OWS8" s="68"/>
      <c r="OWT8" s="68"/>
      <c r="OWU8" s="68"/>
      <c r="OWV8" s="68"/>
      <c r="OWW8" s="68"/>
      <c r="OWX8" s="68"/>
      <c r="OWY8" s="68"/>
      <c r="OWZ8" s="68"/>
      <c r="OXA8" s="68"/>
      <c r="OXB8" s="68"/>
      <c r="OXC8" s="68"/>
      <c r="OXD8" s="68"/>
      <c r="OXE8" s="68"/>
      <c r="OXF8" s="68"/>
      <c r="OXG8" s="68"/>
      <c r="OXH8" s="68"/>
      <c r="OXI8" s="68"/>
      <c r="OXJ8" s="68"/>
      <c r="OXK8" s="68"/>
      <c r="OXL8" s="68"/>
      <c r="OXM8" s="68"/>
      <c r="OXN8" s="68"/>
      <c r="OXO8" s="68"/>
      <c r="OXP8" s="68"/>
      <c r="OXQ8" s="68"/>
      <c r="OXR8" s="68"/>
      <c r="OXS8" s="68"/>
      <c r="OXT8" s="68"/>
      <c r="OXU8" s="68"/>
      <c r="OXV8" s="68"/>
      <c r="OXW8" s="68"/>
      <c r="OXX8" s="68"/>
      <c r="OXY8" s="68"/>
      <c r="OXZ8" s="68"/>
      <c r="OYA8" s="68"/>
      <c r="OYB8" s="68"/>
      <c r="OYC8" s="68"/>
      <c r="OYD8" s="68"/>
      <c r="OYE8" s="68"/>
      <c r="OYF8" s="68"/>
      <c r="OYG8" s="68"/>
      <c r="OYH8" s="68"/>
      <c r="OYI8" s="68"/>
      <c r="OYJ8" s="68"/>
      <c r="OYK8" s="68"/>
      <c r="OYL8" s="68"/>
      <c r="OYM8" s="68"/>
      <c r="OYN8" s="68"/>
      <c r="OYO8" s="68"/>
      <c r="OYP8" s="68"/>
      <c r="OYQ8" s="68"/>
      <c r="OYR8" s="68"/>
      <c r="OYS8" s="68"/>
      <c r="OYT8" s="68"/>
      <c r="OYU8" s="68"/>
      <c r="OYV8" s="68"/>
      <c r="OYW8" s="68"/>
      <c r="OYX8" s="68"/>
      <c r="OYY8" s="68"/>
      <c r="OYZ8" s="68"/>
      <c r="OZA8" s="68"/>
      <c r="OZB8" s="68"/>
      <c r="OZC8" s="68"/>
      <c r="OZD8" s="68"/>
      <c r="OZE8" s="68"/>
      <c r="OZF8" s="68"/>
      <c r="OZG8" s="68"/>
      <c r="OZH8" s="68"/>
      <c r="OZI8" s="68"/>
      <c r="OZJ8" s="68"/>
      <c r="OZK8" s="68"/>
      <c r="OZL8" s="68"/>
      <c r="OZM8" s="68"/>
      <c r="OZN8" s="68"/>
      <c r="OZO8" s="68"/>
      <c r="OZP8" s="68"/>
      <c r="OZQ8" s="68"/>
      <c r="OZR8" s="68"/>
      <c r="OZS8" s="68"/>
      <c r="OZT8" s="68"/>
      <c r="OZU8" s="68"/>
      <c r="OZV8" s="68"/>
      <c r="OZW8" s="68"/>
      <c r="OZX8" s="68"/>
      <c r="OZY8" s="68"/>
      <c r="OZZ8" s="68"/>
      <c r="PAA8" s="68"/>
      <c r="PAB8" s="68"/>
      <c r="PAC8" s="68"/>
      <c r="PAD8" s="68"/>
      <c r="PAE8" s="68"/>
      <c r="PAF8" s="68"/>
      <c r="PAG8" s="68"/>
      <c r="PAH8" s="68"/>
      <c r="PAI8" s="68"/>
      <c r="PAJ8" s="68"/>
      <c r="PAK8" s="68"/>
      <c r="PAL8" s="68"/>
      <c r="PAM8" s="68"/>
      <c r="PAN8" s="68"/>
      <c r="PAO8" s="68"/>
      <c r="PAP8" s="68"/>
      <c r="PAQ8" s="68"/>
      <c r="PAR8" s="68"/>
      <c r="PAS8" s="68"/>
      <c r="PAT8" s="68"/>
      <c r="PAU8" s="68"/>
      <c r="PAV8" s="68"/>
      <c r="PAW8" s="68"/>
      <c r="PAX8" s="68"/>
      <c r="PAY8" s="68"/>
      <c r="PAZ8" s="68"/>
      <c r="PBA8" s="68"/>
      <c r="PBB8" s="68"/>
      <c r="PBC8" s="68"/>
      <c r="PBD8" s="68"/>
      <c r="PBE8" s="68"/>
      <c r="PBF8" s="68"/>
      <c r="PBG8" s="68"/>
      <c r="PBH8" s="68"/>
      <c r="PBI8" s="68"/>
      <c r="PBJ8" s="68"/>
      <c r="PBK8" s="68"/>
      <c r="PBL8" s="68"/>
      <c r="PBM8" s="68"/>
      <c r="PBN8" s="68"/>
      <c r="PBO8" s="68"/>
      <c r="PBP8" s="68"/>
      <c r="PBQ8" s="68"/>
      <c r="PBR8" s="68"/>
      <c r="PBS8" s="68"/>
      <c r="PBT8" s="68"/>
      <c r="PBU8" s="68"/>
      <c r="PBV8" s="68"/>
      <c r="PBW8" s="68"/>
      <c r="PBX8" s="68"/>
      <c r="PBY8" s="68"/>
      <c r="PBZ8" s="68"/>
      <c r="PCA8" s="68"/>
      <c r="PCB8" s="68"/>
      <c r="PCC8" s="68"/>
      <c r="PCD8" s="68"/>
      <c r="PCE8" s="68"/>
      <c r="PCF8" s="68"/>
      <c r="PCG8" s="68"/>
      <c r="PCH8" s="68"/>
      <c r="PCI8" s="68"/>
      <c r="PCJ8" s="68"/>
      <c r="PCK8" s="68"/>
      <c r="PCL8" s="68"/>
      <c r="PCM8" s="68"/>
      <c r="PCN8" s="68"/>
      <c r="PCO8" s="68"/>
      <c r="PCP8" s="68"/>
      <c r="PCQ8" s="68"/>
      <c r="PCR8" s="68"/>
      <c r="PCS8" s="68"/>
      <c r="PCT8" s="68"/>
      <c r="PCU8" s="68"/>
      <c r="PCV8" s="68"/>
      <c r="PCW8" s="68"/>
      <c r="PCX8" s="68"/>
      <c r="PCY8" s="68"/>
      <c r="PCZ8" s="68"/>
      <c r="PDA8" s="68"/>
      <c r="PDB8" s="68"/>
      <c r="PDC8" s="68"/>
      <c r="PDD8" s="68"/>
      <c r="PDE8" s="68"/>
      <c r="PDF8" s="68"/>
      <c r="PDG8" s="68"/>
      <c r="PDH8" s="68"/>
      <c r="PDI8" s="68"/>
      <c r="PDJ8" s="68"/>
      <c r="PDK8" s="68"/>
      <c r="PDL8" s="68"/>
      <c r="PDM8" s="68"/>
      <c r="PDN8" s="68"/>
      <c r="PDO8" s="68"/>
      <c r="PDP8" s="68"/>
      <c r="PDQ8" s="68"/>
      <c r="PDR8" s="68"/>
      <c r="PDS8" s="68"/>
      <c r="PDT8" s="68"/>
      <c r="PDU8" s="68"/>
      <c r="PDV8" s="68"/>
      <c r="PDW8" s="68"/>
      <c r="PDX8" s="68"/>
      <c r="PDY8" s="68"/>
      <c r="PDZ8" s="68"/>
      <c r="PEA8" s="68"/>
      <c r="PEB8" s="68"/>
      <c r="PEC8" s="68"/>
      <c r="PED8" s="68"/>
      <c r="PEE8" s="68"/>
      <c r="PEF8" s="68"/>
      <c r="PEG8" s="68"/>
      <c r="PEH8" s="68"/>
      <c r="PEI8" s="68"/>
      <c r="PEJ8" s="68"/>
      <c r="PEK8" s="68"/>
      <c r="PEL8" s="68"/>
      <c r="PEM8" s="68"/>
      <c r="PEN8" s="68"/>
      <c r="PEO8" s="68"/>
      <c r="PEP8" s="68"/>
      <c r="PEQ8" s="68"/>
      <c r="PER8" s="68"/>
      <c r="PES8" s="68"/>
      <c r="PET8" s="68"/>
      <c r="PEU8" s="68"/>
      <c r="PEV8" s="68"/>
      <c r="PEW8" s="68"/>
      <c r="PEX8" s="68"/>
      <c r="PEY8" s="68"/>
      <c r="PEZ8" s="68"/>
      <c r="PFA8" s="68"/>
      <c r="PFB8" s="68"/>
      <c r="PFC8" s="68"/>
      <c r="PFD8" s="68"/>
      <c r="PFE8" s="68"/>
      <c r="PFF8" s="68"/>
      <c r="PFG8" s="68"/>
      <c r="PFH8" s="68"/>
      <c r="PFI8" s="68"/>
      <c r="PFJ8" s="68"/>
      <c r="PFK8" s="68"/>
      <c r="PFL8" s="68"/>
      <c r="PFM8" s="68"/>
      <c r="PFN8" s="68"/>
      <c r="PFO8" s="68"/>
      <c r="PFP8" s="68"/>
      <c r="PFQ8" s="68"/>
      <c r="PFR8" s="68"/>
      <c r="PFS8" s="68"/>
      <c r="PFT8" s="68"/>
      <c r="PFU8" s="68"/>
      <c r="PFV8" s="68"/>
      <c r="PFW8" s="68"/>
      <c r="PFX8" s="68"/>
      <c r="PFY8" s="68"/>
      <c r="PFZ8" s="68"/>
      <c r="PGA8" s="68"/>
      <c r="PGB8" s="68"/>
      <c r="PGC8" s="68"/>
      <c r="PGD8" s="68"/>
      <c r="PGE8" s="68"/>
      <c r="PGF8" s="68"/>
      <c r="PGG8" s="68"/>
      <c r="PGH8" s="68"/>
      <c r="PGI8" s="68"/>
      <c r="PGJ8" s="68"/>
      <c r="PGK8" s="68"/>
      <c r="PGL8" s="68"/>
      <c r="PGM8" s="68"/>
      <c r="PGN8" s="68"/>
      <c r="PGO8" s="68"/>
      <c r="PGP8" s="68"/>
      <c r="PGQ8" s="68"/>
      <c r="PGR8" s="68"/>
      <c r="PGS8" s="68"/>
      <c r="PGT8" s="68"/>
      <c r="PGU8" s="68"/>
      <c r="PGV8" s="68"/>
      <c r="PGW8" s="68"/>
      <c r="PGX8" s="68"/>
      <c r="PGY8" s="68"/>
      <c r="PGZ8" s="68"/>
      <c r="PHA8" s="68"/>
      <c r="PHB8" s="68"/>
      <c r="PHC8" s="68"/>
      <c r="PHD8" s="68"/>
      <c r="PHE8" s="68"/>
      <c r="PHF8" s="68"/>
      <c r="PHG8" s="68"/>
      <c r="PHH8" s="68"/>
      <c r="PHI8" s="68"/>
      <c r="PHJ8" s="68"/>
      <c r="PHK8" s="68"/>
      <c r="PHL8" s="68"/>
      <c r="PHM8" s="68"/>
      <c r="PHN8" s="68"/>
      <c r="PHO8" s="68"/>
      <c r="PHP8" s="68"/>
      <c r="PHQ8" s="68"/>
      <c r="PHR8" s="68"/>
      <c r="PHS8" s="68"/>
      <c r="PHT8" s="68"/>
      <c r="PHU8" s="68"/>
      <c r="PHV8" s="68"/>
      <c r="PHW8" s="68"/>
      <c r="PHX8" s="68"/>
      <c r="PHY8" s="68"/>
      <c r="PHZ8" s="68"/>
      <c r="PIA8" s="68"/>
      <c r="PIB8" s="68"/>
      <c r="PIC8" s="68"/>
      <c r="PID8" s="68"/>
      <c r="PIE8" s="68"/>
      <c r="PIF8" s="68"/>
      <c r="PIG8" s="68"/>
      <c r="PIH8" s="68"/>
      <c r="PII8" s="68"/>
      <c r="PIJ8" s="68"/>
      <c r="PIK8" s="68"/>
      <c r="PIL8" s="68"/>
      <c r="PIM8" s="68"/>
      <c r="PIN8" s="68"/>
      <c r="PIO8" s="68"/>
      <c r="PIP8" s="68"/>
      <c r="PIQ8" s="68"/>
      <c r="PIR8" s="68"/>
      <c r="PIS8" s="68"/>
      <c r="PIT8" s="68"/>
      <c r="PIU8" s="68"/>
      <c r="PIV8" s="68"/>
      <c r="PIW8" s="68"/>
      <c r="PIX8" s="68"/>
      <c r="PIY8" s="68"/>
      <c r="PIZ8" s="68"/>
      <c r="PJA8" s="68"/>
      <c r="PJB8" s="68"/>
      <c r="PJC8" s="68"/>
      <c r="PJD8" s="68"/>
      <c r="PJE8" s="68"/>
      <c r="PJF8" s="68"/>
      <c r="PJG8" s="68"/>
      <c r="PJH8" s="68"/>
      <c r="PJI8" s="68"/>
      <c r="PJJ8" s="68"/>
      <c r="PJK8" s="68"/>
      <c r="PJL8" s="68"/>
      <c r="PJM8" s="68"/>
      <c r="PJN8" s="68"/>
      <c r="PJO8" s="68"/>
      <c r="PJP8" s="68"/>
      <c r="PJQ8" s="68"/>
      <c r="PJR8" s="68"/>
      <c r="PJS8" s="68"/>
      <c r="PJT8" s="68"/>
      <c r="PJU8" s="68"/>
      <c r="PJV8" s="68"/>
      <c r="PJW8" s="68"/>
      <c r="PJX8" s="68"/>
      <c r="PJY8" s="68"/>
      <c r="PJZ8" s="68"/>
      <c r="PKA8" s="68"/>
      <c r="PKB8" s="68"/>
      <c r="PKC8" s="68"/>
      <c r="PKD8" s="68"/>
      <c r="PKE8" s="68"/>
      <c r="PKF8" s="68"/>
      <c r="PKG8" s="68"/>
      <c r="PKH8" s="68"/>
      <c r="PKI8" s="68"/>
      <c r="PKJ8" s="68"/>
      <c r="PKK8" s="68"/>
      <c r="PKL8" s="68"/>
      <c r="PKM8" s="68"/>
      <c r="PKN8" s="68"/>
      <c r="PKO8" s="68"/>
      <c r="PKP8" s="68"/>
      <c r="PKQ8" s="68"/>
      <c r="PKR8" s="68"/>
      <c r="PKS8" s="68"/>
      <c r="PKT8" s="68"/>
      <c r="PKU8" s="68"/>
      <c r="PKV8" s="68"/>
      <c r="PKW8" s="68"/>
      <c r="PKX8" s="68"/>
      <c r="PKY8" s="68"/>
      <c r="PKZ8" s="68"/>
      <c r="PLA8" s="68"/>
      <c r="PLB8" s="68"/>
      <c r="PLC8" s="68"/>
      <c r="PLD8" s="68"/>
      <c r="PLE8" s="68"/>
      <c r="PLF8" s="68"/>
      <c r="PLG8" s="68"/>
      <c r="PLH8" s="68"/>
      <c r="PLI8" s="68"/>
      <c r="PLJ8" s="68"/>
      <c r="PLK8" s="68"/>
      <c r="PLL8" s="68"/>
      <c r="PLM8" s="68"/>
      <c r="PLN8" s="68"/>
      <c r="PLO8" s="68"/>
      <c r="PLP8" s="68"/>
      <c r="PLQ8" s="68"/>
      <c r="PLR8" s="68"/>
      <c r="PLS8" s="68"/>
      <c r="PLT8" s="68"/>
      <c r="PLU8" s="68"/>
      <c r="PLV8" s="68"/>
      <c r="PLW8" s="68"/>
      <c r="PLX8" s="68"/>
      <c r="PLY8" s="68"/>
      <c r="PLZ8" s="68"/>
      <c r="PMA8" s="68"/>
      <c r="PMB8" s="68"/>
      <c r="PMC8" s="68"/>
      <c r="PMD8" s="68"/>
      <c r="PME8" s="68"/>
      <c r="PMF8" s="68"/>
      <c r="PMG8" s="68"/>
      <c r="PMH8" s="68"/>
      <c r="PMI8" s="68"/>
      <c r="PMJ8" s="68"/>
      <c r="PMK8" s="68"/>
      <c r="PML8" s="68"/>
      <c r="PMM8" s="68"/>
      <c r="PMN8" s="68"/>
      <c r="PMO8" s="68"/>
      <c r="PMP8" s="68"/>
      <c r="PMQ8" s="68"/>
      <c r="PMR8" s="68"/>
      <c r="PMS8" s="68"/>
      <c r="PMT8" s="68"/>
      <c r="PMU8" s="68"/>
      <c r="PMV8" s="68"/>
      <c r="PMW8" s="68"/>
      <c r="PMX8" s="68"/>
      <c r="PMY8" s="68"/>
      <c r="PMZ8" s="68"/>
      <c r="PNA8" s="68"/>
      <c r="PNB8" s="68"/>
      <c r="PNC8" s="68"/>
      <c r="PND8" s="68"/>
      <c r="PNE8" s="68"/>
      <c r="PNF8" s="68"/>
      <c r="PNG8" s="68"/>
      <c r="PNH8" s="68"/>
      <c r="PNI8" s="68"/>
      <c r="PNJ8" s="68"/>
      <c r="PNK8" s="68"/>
      <c r="PNL8" s="68"/>
      <c r="PNM8" s="68"/>
      <c r="PNN8" s="68"/>
      <c r="PNO8" s="68"/>
      <c r="PNP8" s="68"/>
      <c r="PNQ8" s="68"/>
      <c r="PNR8" s="68"/>
      <c r="PNS8" s="68"/>
      <c r="PNT8" s="68"/>
      <c r="PNU8" s="68"/>
      <c r="PNV8" s="68"/>
      <c r="PNW8" s="68"/>
      <c r="PNX8" s="68"/>
      <c r="PNY8" s="68"/>
      <c r="PNZ8" s="68"/>
      <c r="POA8" s="68"/>
      <c r="POB8" s="68"/>
      <c r="POC8" s="68"/>
      <c r="POD8" s="68"/>
      <c r="POE8" s="68"/>
      <c r="POF8" s="68"/>
      <c r="POG8" s="68"/>
      <c r="POH8" s="68"/>
      <c r="POI8" s="68"/>
      <c r="POJ8" s="68"/>
      <c r="POK8" s="68"/>
      <c r="POL8" s="68"/>
      <c r="POM8" s="68"/>
      <c r="PON8" s="68"/>
      <c r="POO8" s="68"/>
      <c r="POP8" s="68"/>
      <c r="POQ8" s="68"/>
      <c r="POR8" s="68"/>
      <c r="POS8" s="68"/>
      <c r="POT8" s="68"/>
      <c r="POU8" s="68"/>
      <c r="POV8" s="68"/>
      <c r="POW8" s="68"/>
      <c r="POX8" s="68"/>
      <c r="POY8" s="68"/>
      <c r="POZ8" s="68"/>
      <c r="PPA8" s="68"/>
      <c r="PPB8" s="68"/>
      <c r="PPC8" s="68"/>
      <c r="PPD8" s="68"/>
      <c r="PPE8" s="68"/>
      <c r="PPF8" s="68"/>
      <c r="PPG8" s="68"/>
      <c r="PPH8" s="68"/>
      <c r="PPI8" s="68"/>
      <c r="PPJ8" s="68"/>
      <c r="PPK8" s="68"/>
      <c r="PPL8" s="68"/>
      <c r="PPM8" s="68"/>
      <c r="PPN8" s="68"/>
      <c r="PPO8" s="68"/>
      <c r="PPP8" s="68"/>
      <c r="PPQ8" s="68"/>
      <c r="PPR8" s="68"/>
      <c r="PPS8" s="68"/>
      <c r="PPT8" s="68"/>
      <c r="PPU8" s="68"/>
      <c r="PPV8" s="68"/>
      <c r="PPW8" s="68"/>
      <c r="PPX8" s="68"/>
      <c r="PPY8" s="68"/>
      <c r="PPZ8" s="68"/>
      <c r="PQA8" s="68"/>
      <c r="PQB8" s="68"/>
      <c r="PQC8" s="68"/>
      <c r="PQD8" s="68"/>
      <c r="PQE8" s="68"/>
      <c r="PQF8" s="68"/>
      <c r="PQG8" s="68"/>
      <c r="PQH8" s="68"/>
      <c r="PQI8" s="68"/>
      <c r="PQJ8" s="68"/>
      <c r="PQK8" s="68"/>
      <c r="PQL8" s="68"/>
      <c r="PQM8" s="68"/>
      <c r="PQN8" s="68"/>
      <c r="PQO8" s="68"/>
      <c r="PQP8" s="68"/>
      <c r="PQQ8" s="68"/>
      <c r="PQR8" s="68"/>
      <c r="PQS8" s="68"/>
      <c r="PQT8" s="68"/>
      <c r="PQU8" s="68"/>
      <c r="PQV8" s="68"/>
      <c r="PQW8" s="68"/>
      <c r="PQX8" s="68"/>
      <c r="PQY8" s="68"/>
      <c r="PQZ8" s="68"/>
      <c r="PRA8" s="68"/>
      <c r="PRB8" s="68"/>
      <c r="PRC8" s="68"/>
      <c r="PRD8" s="68"/>
      <c r="PRE8" s="68"/>
      <c r="PRF8" s="68"/>
      <c r="PRG8" s="68"/>
      <c r="PRH8" s="68"/>
      <c r="PRI8" s="68"/>
      <c r="PRJ8" s="68"/>
      <c r="PRK8" s="68"/>
      <c r="PRL8" s="68"/>
      <c r="PRM8" s="68"/>
      <c r="PRN8" s="68"/>
      <c r="PRO8" s="68"/>
      <c r="PRP8" s="68"/>
      <c r="PRQ8" s="68"/>
      <c r="PRR8" s="68"/>
      <c r="PRS8" s="68"/>
      <c r="PRT8" s="68"/>
      <c r="PRU8" s="68"/>
      <c r="PRV8" s="68"/>
      <c r="PRW8" s="68"/>
      <c r="PRX8" s="68"/>
      <c r="PRY8" s="68"/>
      <c r="PRZ8" s="68"/>
      <c r="PSA8" s="68"/>
      <c r="PSB8" s="68"/>
      <c r="PSC8" s="68"/>
      <c r="PSD8" s="68"/>
      <c r="PSE8" s="68"/>
      <c r="PSF8" s="68"/>
      <c r="PSG8" s="68"/>
      <c r="PSH8" s="68"/>
      <c r="PSI8" s="68"/>
      <c r="PSJ8" s="68"/>
      <c r="PSK8" s="68"/>
      <c r="PSL8" s="68"/>
      <c r="PSM8" s="68"/>
      <c r="PSN8" s="68"/>
      <c r="PSO8" s="68"/>
      <c r="PSP8" s="68"/>
      <c r="PSQ8" s="68"/>
      <c r="PSR8" s="68"/>
      <c r="PSS8" s="68"/>
      <c r="PST8" s="68"/>
      <c r="PSU8" s="68"/>
      <c r="PSV8" s="68"/>
      <c r="PSW8" s="68"/>
      <c r="PSX8" s="68"/>
      <c r="PSY8" s="68"/>
      <c r="PSZ8" s="68"/>
      <c r="PTA8" s="68"/>
      <c r="PTB8" s="68"/>
      <c r="PTC8" s="68"/>
      <c r="PTD8" s="68"/>
      <c r="PTE8" s="68"/>
      <c r="PTF8" s="68"/>
      <c r="PTG8" s="68"/>
      <c r="PTH8" s="68"/>
      <c r="PTI8" s="68"/>
      <c r="PTJ8" s="68"/>
      <c r="PTK8" s="68"/>
      <c r="PTL8" s="68"/>
      <c r="PTM8" s="68"/>
      <c r="PTN8" s="68"/>
      <c r="PTO8" s="68"/>
      <c r="PTP8" s="68"/>
      <c r="PTQ8" s="68"/>
      <c r="PTR8" s="68"/>
      <c r="PTS8" s="68"/>
      <c r="PTT8" s="68"/>
      <c r="PTU8" s="68"/>
      <c r="PTV8" s="68"/>
      <c r="PTW8" s="68"/>
      <c r="PTX8" s="68"/>
      <c r="PTY8" s="68"/>
      <c r="PTZ8" s="68"/>
      <c r="PUA8" s="68"/>
      <c r="PUB8" s="68"/>
      <c r="PUC8" s="68"/>
      <c r="PUD8" s="68"/>
      <c r="PUE8" s="68"/>
      <c r="PUF8" s="68"/>
      <c r="PUG8" s="68"/>
      <c r="PUH8" s="68"/>
      <c r="PUI8" s="68"/>
      <c r="PUJ8" s="68"/>
      <c r="PUK8" s="68"/>
      <c r="PUL8" s="68"/>
      <c r="PUM8" s="68"/>
      <c r="PUN8" s="68"/>
      <c r="PUO8" s="68"/>
      <c r="PUP8" s="68"/>
      <c r="PUQ8" s="68"/>
      <c r="PUR8" s="68"/>
      <c r="PUS8" s="68"/>
      <c r="PUT8" s="68"/>
      <c r="PUU8" s="68"/>
      <c r="PUV8" s="68"/>
      <c r="PUW8" s="68"/>
      <c r="PUX8" s="68"/>
      <c r="PUY8" s="68"/>
      <c r="PUZ8" s="68"/>
      <c r="PVA8" s="68"/>
      <c r="PVB8" s="68"/>
      <c r="PVC8" s="68"/>
      <c r="PVD8" s="68"/>
      <c r="PVE8" s="68"/>
      <c r="PVF8" s="68"/>
      <c r="PVG8" s="68"/>
      <c r="PVH8" s="68"/>
      <c r="PVI8" s="68"/>
      <c r="PVJ8" s="68"/>
      <c r="PVK8" s="68"/>
      <c r="PVL8" s="68"/>
      <c r="PVM8" s="68"/>
      <c r="PVN8" s="68"/>
      <c r="PVO8" s="68"/>
      <c r="PVP8" s="68"/>
      <c r="PVQ8" s="68"/>
      <c r="PVR8" s="68"/>
      <c r="PVS8" s="68"/>
      <c r="PVT8" s="68"/>
      <c r="PVU8" s="68"/>
      <c r="PVV8" s="68"/>
      <c r="PVW8" s="68"/>
      <c r="PVX8" s="68"/>
      <c r="PVY8" s="68"/>
      <c r="PVZ8" s="68"/>
      <c r="PWA8" s="68"/>
      <c r="PWB8" s="68"/>
      <c r="PWC8" s="68"/>
      <c r="PWD8" s="68"/>
      <c r="PWE8" s="68"/>
      <c r="PWF8" s="68"/>
      <c r="PWG8" s="68"/>
      <c r="PWH8" s="68"/>
      <c r="PWI8" s="68"/>
      <c r="PWJ8" s="68"/>
      <c r="PWK8" s="68"/>
      <c r="PWL8" s="68"/>
      <c r="PWM8" s="68"/>
      <c r="PWN8" s="68"/>
      <c r="PWO8" s="68"/>
      <c r="PWP8" s="68"/>
      <c r="PWQ8" s="68"/>
      <c r="PWR8" s="68"/>
      <c r="PWS8" s="68"/>
      <c r="PWT8" s="68"/>
      <c r="PWU8" s="68"/>
      <c r="PWV8" s="68"/>
      <c r="PWW8" s="68"/>
      <c r="PWX8" s="68"/>
      <c r="PWY8" s="68"/>
      <c r="PWZ8" s="68"/>
      <c r="PXA8" s="68"/>
      <c r="PXB8" s="68"/>
      <c r="PXC8" s="68"/>
      <c r="PXD8" s="68"/>
      <c r="PXE8" s="68"/>
      <c r="PXF8" s="68"/>
      <c r="PXG8" s="68"/>
      <c r="PXH8" s="68"/>
      <c r="PXI8" s="68"/>
      <c r="PXJ8" s="68"/>
      <c r="PXK8" s="68"/>
      <c r="PXL8" s="68"/>
      <c r="PXM8" s="68"/>
      <c r="PXN8" s="68"/>
      <c r="PXO8" s="68"/>
      <c r="PXP8" s="68"/>
      <c r="PXQ8" s="68"/>
      <c r="PXR8" s="68"/>
      <c r="PXS8" s="68"/>
      <c r="PXT8" s="68"/>
      <c r="PXU8" s="68"/>
      <c r="PXV8" s="68"/>
      <c r="PXW8" s="68"/>
      <c r="PXX8" s="68"/>
      <c r="PXY8" s="68"/>
      <c r="PXZ8" s="68"/>
      <c r="PYA8" s="68"/>
      <c r="PYB8" s="68"/>
      <c r="PYC8" s="68"/>
      <c r="PYD8" s="68"/>
      <c r="PYE8" s="68"/>
      <c r="PYF8" s="68"/>
      <c r="PYG8" s="68"/>
      <c r="PYH8" s="68"/>
      <c r="PYI8" s="68"/>
      <c r="PYJ8" s="68"/>
      <c r="PYK8" s="68"/>
      <c r="PYL8" s="68"/>
      <c r="PYM8" s="68"/>
      <c r="PYN8" s="68"/>
      <c r="PYO8" s="68"/>
      <c r="PYP8" s="68"/>
      <c r="PYQ8" s="68"/>
      <c r="PYR8" s="68"/>
      <c r="PYS8" s="68"/>
      <c r="PYT8" s="68"/>
      <c r="PYU8" s="68"/>
      <c r="PYV8" s="68"/>
      <c r="PYW8" s="68"/>
      <c r="PYX8" s="68"/>
      <c r="PYY8" s="68"/>
      <c r="PYZ8" s="68"/>
      <c r="PZA8" s="68"/>
      <c r="PZB8" s="68"/>
      <c r="PZC8" s="68"/>
      <c r="PZD8" s="68"/>
      <c r="PZE8" s="68"/>
      <c r="PZF8" s="68"/>
      <c r="PZG8" s="68"/>
      <c r="PZH8" s="68"/>
      <c r="PZI8" s="68"/>
      <c r="PZJ8" s="68"/>
      <c r="PZK8" s="68"/>
      <c r="PZL8" s="68"/>
      <c r="PZM8" s="68"/>
      <c r="PZN8" s="68"/>
      <c r="PZO8" s="68"/>
      <c r="PZP8" s="68"/>
      <c r="PZQ8" s="68"/>
      <c r="PZR8" s="68"/>
      <c r="PZS8" s="68"/>
      <c r="PZT8" s="68"/>
      <c r="PZU8" s="68"/>
      <c r="PZV8" s="68"/>
      <c r="PZW8" s="68"/>
      <c r="PZX8" s="68"/>
      <c r="PZY8" s="68"/>
      <c r="PZZ8" s="68"/>
      <c r="QAA8" s="68"/>
      <c r="QAB8" s="68"/>
      <c r="QAC8" s="68"/>
      <c r="QAD8" s="68"/>
      <c r="QAE8" s="68"/>
      <c r="QAF8" s="68"/>
      <c r="QAG8" s="68"/>
      <c r="QAH8" s="68"/>
      <c r="QAI8" s="68"/>
      <c r="QAJ8" s="68"/>
      <c r="QAK8" s="68"/>
      <c r="QAL8" s="68"/>
      <c r="QAM8" s="68"/>
      <c r="QAN8" s="68"/>
      <c r="QAO8" s="68"/>
      <c r="QAP8" s="68"/>
      <c r="QAQ8" s="68"/>
      <c r="QAR8" s="68"/>
      <c r="QAS8" s="68"/>
      <c r="QAT8" s="68"/>
      <c r="QAU8" s="68"/>
      <c r="QAV8" s="68"/>
      <c r="QAW8" s="68"/>
      <c r="QAX8" s="68"/>
      <c r="QAY8" s="68"/>
      <c r="QAZ8" s="68"/>
      <c r="QBA8" s="68"/>
      <c r="QBB8" s="68"/>
      <c r="QBC8" s="68"/>
      <c r="QBD8" s="68"/>
      <c r="QBE8" s="68"/>
      <c r="QBF8" s="68"/>
      <c r="QBG8" s="68"/>
      <c r="QBH8" s="68"/>
      <c r="QBI8" s="68"/>
      <c r="QBJ8" s="68"/>
      <c r="QBK8" s="68"/>
      <c r="QBL8" s="68"/>
      <c r="QBM8" s="68"/>
      <c r="QBN8" s="68"/>
      <c r="QBO8" s="68"/>
      <c r="QBP8" s="68"/>
      <c r="QBQ8" s="68"/>
      <c r="QBR8" s="68"/>
      <c r="QBS8" s="68"/>
      <c r="QBT8" s="68"/>
      <c r="QBU8" s="68"/>
      <c r="QBV8" s="68"/>
      <c r="QBW8" s="68"/>
      <c r="QBX8" s="68"/>
      <c r="QBY8" s="68"/>
      <c r="QBZ8" s="68"/>
      <c r="QCA8" s="68"/>
      <c r="QCB8" s="68"/>
      <c r="QCC8" s="68"/>
      <c r="QCD8" s="68"/>
      <c r="QCE8" s="68"/>
      <c r="QCF8" s="68"/>
      <c r="QCG8" s="68"/>
      <c r="QCH8" s="68"/>
      <c r="QCI8" s="68"/>
      <c r="QCJ8" s="68"/>
      <c r="QCK8" s="68"/>
      <c r="QCL8" s="68"/>
      <c r="QCM8" s="68"/>
      <c r="QCN8" s="68"/>
      <c r="QCO8" s="68"/>
      <c r="QCP8" s="68"/>
      <c r="QCQ8" s="68"/>
      <c r="QCR8" s="68"/>
      <c r="QCS8" s="68"/>
      <c r="QCT8" s="68"/>
      <c r="QCU8" s="68"/>
      <c r="QCV8" s="68"/>
      <c r="QCW8" s="68"/>
      <c r="QCX8" s="68"/>
      <c r="QCY8" s="68"/>
      <c r="QCZ8" s="68"/>
      <c r="QDA8" s="68"/>
      <c r="QDB8" s="68"/>
      <c r="QDC8" s="68"/>
      <c r="QDD8" s="68"/>
      <c r="QDE8" s="68"/>
      <c r="QDF8" s="68"/>
      <c r="QDG8" s="68"/>
      <c r="QDH8" s="68"/>
      <c r="QDI8" s="68"/>
      <c r="QDJ8" s="68"/>
      <c r="QDK8" s="68"/>
      <c r="QDL8" s="68"/>
      <c r="QDM8" s="68"/>
      <c r="QDN8" s="68"/>
      <c r="QDO8" s="68"/>
      <c r="QDP8" s="68"/>
      <c r="QDQ8" s="68"/>
      <c r="QDR8" s="68"/>
      <c r="QDS8" s="68"/>
      <c r="QDT8" s="68"/>
      <c r="QDU8" s="68"/>
      <c r="QDV8" s="68"/>
      <c r="QDW8" s="68"/>
      <c r="QDX8" s="68"/>
      <c r="QDY8" s="68"/>
      <c r="QDZ8" s="68"/>
      <c r="QEA8" s="68"/>
      <c r="QEB8" s="68"/>
      <c r="QEC8" s="68"/>
      <c r="QED8" s="68"/>
      <c r="QEE8" s="68"/>
      <c r="QEF8" s="68"/>
      <c r="QEG8" s="68"/>
      <c r="QEH8" s="68"/>
      <c r="QEI8" s="68"/>
      <c r="QEJ8" s="68"/>
      <c r="QEK8" s="68"/>
      <c r="QEL8" s="68"/>
      <c r="QEM8" s="68"/>
      <c r="QEN8" s="68"/>
      <c r="QEO8" s="68"/>
      <c r="QEP8" s="68"/>
      <c r="QEQ8" s="68"/>
      <c r="QER8" s="68"/>
      <c r="QES8" s="68"/>
      <c r="QET8" s="68"/>
      <c r="QEU8" s="68"/>
      <c r="QEV8" s="68"/>
      <c r="QEW8" s="68"/>
      <c r="QEX8" s="68"/>
      <c r="QEY8" s="68"/>
      <c r="QEZ8" s="68"/>
      <c r="QFA8" s="68"/>
      <c r="QFB8" s="68"/>
      <c r="QFC8" s="68"/>
      <c r="QFD8" s="68"/>
      <c r="QFE8" s="68"/>
      <c r="QFF8" s="68"/>
      <c r="QFG8" s="68"/>
      <c r="QFH8" s="68"/>
      <c r="QFI8" s="68"/>
      <c r="QFJ8" s="68"/>
      <c r="QFK8" s="68"/>
      <c r="QFL8" s="68"/>
      <c r="QFM8" s="68"/>
      <c r="QFN8" s="68"/>
      <c r="QFO8" s="68"/>
      <c r="QFP8" s="68"/>
      <c r="QFQ8" s="68"/>
      <c r="QFR8" s="68"/>
      <c r="QFS8" s="68"/>
      <c r="QFT8" s="68"/>
      <c r="QFU8" s="68"/>
      <c r="QFV8" s="68"/>
      <c r="QFW8" s="68"/>
      <c r="QFX8" s="68"/>
      <c r="QFY8" s="68"/>
      <c r="QFZ8" s="68"/>
      <c r="QGA8" s="68"/>
      <c r="QGB8" s="68"/>
      <c r="QGC8" s="68"/>
      <c r="QGD8" s="68"/>
      <c r="QGE8" s="68"/>
      <c r="QGF8" s="68"/>
      <c r="QGG8" s="68"/>
      <c r="QGH8" s="68"/>
      <c r="QGI8" s="68"/>
      <c r="QGJ8" s="68"/>
      <c r="QGK8" s="68"/>
      <c r="QGL8" s="68"/>
      <c r="QGM8" s="68"/>
      <c r="QGN8" s="68"/>
      <c r="QGO8" s="68"/>
      <c r="QGP8" s="68"/>
      <c r="QGQ8" s="68"/>
      <c r="QGR8" s="68"/>
      <c r="QGS8" s="68"/>
      <c r="QGT8" s="68"/>
      <c r="QGU8" s="68"/>
      <c r="QGV8" s="68"/>
      <c r="QGW8" s="68"/>
      <c r="QGX8" s="68"/>
      <c r="QGY8" s="68"/>
      <c r="QGZ8" s="68"/>
      <c r="QHA8" s="68"/>
      <c r="QHB8" s="68"/>
      <c r="QHC8" s="68"/>
      <c r="QHD8" s="68"/>
      <c r="QHE8" s="68"/>
      <c r="QHF8" s="68"/>
      <c r="QHG8" s="68"/>
      <c r="QHH8" s="68"/>
      <c r="QHI8" s="68"/>
      <c r="QHJ8" s="68"/>
      <c r="QHK8" s="68"/>
      <c r="QHL8" s="68"/>
      <c r="QHM8" s="68"/>
      <c r="QHN8" s="68"/>
      <c r="QHO8" s="68"/>
      <c r="QHP8" s="68"/>
      <c r="QHQ8" s="68"/>
      <c r="QHR8" s="68"/>
      <c r="QHS8" s="68"/>
      <c r="QHT8" s="68"/>
      <c r="QHU8" s="68"/>
      <c r="QHV8" s="68"/>
      <c r="QHW8" s="68"/>
      <c r="QHX8" s="68"/>
      <c r="QHY8" s="68"/>
      <c r="QHZ8" s="68"/>
      <c r="QIA8" s="68"/>
      <c r="QIB8" s="68"/>
      <c r="QIC8" s="68"/>
      <c r="QID8" s="68"/>
      <c r="QIE8" s="68"/>
      <c r="QIF8" s="68"/>
      <c r="QIG8" s="68"/>
      <c r="QIH8" s="68"/>
      <c r="QII8" s="68"/>
      <c r="QIJ8" s="68"/>
      <c r="QIK8" s="68"/>
      <c r="QIL8" s="68"/>
      <c r="QIM8" s="68"/>
      <c r="QIN8" s="68"/>
      <c r="QIO8" s="68"/>
      <c r="QIP8" s="68"/>
      <c r="QIQ8" s="68"/>
      <c r="QIR8" s="68"/>
      <c r="QIS8" s="68"/>
      <c r="QIT8" s="68"/>
      <c r="QIU8" s="68"/>
      <c r="QIV8" s="68"/>
      <c r="QIW8" s="68"/>
      <c r="QIX8" s="68"/>
      <c r="QIY8" s="68"/>
      <c r="QIZ8" s="68"/>
      <c r="QJA8" s="68"/>
      <c r="QJB8" s="68"/>
      <c r="QJC8" s="68"/>
      <c r="QJD8" s="68"/>
      <c r="QJE8" s="68"/>
      <c r="QJF8" s="68"/>
      <c r="QJG8" s="68"/>
      <c r="QJH8" s="68"/>
      <c r="QJI8" s="68"/>
      <c r="QJJ8" s="68"/>
      <c r="QJK8" s="68"/>
      <c r="QJL8" s="68"/>
      <c r="QJM8" s="68"/>
      <c r="QJN8" s="68"/>
      <c r="QJO8" s="68"/>
      <c r="QJP8" s="68"/>
      <c r="QJQ8" s="68"/>
      <c r="QJR8" s="68"/>
      <c r="QJS8" s="68"/>
      <c r="QJT8" s="68"/>
      <c r="QJU8" s="68"/>
      <c r="QJV8" s="68"/>
      <c r="QJW8" s="68"/>
      <c r="QJX8" s="68"/>
      <c r="QJY8" s="68"/>
      <c r="QJZ8" s="68"/>
      <c r="QKA8" s="68"/>
      <c r="QKB8" s="68"/>
      <c r="QKC8" s="68"/>
      <c r="QKD8" s="68"/>
      <c r="QKE8" s="68"/>
      <c r="QKF8" s="68"/>
      <c r="QKG8" s="68"/>
      <c r="QKH8" s="68"/>
      <c r="QKI8" s="68"/>
      <c r="QKJ8" s="68"/>
      <c r="QKK8" s="68"/>
      <c r="QKL8" s="68"/>
      <c r="QKM8" s="68"/>
      <c r="QKN8" s="68"/>
      <c r="QKO8" s="68"/>
      <c r="QKP8" s="68"/>
      <c r="QKQ8" s="68"/>
      <c r="QKR8" s="68"/>
      <c r="QKS8" s="68"/>
      <c r="QKT8" s="68"/>
      <c r="QKU8" s="68"/>
      <c r="QKV8" s="68"/>
      <c r="QKW8" s="68"/>
      <c r="QKX8" s="68"/>
      <c r="QKY8" s="68"/>
      <c r="QKZ8" s="68"/>
      <c r="QLA8" s="68"/>
      <c r="QLB8" s="68"/>
      <c r="QLC8" s="68"/>
      <c r="QLD8" s="68"/>
      <c r="QLE8" s="68"/>
      <c r="QLF8" s="68"/>
      <c r="QLG8" s="68"/>
      <c r="QLH8" s="68"/>
      <c r="QLI8" s="68"/>
      <c r="QLJ8" s="68"/>
      <c r="QLK8" s="68"/>
      <c r="QLL8" s="68"/>
      <c r="QLM8" s="68"/>
      <c r="QLN8" s="68"/>
      <c r="QLO8" s="68"/>
      <c r="QLP8" s="68"/>
      <c r="QLQ8" s="68"/>
      <c r="QLR8" s="68"/>
      <c r="QLS8" s="68"/>
      <c r="QLT8" s="68"/>
      <c r="QLU8" s="68"/>
      <c r="QLV8" s="68"/>
      <c r="QLW8" s="68"/>
      <c r="QLX8" s="68"/>
      <c r="QLY8" s="68"/>
      <c r="QLZ8" s="68"/>
      <c r="QMA8" s="68"/>
      <c r="QMB8" s="68"/>
      <c r="QMC8" s="68"/>
      <c r="QMD8" s="68"/>
      <c r="QME8" s="68"/>
      <c r="QMF8" s="68"/>
      <c r="QMG8" s="68"/>
      <c r="QMH8" s="68"/>
      <c r="QMI8" s="68"/>
      <c r="QMJ8" s="68"/>
      <c r="QMK8" s="68"/>
      <c r="QML8" s="68"/>
      <c r="QMM8" s="68"/>
      <c r="QMN8" s="68"/>
      <c r="QMO8" s="68"/>
      <c r="QMP8" s="68"/>
      <c r="QMQ8" s="68"/>
      <c r="QMR8" s="68"/>
      <c r="QMS8" s="68"/>
      <c r="QMT8" s="68"/>
      <c r="QMU8" s="68"/>
      <c r="QMV8" s="68"/>
      <c r="QMW8" s="68"/>
      <c r="QMX8" s="68"/>
      <c r="QMY8" s="68"/>
      <c r="QMZ8" s="68"/>
      <c r="QNA8" s="68"/>
      <c r="QNB8" s="68"/>
      <c r="QNC8" s="68"/>
      <c r="QND8" s="68"/>
      <c r="QNE8" s="68"/>
      <c r="QNF8" s="68"/>
      <c r="QNG8" s="68"/>
      <c r="QNH8" s="68"/>
      <c r="QNI8" s="68"/>
      <c r="QNJ8" s="68"/>
      <c r="QNK8" s="68"/>
      <c r="QNL8" s="68"/>
      <c r="QNM8" s="68"/>
      <c r="QNN8" s="68"/>
      <c r="QNO8" s="68"/>
      <c r="QNP8" s="68"/>
      <c r="QNQ8" s="68"/>
      <c r="QNR8" s="68"/>
      <c r="QNS8" s="68"/>
      <c r="QNT8" s="68"/>
      <c r="QNU8" s="68"/>
      <c r="QNV8" s="68"/>
      <c r="QNW8" s="68"/>
      <c r="QNX8" s="68"/>
      <c r="QNY8" s="68"/>
      <c r="QNZ8" s="68"/>
      <c r="QOA8" s="68"/>
      <c r="QOB8" s="68"/>
      <c r="QOC8" s="68"/>
      <c r="QOD8" s="68"/>
      <c r="QOE8" s="68"/>
      <c r="QOF8" s="68"/>
      <c r="QOG8" s="68"/>
      <c r="QOH8" s="68"/>
      <c r="QOI8" s="68"/>
      <c r="QOJ8" s="68"/>
      <c r="QOK8" s="68"/>
      <c r="QOL8" s="68"/>
      <c r="QOM8" s="68"/>
      <c r="QON8" s="68"/>
      <c r="QOO8" s="68"/>
      <c r="QOP8" s="68"/>
      <c r="QOQ8" s="68"/>
      <c r="QOR8" s="68"/>
      <c r="QOS8" s="68"/>
      <c r="QOT8" s="68"/>
      <c r="QOU8" s="68"/>
      <c r="QOV8" s="68"/>
      <c r="QOW8" s="68"/>
      <c r="QOX8" s="68"/>
      <c r="QOY8" s="68"/>
      <c r="QOZ8" s="68"/>
      <c r="QPA8" s="68"/>
      <c r="QPB8" s="68"/>
      <c r="QPC8" s="68"/>
      <c r="QPD8" s="68"/>
      <c r="QPE8" s="68"/>
      <c r="QPF8" s="68"/>
      <c r="QPG8" s="68"/>
      <c r="QPH8" s="68"/>
      <c r="QPI8" s="68"/>
      <c r="QPJ8" s="68"/>
      <c r="QPK8" s="68"/>
      <c r="QPL8" s="68"/>
      <c r="QPM8" s="68"/>
      <c r="QPN8" s="68"/>
      <c r="QPO8" s="68"/>
      <c r="QPP8" s="68"/>
      <c r="QPQ8" s="68"/>
      <c r="QPR8" s="68"/>
      <c r="QPS8" s="68"/>
      <c r="QPT8" s="68"/>
      <c r="QPU8" s="68"/>
      <c r="QPV8" s="68"/>
      <c r="QPW8" s="68"/>
      <c r="QPX8" s="68"/>
      <c r="QPY8" s="68"/>
      <c r="QPZ8" s="68"/>
      <c r="QQA8" s="68"/>
      <c r="QQB8" s="68"/>
      <c r="QQC8" s="68"/>
      <c r="QQD8" s="68"/>
      <c r="QQE8" s="68"/>
      <c r="QQF8" s="68"/>
      <c r="QQG8" s="68"/>
      <c r="QQH8" s="68"/>
      <c r="QQI8" s="68"/>
      <c r="QQJ8" s="68"/>
      <c r="QQK8" s="68"/>
      <c r="QQL8" s="68"/>
      <c r="QQM8" s="68"/>
      <c r="QQN8" s="68"/>
      <c r="QQO8" s="68"/>
      <c r="QQP8" s="68"/>
      <c r="QQQ8" s="68"/>
      <c r="QQR8" s="68"/>
      <c r="QQS8" s="68"/>
      <c r="QQT8" s="68"/>
      <c r="QQU8" s="68"/>
      <c r="QQV8" s="68"/>
      <c r="QQW8" s="68"/>
      <c r="QQX8" s="68"/>
      <c r="QQY8" s="68"/>
      <c r="QQZ8" s="68"/>
      <c r="QRA8" s="68"/>
      <c r="QRB8" s="68"/>
      <c r="QRC8" s="68"/>
      <c r="QRD8" s="68"/>
      <c r="QRE8" s="68"/>
      <c r="QRF8" s="68"/>
      <c r="QRG8" s="68"/>
      <c r="QRH8" s="68"/>
      <c r="QRI8" s="68"/>
      <c r="QRJ8" s="68"/>
      <c r="QRK8" s="68"/>
      <c r="QRL8" s="68"/>
      <c r="QRM8" s="68"/>
      <c r="QRN8" s="68"/>
      <c r="QRO8" s="68"/>
      <c r="QRP8" s="68"/>
      <c r="QRQ8" s="68"/>
      <c r="QRR8" s="68"/>
      <c r="QRS8" s="68"/>
      <c r="QRT8" s="68"/>
      <c r="QRU8" s="68"/>
      <c r="QRV8" s="68"/>
      <c r="QRW8" s="68"/>
      <c r="QRX8" s="68"/>
      <c r="QRY8" s="68"/>
      <c r="QRZ8" s="68"/>
      <c r="QSA8" s="68"/>
      <c r="QSB8" s="68"/>
      <c r="QSC8" s="68"/>
      <c r="QSD8" s="68"/>
      <c r="QSE8" s="68"/>
      <c r="QSF8" s="68"/>
      <c r="QSG8" s="68"/>
      <c r="QSH8" s="68"/>
      <c r="QSI8" s="68"/>
      <c r="QSJ8" s="68"/>
      <c r="QSK8" s="68"/>
      <c r="QSL8" s="68"/>
      <c r="QSM8" s="68"/>
      <c r="QSN8" s="68"/>
      <c r="QSO8" s="68"/>
      <c r="QSP8" s="68"/>
      <c r="QSQ8" s="68"/>
      <c r="QSR8" s="68"/>
      <c r="QSS8" s="68"/>
      <c r="QST8" s="68"/>
      <c r="QSU8" s="68"/>
      <c r="QSV8" s="68"/>
      <c r="QSW8" s="68"/>
      <c r="QSX8" s="68"/>
      <c r="QSY8" s="68"/>
      <c r="QSZ8" s="68"/>
      <c r="QTA8" s="68"/>
      <c r="QTB8" s="68"/>
      <c r="QTC8" s="68"/>
      <c r="QTD8" s="68"/>
      <c r="QTE8" s="68"/>
      <c r="QTF8" s="68"/>
      <c r="QTG8" s="68"/>
      <c r="QTH8" s="68"/>
      <c r="QTI8" s="68"/>
      <c r="QTJ8" s="68"/>
      <c r="QTK8" s="68"/>
      <c r="QTL8" s="68"/>
      <c r="QTM8" s="68"/>
      <c r="QTN8" s="68"/>
      <c r="QTO8" s="68"/>
      <c r="QTP8" s="68"/>
      <c r="QTQ8" s="68"/>
      <c r="QTR8" s="68"/>
      <c r="QTS8" s="68"/>
      <c r="QTT8" s="68"/>
      <c r="QTU8" s="68"/>
      <c r="QTV8" s="68"/>
      <c r="QTW8" s="68"/>
      <c r="QTX8" s="68"/>
      <c r="QTY8" s="68"/>
      <c r="QTZ8" s="68"/>
      <c r="QUA8" s="68"/>
      <c r="QUB8" s="68"/>
      <c r="QUC8" s="68"/>
      <c r="QUD8" s="68"/>
      <c r="QUE8" s="68"/>
      <c r="QUF8" s="68"/>
      <c r="QUG8" s="68"/>
      <c r="QUH8" s="68"/>
      <c r="QUI8" s="68"/>
      <c r="QUJ8" s="68"/>
      <c r="QUK8" s="68"/>
      <c r="QUL8" s="68"/>
      <c r="QUM8" s="68"/>
      <c r="QUN8" s="68"/>
      <c r="QUO8" s="68"/>
      <c r="QUP8" s="68"/>
      <c r="QUQ8" s="68"/>
      <c r="QUR8" s="68"/>
      <c r="QUS8" s="68"/>
      <c r="QUT8" s="68"/>
      <c r="QUU8" s="68"/>
      <c r="QUV8" s="68"/>
      <c r="QUW8" s="68"/>
      <c r="QUX8" s="68"/>
      <c r="QUY8" s="68"/>
      <c r="QUZ8" s="68"/>
      <c r="QVA8" s="68"/>
      <c r="QVB8" s="68"/>
      <c r="QVC8" s="68"/>
      <c r="QVD8" s="68"/>
      <c r="QVE8" s="68"/>
      <c r="QVF8" s="68"/>
      <c r="QVG8" s="68"/>
      <c r="QVH8" s="68"/>
      <c r="QVI8" s="68"/>
      <c r="QVJ8" s="68"/>
      <c r="QVK8" s="68"/>
      <c r="QVL8" s="68"/>
      <c r="QVM8" s="68"/>
      <c r="QVN8" s="68"/>
      <c r="QVO8" s="68"/>
      <c r="QVP8" s="68"/>
      <c r="QVQ8" s="68"/>
      <c r="QVR8" s="68"/>
      <c r="QVS8" s="68"/>
      <c r="QVT8" s="68"/>
      <c r="QVU8" s="68"/>
      <c r="QVV8" s="68"/>
      <c r="QVW8" s="68"/>
      <c r="QVX8" s="68"/>
      <c r="QVY8" s="68"/>
      <c r="QVZ8" s="68"/>
      <c r="QWA8" s="68"/>
      <c r="QWB8" s="68"/>
      <c r="QWC8" s="68"/>
      <c r="QWD8" s="68"/>
      <c r="QWE8" s="68"/>
      <c r="QWF8" s="68"/>
      <c r="QWG8" s="68"/>
      <c r="QWH8" s="68"/>
      <c r="QWI8" s="68"/>
      <c r="QWJ8" s="68"/>
      <c r="QWK8" s="68"/>
      <c r="QWL8" s="68"/>
      <c r="QWM8" s="68"/>
      <c r="QWN8" s="68"/>
      <c r="QWO8" s="68"/>
      <c r="QWP8" s="68"/>
      <c r="QWQ8" s="68"/>
      <c r="QWR8" s="68"/>
      <c r="QWS8" s="68"/>
      <c r="QWT8" s="68"/>
      <c r="QWU8" s="68"/>
      <c r="QWV8" s="68"/>
      <c r="QWW8" s="68"/>
      <c r="QWX8" s="68"/>
      <c r="QWY8" s="68"/>
      <c r="QWZ8" s="68"/>
      <c r="QXA8" s="68"/>
      <c r="QXB8" s="68"/>
      <c r="QXC8" s="68"/>
      <c r="QXD8" s="68"/>
      <c r="QXE8" s="68"/>
      <c r="QXF8" s="68"/>
      <c r="QXG8" s="68"/>
      <c r="QXH8" s="68"/>
      <c r="QXI8" s="68"/>
      <c r="QXJ8" s="68"/>
      <c r="QXK8" s="68"/>
      <c r="QXL8" s="68"/>
      <c r="QXM8" s="68"/>
      <c r="QXN8" s="68"/>
      <c r="QXO8" s="68"/>
      <c r="QXP8" s="68"/>
      <c r="QXQ8" s="68"/>
      <c r="QXR8" s="68"/>
      <c r="QXS8" s="68"/>
      <c r="QXT8" s="68"/>
      <c r="QXU8" s="68"/>
      <c r="QXV8" s="68"/>
      <c r="QXW8" s="68"/>
      <c r="QXX8" s="68"/>
      <c r="QXY8" s="68"/>
      <c r="QXZ8" s="68"/>
      <c r="QYA8" s="68"/>
      <c r="QYB8" s="68"/>
      <c r="QYC8" s="68"/>
      <c r="QYD8" s="68"/>
      <c r="QYE8" s="68"/>
      <c r="QYF8" s="68"/>
      <c r="QYG8" s="68"/>
      <c r="QYH8" s="68"/>
      <c r="QYI8" s="68"/>
      <c r="QYJ8" s="68"/>
      <c r="QYK8" s="68"/>
      <c r="QYL8" s="68"/>
      <c r="QYM8" s="68"/>
      <c r="QYN8" s="68"/>
      <c r="QYO8" s="68"/>
      <c r="QYP8" s="68"/>
      <c r="QYQ8" s="68"/>
      <c r="QYR8" s="68"/>
      <c r="QYS8" s="68"/>
      <c r="QYT8" s="68"/>
      <c r="QYU8" s="68"/>
      <c r="QYV8" s="68"/>
      <c r="QYW8" s="68"/>
      <c r="QYX8" s="68"/>
      <c r="QYY8" s="68"/>
      <c r="QYZ8" s="68"/>
      <c r="QZA8" s="68"/>
      <c r="QZB8" s="68"/>
      <c r="QZC8" s="68"/>
      <c r="QZD8" s="68"/>
      <c r="QZE8" s="68"/>
      <c r="QZF8" s="68"/>
      <c r="QZG8" s="68"/>
      <c r="QZH8" s="68"/>
      <c r="QZI8" s="68"/>
      <c r="QZJ8" s="68"/>
      <c r="QZK8" s="68"/>
      <c r="QZL8" s="68"/>
      <c r="QZM8" s="68"/>
      <c r="QZN8" s="68"/>
      <c r="QZO8" s="68"/>
      <c r="QZP8" s="68"/>
      <c r="QZQ8" s="68"/>
      <c r="QZR8" s="68"/>
      <c r="QZS8" s="68"/>
      <c r="QZT8" s="68"/>
      <c r="QZU8" s="68"/>
      <c r="QZV8" s="68"/>
      <c r="QZW8" s="68"/>
      <c r="QZX8" s="68"/>
      <c r="QZY8" s="68"/>
      <c r="QZZ8" s="68"/>
      <c r="RAA8" s="68"/>
      <c r="RAB8" s="68"/>
      <c r="RAC8" s="68"/>
      <c r="RAD8" s="68"/>
      <c r="RAE8" s="68"/>
      <c r="RAF8" s="68"/>
      <c r="RAG8" s="68"/>
      <c r="RAH8" s="68"/>
      <c r="RAI8" s="68"/>
      <c r="RAJ8" s="68"/>
      <c r="RAK8" s="68"/>
      <c r="RAL8" s="68"/>
      <c r="RAM8" s="68"/>
      <c r="RAN8" s="68"/>
      <c r="RAO8" s="68"/>
      <c r="RAP8" s="68"/>
      <c r="RAQ8" s="68"/>
      <c r="RAR8" s="68"/>
      <c r="RAS8" s="68"/>
      <c r="RAT8" s="68"/>
      <c r="RAU8" s="68"/>
      <c r="RAV8" s="68"/>
      <c r="RAW8" s="68"/>
      <c r="RAX8" s="68"/>
      <c r="RAY8" s="68"/>
      <c r="RAZ8" s="68"/>
      <c r="RBA8" s="68"/>
      <c r="RBB8" s="68"/>
      <c r="RBC8" s="68"/>
      <c r="RBD8" s="68"/>
      <c r="RBE8" s="68"/>
      <c r="RBF8" s="68"/>
      <c r="RBG8" s="68"/>
      <c r="RBH8" s="68"/>
      <c r="RBI8" s="68"/>
      <c r="RBJ8" s="68"/>
      <c r="RBK8" s="68"/>
      <c r="RBL8" s="68"/>
      <c r="RBM8" s="68"/>
      <c r="RBN8" s="68"/>
      <c r="RBO8" s="68"/>
      <c r="RBP8" s="68"/>
      <c r="RBQ8" s="68"/>
      <c r="RBR8" s="68"/>
      <c r="RBS8" s="68"/>
      <c r="RBT8" s="68"/>
      <c r="RBU8" s="68"/>
      <c r="RBV8" s="68"/>
      <c r="RBW8" s="68"/>
      <c r="RBX8" s="68"/>
      <c r="RBY8" s="68"/>
      <c r="RBZ8" s="68"/>
      <c r="RCA8" s="68"/>
      <c r="RCB8" s="68"/>
      <c r="RCC8" s="68"/>
      <c r="RCD8" s="68"/>
      <c r="RCE8" s="68"/>
      <c r="RCF8" s="68"/>
      <c r="RCG8" s="68"/>
      <c r="RCH8" s="68"/>
      <c r="RCI8" s="68"/>
      <c r="RCJ8" s="68"/>
      <c r="RCK8" s="68"/>
      <c r="RCL8" s="68"/>
      <c r="RCM8" s="68"/>
      <c r="RCN8" s="68"/>
      <c r="RCO8" s="68"/>
      <c r="RCP8" s="68"/>
      <c r="RCQ8" s="68"/>
      <c r="RCR8" s="68"/>
      <c r="RCS8" s="68"/>
      <c r="RCT8" s="68"/>
      <c r="RCU8" s="68"/>
      <c r="RCV8" s="68"/>
      <c r="RCW8" s="68"/>
      <c r="RCX8" s="68"/>
      <c r="RCY8" s="68"/>
      <c r="RCZ8" s="68"/>
      <c r="RDA8" s="68"/>
      <c r="RDB8" s="68"/>
      <c r="RDC8" s="68"/>
      <c r="RDD8" s="68"/>
      <c r="RDE8" s="68"/>
      <c r="RDF8" s="68"/>
      <c r="RDG8" s="68"/>
      <c r="RDH8" s="68"/>
      <c r="RDI8" s="68"/>
      <c r="RDJ8" s="68"/>
      <c r="RDK8" s="68"/>
      <c r="RDL8" s="68"/>
      <c r="RDM8" s="68"/>
      <c r="RDN8" s="68"/>
      <c r="RDO8" s="68"/>
      <c r="RDP8" s="68"/>
      <c r="RDQ8" s="68"/>
      <c r="RDR8" s="68"/>
      <c r="RDS8" s="68"/>
      <c r="RDT8" s="68"/>
      <c r="RDU8" s="68"/>
      <c r="RDV8" s="68"/>
      <c r="RDW8" s="68"/>
      <c r="RDX8" s="68"/>
      <c r="RDY8" s="68"/>
      <c r="RDZ8" s="68"/>
      <c r="REA8" s="68"/>
      <c r="REB8" s="68"/>
      <c r="REC8" s="68"/>
      <c r="RED8" s="68"/>
      <c r="REE8" s="68"/>
      <c r="REF8" s="68"/>
      <c r="REG8" s="68"/>
      <c r="REH8" s="68"/>
      <c r="REI8" s="68"/>
      <c r="REJ8" s="68"/>
      <c r="REK8" s="68"/>
      <c r="REL8" s="68"/>
      <c r="REM8" s="68"/>
      <c r="REN8" s="68"/>
      <c r="REO8" s="68"/>
      <c r="REP8" s="68"/>
      <c r="REQ8" s="68"/>
      <c r="RER8" s="68"/>
      <c r="RES8" s="68"/>
      <c r="RET8" s="68"/>
      <c r="REU8" s="68"/>
      <c r="REV8" s="68"/>
      <c r="REW8" s="68"/>
      <c r="REX8" s="68"/>
      <c r="REY8" s="68"/>
      <c r="REZ8" s="68"/>
      <c r="RFA8" s="68"/>
      <c r="RFB8" s="68"/>
      <c r="RFC8" s="68"/>
      <c r="RFD8" s="68"/>
      <c r="RFE8" s="68"/>
      <c r="RFF8" s="68"/>
      <c r="RFG8" s="68"/>
      <c r="RFH8" s="68"/>
      <c r="RFI8" s="68"/>
      <c r="RFJ8" s="68"/>
      <c r="RFK8" s="68"/>
      <c r="RFL8" s="68"/>
      <c r="RFM8" s="68"/>
      <c r="RFN8" s="68"/>
      <c r="RFO8" s="68"/>
      <c r="RFP8" s="68"/>
      <c r="RFQ8" s="68"/>
      <c r="RFR8" s="68"/>
      <c r="RFS8" s="68"/>
      <c r="RFT8" s="68"/>
      <c r="RFU8" s="68"/>
      <c r="RFV8" s="68"/>
      <c r="RFW8" s="68"/>
      <c r="RFX8" s="68"/>
      <c r="RFY8" s="68"/>
      <c r="RFZ8" s="68"/>
      <c r="RGA8" s="68"/>
      <c r="RGB8" s="68"/>
      <c r="RGC8" s="68"/>
      <c r="RGD8" s="68"/>
      <c r="RGE8" s="68"/>
      <c r="RGF8" s="68"/>
      <c r="RGG8" s="68"/>
      <c r="RGH8" s="68"/>
      <c r="RGI8" s="68"/>
      <c r="RGJ8" s="68"/>
      <c r="RGK8" s="68"/>
      <c r="RGL8" s="68"/>
      <c r="RGM8" s="68"/>
      <c r="RGN8" s="68"/>
      <c r="RGO8" s="68"/>
      <c r="RGP8" s="68"/>
      <c r="RGQ8" s="68"/>
      <c r="RGR8" s="68"/>
      <c r="RGS8" s="68"/>
      <c r="RGT8" s="68"/>
      <c r="RGU8" s="68"/>
      <c r="RGV8" s="68"/>
      <c r="RGW8" s="68"/>
      <c r="RGX8" s="68"/>
      <c r="RGY8" s="68"/>
      <c r="RGZ8" s="68"/>
      <c r="RHA8" s="68"/>
      <c r="RHB8" s="68"/>
      <c r="RHC8" s="68"/>
      <c r="RHD8" s="68"/>
      <c r="RHE8" s="68"/>
      <c r="RHF8" s="68"/>
      <c r="RHG8" s="68"/>
      <c r="RHH8" s="68"/>
      <c r="RHI8" s="68"/>
      <c r="RHJ8" s="68"/>
      <c r="RHK8" s="68"/>
      <c r="RHL8" s="68"/>
      <c r="RHM8" s="68"/>
      <c r="RHN8" s="68"/>
      <c r="RHO8" s="68"/>
      <c r="RHP8" s="68"/>
      <c r="RHQ8" s="68"/>
      <c r="RHR8" s="68"/>
      <c r="RHS8" s="68"/>
      <c r="RHT8" s="68"/>
      <c r="RHU8" s="68"/>
      <c r="RHV8" s="68"/>
      <c r="RHW8" s="68"/>
      <c r="RHX8" s="68"/>
      <c r="RHY8" s="68"/>
      <c r="RHZ8" s="68"/>
      <c r="RIA8" s="68"/>
      <c r="RIB8" s="68"/>
      <c r="RIC8" s="68"/>
      <c r="RID8" s="68"/>
      <c r="RIE8" s="68"/>
      <c r="RIF8" s="68"/>
      <c r="RIG8" s="68"/>
      <c r="RIH8" s="68"/>
      <c r="RII8" s="68"/>
      <c r="RIJ8" s="68"/>
      <c r="RIK8" s="68"/>
      <c r="RIL8" s="68"/>
      <c r="RIM8" s="68"/>
      <c r="RIN8" s="68"/>
      <c r="RIO8" s="68"/>
      <c r="RIP8" s="68"/>
      <c r="RIQ8" s="68"/>
      <c r="RIR8" s="68"/>
      <c r="RIS8" s="68"/>
      <c r="RIT8" s="68"/>
      <c r="RIU8" s="68"/>
      <c r="RIV8" s="68"/>
      <c r="RIW8" s="68"/>
      <c r="RIX8" s="68"/>
      <c r="RIY8" s="68"/>
      <c r="RIZ8" s="68"/>
      <c r="RJA8" s="68"/>
      <c r="RJB8" s="68"/>
      <c r="RJC8" s="68"/>
      <c r="RJD8" s="68"/>
      <c r="RJE8" s="68"/>
      <c r="RJF8" s="68"/>
      <c r="RJG8" s="68"/>
      <c r="RJH8" s="68"/>
      <c r="RJI8" s="68"/>
      <c r="RJJ8" s="68"/>
      <c r="RJK8" s="68"/>
      <c r="RJL8" s="68"/>
      <c r="RJM8" s="68"/>
      <c r="RJN8" s="68"/>
      <c r="RJO8" s="68"/>
      <c r="RJP8" s="68"/>
      <c r="RJQ8" s="68"/>
      <c r="RJR8" s="68"/>
      <c r="RJS8" s="68"/>
      <c r="RJT8" s="68"/>
      <c r="RJU8" s="68"/>
      <c r="RJV8" s="68"/>
      <c r="RJW8" s="68"/>
      <c r="RJX8" s="68"/>
      <c r="RJY8" s="68"/>
      <c r="RJZ8" s="68"/>
      <c r="RKA8" s="68"/>
      <c r="RKB8" s="68"/>
      <c r="RKC8" s="68"/>
      <c r="RKD8" s="68"/>
      <c r="RKE8" s="68"/>
      <c r="RKF8" s="68"/>
      <c r="RKG8" s="68"/>
      <c r="RKH8" s="68"/>
      <c r="RKI8" s="68"/>
      <c r="RKJ8" s="68"/>
      <c r="RKK8" s="68"/>
      <c r="RKL8" s="68"/>
      <c r="RKM8" s="68"/>
      <c r="RKN8" s="68"/>
      <c r="RKO8" s="68"/>
      <c r="RKP8" s="68"/>
      <c r="RKQ8" s="68"/>
      <c r="RKR8" s="68"/>
      <c r="RKS8" s="68"/>
      <c r="RKT8" s="68"/>
      <c r="RKU8" s="68"/>
      <c r="RKV8" s="68"/>
      <c r="RKW8" s="68"/>
      <c r="RKX8" s="68"/>
      <c r="RKY8" s="68"/>
      <c r="RKZ8" s="68"/>
      <c r="RLA8" s="68"/>
      <c r="RLB8" s="68"/>
      <c r="RLC8" s="68"/>
      <c r="RLD8" s="68"/>
      <c r="RLE8" s="68"/>
      <c r="RLF8" s="68"/>
      <c r="RLG8" s="68"/>
      <c r="RLH8" s="68"/>
      <c r="RLI8" s="68"/>
      <c r="RLJ8" s="68"/>
      <c r="RLK8" s="68"/>
      <c r="RLL8" s="68"/>
      <c r="RLM8" s="68"/>
      <c r="RLN8" s="68"/>
      <c r="RLO8" s="68"/>
      <c r="RLP8" s="68"/>
      <c r="RLQ8" s="68"/>
      <c r="RLR8" s="68"/>
      <c r="RLS8" s="68"/>
      <c r="RLT8" s="68"/>
      <c r="RLU8" s="68"/>
      <c r="RLV8" s="68"/>
      <c r="RLW8" s="68"/>
      <c r="RLX8" s="68"/>
      <c r="RLY8" s="68"/>
      <c r="RLZ8" s="68"/>
      <c r="RMA8" s="68"/>
      <c r="RMB8" s="68"/>
      <c r="RMC8" s="68"/>
      <c r="RMD8" s="68"/>
      <c r="RME8" s="68"/>
      <c r="RMF8" s="68"/>
      <c r="RMG8" s="68"/>
      <c r="RMH8" s="68"/>
      <c r="RMI8" s="68"/>
      <c r="RMJ8" s="68"/>
      <c r="RMK8" s="68"/>
      <c r="RML8" s="68"/>
      <c r="RMM8" s="68"/>
      <c r="RMN8" s="68"/>
      <c r="RMO8" s="68"/>
      <c r="RMP8" s="68"/>
      <c r="RMQ8" s="68"/>
      <c r="RMR8" s="68"/>
      <c r="RMS8" s="68"/>
      <c r="RMT8" s="68"/>
      <c r="RMU8" s="68"/>
      <c r="RMV8" s="68"/>
      <c r="RMW8" s="68"/>
      <c r="RMX8" s="68"/>
      <c r="RMY8" s="68"/>
      <c r="RMZ8" s="68"/>
      <c r="RNA8" s="68"/>
      <c r="RNB8" s="68"/>
      <c r="RNC8" s="68"/>
      <c r="RND8" s="68"/>
      <c r="RNE8" s="68"/>
      <c r="RNF8" s="68"/>
      <c r="RNG8" s="68"/>
      <c r="RNH8" s="68"/>
      <c r="RNI8" s="68"/>
      <c r="RNJ8" s="68"/>
      <c r="RNK8" s="68"/>
      <c r="RNL8" s="68"/>
      <c r="RNM8" s="68"/>
      <c r="RNN8" s="68"/>
      <c r="RNO8" s="68"/>
      <c r="RNP8" s="68"/>
      <c r="RNQ8" s="68"/>
      <c r="RNR8" s="68"/>
      <c r="RNS8" s="68"/>
      <c r="RNT8" s="68"/>
      <c r="RNU8" s="68"/>
      <c r="RNV8" s="68"/>
      <c r="RNW8" s="68"/>
      <c r="RNX8" s="68"/>
      <c r="RNY8" s="68"/>
      <c r="RNZ8" s="68"/>
      <c r="ROA8" s="68"/>
      <c r="ROB8" s="68"/>
      <c r="ROC8" s="68"/>
      <c r="ROD8" s="68"/>
      <c r="ROE8" s="68"/>
      <c r="ROF8" s="68"/>
      <c r="ROG8" s="68"/>
      <c r="ROH8" s="68"/>
      <c r="ROI8" s="68"/>
      <c r="ROJ8" s="68"/>
      <c r="ROK8" s="68"/>
      <c r="ROL8" s="68"/>
      <c r="ROM8" s="68"/>
      <c r="RON8" s="68"/>
      <c r="ROO8" s="68"/>
      <c r="ROP8" s="68"/>
      <c r="ROQ8" s="68"/>
      <c r="ROR8" s="68"/>
      <c r="ROS8" s="68"/>
      <c r="ROT8" s="68"/>
      <c r="ROU8" s="68"/>
      <c r="ROV8" s="68"/>
      <c r="ROW8" s="68"/>
      <c r="ROX8" s="68"/>
      <c r="ROY8" s="68"/>
      <c r="ROZ8" s="68"/>
      <c r="RPA8" s="68"/>
      <c r="RPB8" s="68"/>
      <c r="RPC8" s="68"/>
      <c r="RPD8" s="68"/>
      <c r="RPE8" s="68"/>
      <c r="RPF8" s="68"/>
      <c r="RPG8" s="68"/>
      <c r="RPH8" s="68"/>
      <c r="RPI8" s="68"/>
      <c r="RPJ8" s="68"/>
      <c r="RPK8" s="68"/>
      <c r="RPL8" s="68"/>
      <c r="RPM8" s="68"/>
      <c r="RPN8" s="68"/>
      <c r="RPO8" s="68"/>
      <c r="RPP8" s="68"/>
      <c r="RPQ8" s="68"/>
      <c r="RPR8" s="68"/>
      <c r="RPS8" s="68"/>
      <c r="RPT8" s="68"/>
      <c r="RPU8" s="68"/>
      <c r="RPV8" s="68"/>
      <c r="RPW8" s="68"/>
      <c r="RPX8" s="68"/>
      <c r="RPY8" s="68"/>
      <c r="RPZ8" s="68"/>
      <c r="RQA8" s="68"/>
      <c r="RQB8" s="68"/>
      <c r="RQC8" s="68"/>
      <c r="RQD8" s="68"/>
      <c r="RQE8" s="68"/>
      <c r="RQF8" s="68"/>
      <c r="RQG8" s="68"/>
      <c r="RQH8" s="68"/>
      <c r="RQI8" s="68"/>
      <c r="RQJ8" s="68"/>
      <c r="RQK8" s="68"/>
      <c r="RQL8" s="68"/>
      <c r="RQM8" s="68"/>
      <c r="RQN8" s="68"/>
      <c r="RQO8" s="68"/>
      <c r="RQP8" s="68"/>
      <c r="RQQ8" s="68"/>
      <c r="RQR8" s="68"/>
      <c r="RQS8" s="68"/>
      <c r="RQT8" s="68"/>
      <c r="RQU8" s="68"/>
      <c r="RQV8" s="68"/>
      <c r="RQW8" s="68"/>
      <c r="RQX8" s="68"/>
      <c r="RQY8" s="68"/>
      <c r="RQZ8" s="68"/>
      <c r="RRA8" s="68"/>
      <c r="RRB8" s="68"/>
      <c r="RRC8" s="68"/>
      <c r="RRD8" s="68"/>
      <c r="RRE8" s="68"/>
      <c r="RRF8" s="68"/>
      <c r="RRG8" s="68"/>
      <c r="RRH8" s="68"/>
      <c r="RRI8" s="68"/>
      <c r="RRJ8" s="68"/>
      <c r="RRK8" s="68"/>
      <c r="RRL8" s="68"/>
      <c r="RRM8" s="68"/>
      <c r="RRN8" s="68"/>
      <c r="RRO8" s="68"/>
      <c r="RRP8" s="68"/>
      <c r="RRQ8" s="68"/>
      <c r="RRR8" s="68"/>
      <c r="RRS8" s="68"/>
      <c r="RRT8" s="68"/>
      <c r="RRU8" s="68"/>
      <c r="RRV8" s="68"/>
      <c r="RRW8" s="68"/>
      <c r="RRX8" s="68"/>
      <c r="RRY8" s="68"/>
      <c r="RRZ8" s="68"/>
      <c r="RSA8" s="68"/>
      <c r="RSB8" s="68"/>
      <c r="RSC8" s="68"/>
      <c r="RSD8" s="68"/>
      <c r="RSE8" s="68"/>
      <c r="RSF8" s="68"/>
      <c r="RSG8" s="68"/>
      <c r="RSH8" s="68"/>
      <c r="RSI8" s="68"/>
      <c r="RSJ8" s="68"/>
      <c r="RSK8" s="68"/>
      <c r="RSL8" s="68"/>
      <c r="RSM8" s="68"/>
      <c r="RSN8" s="68"/>
      <c r="RSO8" s="68"/>
      <c r="RSP8" s="68"/>
      <c r="RSQ8" s="68"/>
      <c r="RSR8" s="68"/>
      <c r="RSS8" s="68"/>
      <c r="RST8" s="68"/>
      <c r="RSU8" s="68"/>
      <c r="RSV8" s="68"/>
      <c r="RSW8" s="68"/>
      <c r="RSX8" s="68"/>
      <c r="RSY8" s="68"/>
      <c r="RSZ8" s="68"/>
      <c r="RTA8" s="68"/>
      <c r="RTB8" s="68"/>
      <c r="RTC8" s="68"/>
      <c r="RTD8" s="68"/>
      <c r="RTE8" s="68"/>
      <c r="RTF8" s="68"/>
      <c r="RTG8" s="68"/>
      <c r="RTH8" s="68"/>
      <c r="RTI8" s="68"/>
      <c r="RTJ8" s="68"/>
      <c r="RTK8" s="68"/>
      <c r="RTL8" s="68"/>
      <c r="RTM8" s="68"/>
      <c r="RTN8" s="68"/>
      <c r="RTO8" s="68"/>
      <c r="RTP8" s="68"/>
      <c r="RTQ8" s="68"/>
      <c r="RTR8" s="68"/>
      <c r="RTS8" s="68"/>
      <c r="RTT8" s="68"/>
      <c r="RTU8" s="68"/>
      <c r="RTV8" s="68"/>
      <c r="RTW8" s="68"/>
      <c r="RTX8" s="68"/>
      <c r="RTY8" s="68"/>
      <c r="RTZ8" s="68"/>
      <c r="RUA8" s="68"/>
      <c r="RUB8" s="68"/>
      <c r="RUC8" s="68"/>
      <c r="RUD8" s="68"/>
      <c r="RUE8" s="68"/>
      <c r="RUF8" s="68"/>
      <c r="RUG8" s="68"/>
      <c r="RUH8" s="68"/>
      <c r="RUI8" s="68"/>
      <c r="RUJ8" s="68"/>
      <c r="RUK8" s="68"/>
      <c r="RUL8" s="68"/>
      <c r="RUM8" s="68"/>
      <c r="RUN8" s="68"/>
      <c r="RUO8" s="68"/>
      <c r="RUP8" s="68"/>
      <c r="RUQ8" s="68"/>
      <c r="RUR8" s="68"/>
      <c r="RUS8" s="68"/>
      <c r="RUT8" s="68"/>
      <c r="RUU8" s="68"/>
      <c r="RUV8" s="68"/>
      <c r="RUW8" s="68"/>
      <c r="RUX8" s="68"/>
      <c r="RUY8" s="68"/>
      <c r="RUZ8" s="68"/>
      <c r="RVA8" s="68"/>
      <c r="RVB8" s="68"/>
      <c r="RVC8" s="68"/>
      <c r="RVD8" s="68"/>
      <c r="RVE8" s="68"/>
      <c r="RVF8" s="68"/>
      <c r="RVG8" s="68"/>
      <c r="RVH8" s="68"/>
      <c r="RVI8" s="68"/>
      <c r="RVJ8" s="68"/>
      <c r="RVK8" s="68"/>
      <c r="RVL8" s="68"/>
      <c r="RVM8" s="68"/>
      <c r="RVN8" s="68"/>
      <c r="RVO8" s="68"/>
      <c r="RVP8" s="68"/>
      <c r="RVQ8" s="68"/>
      <c r="RVR8" s="68"/>
      <c r="RVS8" s="68"/>
      <c r="RVT8" s="68"/>
      <c r="RVU8" s="68"/>
      <c r="RVV8" s="68"/>
      <c r="RVW8" s="68"/>
      <c r="RVX8" s="68"/>
      <c r="RVY8" s="68"/>
      <c r="RVZ8" s="68"/>
      <c r="RWA8" s="68"/>
      <c r="RWB8" s="68"/>
      <c r="RWC8" s="68"/>
      <c r="RWD8" s="68"/>
      <c r="RWE8" s="68"/>
      <c r="RWF8" s="68"/>
      <c r="RWG8" s="68"/>
      <c r="RWH8" s="68"/>
      <c r="RWI8" s="68"/>
      <c r="RWJ8" s="68"/>
      <c r="RWK8" s="68"/>
      <c r="RWL8" s="68"/>
      <c r="RWM8" s="68"/>
      <c r="RWN8" s="68"/>
      <c r="RWO8" s="68"/>
      <c r="RWP8" s="68"/>
      <c r="RWQ8" s="68"/>
      <c r="RWR8" s="68"/>
      <c r="RWS8" s="68"/>
      <c r="RWT8" s="68"/>
      <c r="RWU8" s="68"/>
      <c r="RWV8" s="68"/>
      <c r="RWW8" s="68"/>
      <c r="RWX8" s="68"/>
      <c r="RWY8" s="68"/>
      <c r="RWZ8" s="68"/>
      <c r="RXA8" s="68"/>
      <c r="RXB8" s="68"/>
      <c r="RXC8" s="68"/>
      <c r="RXD8" s="68"/>
      <c r="RXE8" s="68"/>
      <c r="RXF8" s="68"/>
      <c r="RXG8" s="68"/>
      <c r="RXH8" s="68"/>
      <c r="RXI8" s="68"/>
      <c r="RXJ8" s="68"/>
      <c r="RXK8" s="68"/>
      <c r="RXL8" s="68"/>
      <c r="RXM8" s="68"/>
      <c r="RXN8" s="68"/>
      <c r="RXO8" s="68"/>
      <c r="RXP8" s="68"/>
      <c r="RXQ8" s="68"/>
      <c r="RXR8" s="68"/>
      <c r="RXS8" s="68"/>
      <c r="RXT8" s="68"/>
      <c r="RXU8" s="68"/>
      <c r="RXV8" s="68"/>
      <c r="RXW8" s="68"/>
      <c r="RXX8" s="68"/>
      <c r="RXY8" s="68"/>
      <c r="RXZ8" s="68"/>
      <c r="RYA8" s="68"/>
      <c r="RYB8" s="68"/>
      <c r="RYC8" s="68"/>
      <c r="RYD8" s="68"/>
      <c r="RYE8" s="68"/>
      <c r="RYF8" s="68"/>
      <c r="RYG8" s="68"/>
      <c r="RYH8" s="68"/>
      <c r="RYI8" s="68"/>
      <c r="RYJ8" s="68"/>
      <c r="RYK8" s="68"/>
      <c r="RYL8" s="68"/>
      <c r="RYM8" s="68"/>
      <c r="RYN8" s="68"/>
      <c r="RYO8" s="68"/>
      <c r="RYP8" s="68"/>
      <c r="RYQ8" s="68"/>
      <c r="RYR8" s="68"/>
      <c r="RYS8" s="68"/>
      <c r="RYT8" s="68"/>
      <c r="RYU8" s="68"/>
      <c r="RYV8" s="68"/>
      <c r="RYW8" s="68"/>
      <c r="RYX8" s="68"/>
      <c r="RYY8" s="68"/>
      <c r="RYZ8" s="68"/>
      <c r="RZA8" s="68"/>
      <c r="RZB8" s="68"/>
      <c r="RZC8" s="68"/>
      <c r="RZD8" s="68"/>
      <c r="RZE8" s="68"/>
      <c r="RZF8" s="68"/>
      <c r="RZG8" s="68"/>
      <c r="RZH8" s="68"/>
      <c r="RZI8" s="68"/>
      <c r="RZJ8" s="68"/>
      <c r="RZK8" s="68"/>
      <c r="RZL8" s="68"/>
      <c r="RZM8" s="68"/>
      <c r="RZN8" s="68"/>
      <c r="RZO8" s="68"/>
      <c r="RZP8" s="68"/>
      <c r="RZQ8" s="68"/>
      <c r="RZR8" s="68"/>
      <c r="RZS8" s="68"/>
      <c r="RZT8" s="68"/>
      <c r="RZU8" s="68"/>
      <c r="RZV8" s="68"/>
      <c r="RZW8" s="68"/>
      <c r="RZX8" s="68"/>
      <c r="RZY8" s="68"/>
      <c r="RZZ8" s="68"/>
      <c r="SAA8" s="68"/>
      <c r="SAB8" s="68"/>
      <c r="SAC8" s="68"/>
      <c r="SAD8" s="68"/>
      <c r="SAE8" s="68"/>
      <c r="SAF8" s="68"/>
      <c r="SAG8" s="68"/>
      <c r="SAH8" s="68"/>
      <c r="SAI8" s="68"/>
      <c r="SAJ8" s="68"/>
      <c r="SAK8" s="68"/>
      <c r="SAL8" s="68"/>
      <c r="SAM8" s="68"/>
      <c r="SAN8" s="68"/>
      <c r="SAO8" s="68"/>
      <c r="SAP8" s="68"/>
      <c r="SAQ8" s="68"/>
      <c r="SAR8" s="68"/>
      <c r="SAS8" s="68"/>
      <c r="SAT8" s="68"/>
      <c r="SAU8" s="68"/>
      <c r="SAV8" s="68"/>
      <c r="SAW8" s="68"/>
      <c r="SAX8" s="68"/>
      <c r="SAY8" s="68"/>
      <c r="SAZ8" s="68"/>
      <c r="SBA8" s="68"/>
      <c r="SBB8" s="68"/>
      <c r="SBC8" s="68"/>
      <c r="SBD8" s="68"/>
      <c r="SBE8" s="68"/>
      <c r="SBF8" s="68"/>
      <c r="SBG8" s="68"/>
      <c r="SBH8" s="68"/>
      <c r="SBI8" s="68"/>
      <c r="SBJ8" s="68"/>
      <c r="SBK8" s="68"/>
      <c r="SBL8" s="68"/>
      <c r="SBM8" s="68"/>
      <c r="SBN8" s="68"/>
      <c r="SBO8" s="68"/>
      <c r="SBP8" s="68"/>
      <c r="SBQ8" s="68"/>
      <c r="SBR8" s="68"/>
      <c r="SBS8" s="68"/>
      <c r="SBT8" s="68"/>
      <c r="SBU8" s="68"/>
      <c r="SBV8" s="68"/>
      <c r="SBW8" s="68"/>
      <c r="SBX8" s="68"/>
      <c r="SBY8" s="68"/>
      <c r="SBZ8" s="68"/>
      <c r="SCA8" s="68"/>
      <c r="SCB8" s="68"/>
      <c r="SCC8" s="68"/>
      <c r="SCD8" s="68"/>
      <c r="SCE8" s="68"/>
      <c r="SCF8" s="68"/>
      <c r="SCG8" s="68"/>
      <c r="SCH8" s="68"/>
      <c r="SCI8" s="68"/>
      <c r="SCJ8" s="68"/>
      <c r="SCK8" s="68"/>
      <c r="SCL8" s="68"/>
      <c r="SCM8" s="68"/>
      <c r="SCN8" s="68"/>
      <c r="SCO8" s="68"/>
      <c r="SCP8" s="68"/>
      <c r="SCQ8" s="68"/>
      <c r="SCR8" s="68"/>
      <c r="SCS8" s="68"/>
      <c r="SCT8" s="68"/>
      <c r="SCU8" s="68"/>
      <c r="SCV8" s="68"/>
      <c r="SCW8" s="68"/>
      <c r="SCX8" s="68"/>
      <c r="SCY8" s="68"/>
      <c r="SCZ8" s="68"/>
      <c r="SDA8" s="68"/>
      <c r="SDB8" s="68"/>
      <c r="SDC8" s="68"/>
      <c r="SDD8" s="68"/>
      <c r="SDE8" s="68"/>
      <c r="SDF8" s="68"/>
      <c r="SDG8" s="68"/>
      <c r="SDH8" s="68"/>
      <c r="SDI8" s="68"/>
      <c r="SDJ8" s="68"/>
      <c r="SDK8" s="68"/>
      <c r="SDL8" s="68"/>
      <c r="SDM8" s="68"/>
      <c r="SDN8" s="68"/>
      <c r="SDO8" s="68"/>
      <c r="SDP8" s="68"/>
      <c r="SDQ8" s="68"/>
      <c r="SDR8" s="68"/>
      <c r="SDS8" s="68"/>
      <c r="SDT8" s="68"/>
      <c r="SDU8" s="68"/>
      <c r="SDV8" s="68"/>
      <c r="SDW8" s="68"/>
      <c r="SDX8" s="68"/>
      <c r="SDY8" s="68"/>
      <c r="SDZ8" s="68"/>
      <c r="SEA8" s="68"/>
      <c r="SEB8" s="68"/>
      <c r="SEC8" s="68"/>
      <c r="SED8" s="68"/>
      <c r="SEE8" s="68"/>
      <c r="SEF8" s="68"/>
      <c r="SEG8" s="68"/>
      <c r="SEH8" s="68"/>
      <c r="SEI8" s="68"/>
      <c r="SEJ8" s="68"/>
      <c r="SEK8" s="68"/>
      <c r="SEL8" s="68"/>
      <c r="SEM8" s="68"/>
      <c r="SEN8" s="68"/>
      <c r="SEO8" s="68"/>
      <c r="SEP8" s="68"/>
      <c r="SEQ8" s="68"/>
      <c r="SER8" s="68"/>
      <c r="SES8" s="68"/>
      <c r="SET8" s="68"/>
      <c r="SEU8" s="68"/>
      <c r="SEV8" s="68"/>
      <c r="SEW8" s="68"/>
      <c r="SEX8" s="68"/>
      <c r="SEY8" s="68"/>
      <c r="SEZ8" s="68"/>
      <c r="SFA8" s="68"/>
      <c r="SFB8" s="68"/>
      <c r="SFC8" s="68"/>
      <c r="SFD8" s="68"/>
      <c r="SFE8" s="68"/>
      <c r="SFF8" s="68"/>
      <c r="SFG8" s="68"/>
      <c r="SFH8" s="68"/>
      <c r="SFI8" s="68"/>
      <c r="SFJ8" s="68"/>
      <c r="SFK8" s="68"/>
      <c r="SFL8" s="68"/>
      <c r="SFM8" s="68"/>
      <c r="SFN8" s="68"/>
      <c r="SFO8" s="68"/>
      <c r="SFP8" s="68"/>
      <c r="SFQ8" s="68"/>
      <c r="SFR8" s="68"/>
      <c r="SFS8" s="68"/>
      <c r="SFT8" s="68"/>
      <c r="SFU8" s="68"/>
      <c r="SFV8" s="68"/>
      <c r="SFW8" s="68"/>
      <c r="SFX8" s="68"/>
      <c r="SFY8" s="68"/>
      <c r="SFZ8" s="68"/>
      <c r="SGA8" s="68"/>
      <c r="SGB8" s="68"/>
      <c r="SGC8" s="68"/>
      <c r="SGD8" s="68"/>
      <c r="SGE8" s="68"/>
      <c r="SGF8" s="68"/>
      <c r="SGG8" s="68"/>
      <c r="SGH8" s="68"/>
      <c r="SGI8" s="68"/>
      <c r="SGJ8" s="68"/>
      <c r="SGK8" s="68"/>
      <c r="SGL8" s="68"/>
      <c r="SGM8" s="68"/>
      <c r="SGN8" s="68"/>
      <c r="SGO8" s="68"/>
      <c r="SGP8" s="68"/>
      <c r="SGQ8" s="68"/>
      <c r="SGR8" s="68"/>
      <c r="SGS8" s="68"/>
      <c r="SGT8" s="68"/>
      <c r="SGU8" s="68"/>
      <c r="SGV8" s="68"/>
      <c r="SGW8" s="68"/>
      <c r="SGX8" s="68"/>
      <c r="SGY8" s="68"/>
      <c r="SGZ8" s="68"/>
      <c r="SHA8" s="68"/>
      <c r="SHB8" s="68"/>
      <c r="SHC8" s="68"/>
      <c r="SHD8" s="68"/>
      <c r="SHE8" s="68"/>
      <c r="SHF8" s="68"/>
      <c r="SHG8" s="68"/>
      <c r="SHH8" s="68"/>
      <c r="SHI8" s="68"/>
      <c r="SHJ8" s="68"/>
      <c r="SHK8" s="68"/>
      <c r="SHL8" s="68"/>
      <c r="SHM8" s="68"/>
      <c r="SHN8" s="68"/>
      <c r="SHO8" s="68"/>
      <c r="SHP8" s="68"/>
      <c r="SHQ8" s="68"/>
      <c r="SHR8" s="68"/>
      <c r="SHS8" s="68"/>
      <c r="SHT8" s="68"/>
      <c r="SHU8" s="68"/>
      <c r="SHV8" s="68"/>
      <c r="SHW8" s="68"/>
      <c r="SHX8" s="68"/>
      <c r="SHY8" s="68"/>
      <c r="SHZ8" s="68"/>
      <c r="SIA8" s="68"/>
      <c r="SIB8" s="68"/>
      <c r="SIC8" s="68"/>
      <c r="SID8" s="68"/>
      <c r="SIE8" s="68"/>
      <c r="SIF8" s="68"/>
      <c r="SIG8" s="68"/>
      <c r="SIH8" s="68"/>
      <c r="SII8" s="68"/>
      <c r="SIJ8" s="68"/>
      <c r="SIK8" s="68"/>
      <c r="SIL8" s="68"/>
      <c r="SIM8" s="68"/>
      <c r="SIN8" s="68"/>
      <c r="SIO8" s="68"/>
      <c r="SIP8" s="68"/>
      <c r="SIQ8" s="68"/>
      <c r="SIR8" s="68"/>
      <c r="SIS8" s="68"/>
      <c r="SIT8" s="68"/>
      <c r="SIU8" s="68"/>
      <c r="SIV8" s="68"/>
      <c r="SIW8" s="68"/>
      <c r="SIX8" s="68"/>
      <c r="SIY8" s="68"/>
      <c r="SIZ8" s="68"/>
      <c r="SJA8" s="68"/>
      <c r="SJB8" s="68"/>
      <c r="SJC8" s="68"/>
      <c r="SJD8" s="68"/>
      <c r="SJE8" s="68"/>
      <c r="SJF8" s="68"/>
      <c r="SJG8" s="68"/>
      <c r="SJH8" s="68"/>
      <c r="SJI8" s="68"/>
      <c r="SJJ8" s="68"/>
      <c r="SJK8" s="68"/>
      <c r="SJL8" s="68"/>
      <c r="SJM8" s="68"/>
      <c r="SJN8" s="68"/>
      <c r="SJO8" s="68"/>
      <c r="SJP8" s="68"/>
      <c r="SJQ8" s="68"/>
      <c r="SJR8" s="68"/>
      <c r="SJS8" s="68"/>
      <c r="SJT8" s="68"/>
      <c r="SJU8" s="68"/>
      <c r="SJV8" s="68"/>
      <c r="SJW8" s="68"/>
      <c r="SJX8" s="68"/>
      <c r="SJY8" s="68"/>
      <c r="SJZ8" s="68"/>
      <c r="SKA8" s="68"/>
      <c r="SKB8" s="68"/>
      <c r="SKC8" s="68"/>
      <c r="SKD8" s="68"/>
      <c r="SKE8" s="68"/>
      <c r="SKF8" s="68"/>
      <c r="SKG8" s="68"/>
      <c r="SKH8" s="68"/>
      <c r="SKI8" s="68"/>
      <c r="SKJ8" s="68"/>
      <c r="SKK8" s="68"/>
      <c r="SKL8" s="68"/>
      <c r="SKM8" s="68"/>
      <c r="SKN8" s="68"/>
      <c r="SKO8" s="68"/>
      <c r="SKP8" s="68"/>
      <c r="SKQ8" s="68"/>
      <c r="SKR8" s="68"/>
      <c r="SKS8" s="68"/>
      <c r="SKT8" s="68"/>
      <c r="SKU8" s="68"/>
      <c r="SKV8" s="68"/>
      <c r="SKW8" s="68"/>
      <c r="SKX8" s="68"/>
      <c r="SKY8" s="68"/>
      <c r="SKZ8" s="68"/>
      <c r="SLA8" s="68"/>
      <c r="SLB8" s="68"/>
      <c r="SLC8" s="68"/>
      <c r="SLD8" s="68"/>
      <c r="SLE8" s="68"/>
      <c r="SLF8" s="68"/>
      <c r="SLG8" s="68"/>
      <c r="SLH8" s="68"/>
      <c r="SLI8" s="68"/>
      <c r="SLJ8" s="68"/>
      <c r="SLK8" s="68"/>
      <c r="SLL8" s="68"/>
      <c r="SLM8" s="68"/>
      <c r="SLN8" s="68"/>
      <c r="SLO8" s="68"/>
      <c r="SLP8" s="68"/>
      <c r="SLQ8" s="68"/>
      <c r="SLR8" s="68"/>
      <c r="SLS8" s="68"/>
      <c r="SLT8" s="68"/>
      <c r="SLU8" s="68"/>
      <c r="SLV8" s="68"/>
      <c r="SLW8" s="68"/>
      <c r="SLX8" s="68"/>
      <c r="SLY8" s="68"/>
      <c r="SLZ8" s="68"/>
      <c r="SMA8" s="68"/>
      <c r="SMB8" s="68"/>
      <c r="SMC8" s="68"/>
      <c r="SMD8" s="68"/>
      <c r="SME8" s="68"/>
      <c r="SMF8" s="68"/>
      <c r="SMG8" s="68"/>
      <c r="SMH8" s="68"/>
      <c r="SMI8" s="68"/>
      <c r="SMJ8" s="68"/>
      <c r="SMK8" s="68"/>
      <c r="SML8" s="68"/>
      <c r="SMM8" s="68"/>
      <c r="SMN8" s="68"/>
      <c r="SMO8" s="68"/>
      <c r="SMP8" s="68"/>
      <c r="SMQ8" s="68"/>
      <c r="SMR8" s="68"/>
      <c r="SMS8" s="68"/>
      <c r="SMT8" s="68"/>
      <c r="SMU8" s="68"/>
      <c r="SMV8" s="68"/>
      <c r="SMW8" s="68"/>
      <c r="SMX8" s="68"/>
      <c r="SMY8" s="68"/>
      <c r="SMZ8" s="68"/>
      <c r="SNA8" s="68"/>
      <c r="SNB8" s="68"/>
      <c r="SNC8" s="68"/>
      <c r="SND8" s="68"/>
      <c r="SNE8" s="68"/>
      <c r="SNF8" s="68"/>
      <c r="SNG8" s="68"/>
      <c r="SNH8" s="68"/>
      <c r="SNI8" s="68"/>
      <c r="SNJ8" s="68"/>
      <c r="SNK8" s="68"/>
      <c r="SNL8" s="68"/>
      <c r="SNM8" s="68"/>
      <c r="SNN8" s="68"/>
      <c r="SNO8" s="68"/>
      <c r="SNP8" s="68"/>
      <c r="SNQ8" s="68"/>
      <c r="SNR8" s="68"/>
      <c r="SNS8" s="68"/>
      <c r="SNT8" s="68"/>
      <c r="SNU8" s="68"/>
      <c r="SNV8" s="68"/>
      <c r="SNW8" s="68"/>
      <c r="SNX8" s="68"/>
      <c r="SNY8" s="68"/>
      <c r="SNZ8" s="68"/>
      <c r="SOA8" s="68"/>
      <c r="SOB8" s="68"/>
      <c r="SOC8" s="68"/>
      <c r="SOD8" s="68"/>
      <c r="SOE8" s="68"/>
      <c r="SOF8" s="68"/>
      <c r="SOG8" s="68"/>
      <c r="SOH8" s="68"/>
      <c r="SOI8" s="68"/>
      <c r="SOJ8" s="68"/>
      <c r="SOK8" s="68"/>
      <c r="SOL8" s="68"/>
      <c r="SOM8" s="68"/>
      <c r="SON8" s="68"/>
      <c r="SOO8" s="68"/>
      <c r="SOP8" s="68"/>
      <c r="SOQ8" s="68"/>
      <c r="SOR8" s="68"/>
      <c r="SOS8" s="68"/>
      <c r="SOT8" s="68"/>
      <c r="SOU8" s="68"/>
      <c r="SOV8" s="68"/>
      <c r="SOW8" s="68"/>
      <c r="SOX8" s="68"/>
      <c r="SOY8" s="68"/>
      <c r="SOZ8" s="68"/>
      <c r="SPA8" s="68"/>
      <c r="SPB8" s="68"/>
      <c r="SPC8" s="68"/>
      <c r="SPD8" s="68"/>
      <c r="SPE8" s="68"/>
      <c r="SPF8" s="68"/>
      <c r="SPG8" s="68"/>
      <c r="SPH8" s="68"/>
      <c r="SPI8" s="68"/>
      <c r="SPJ8" s="68"/>
      <c r="SPK8" s="68"/>
      <c r="SPL8" s="68"/>
      <c r="SPM8" s="68"/>
      <c r="SPN8" s="68"/>
      <c r="SPO8" s="68"/>
      <c r="SPP8" s="68"/>
      <c r="SPQ8" s="68"/>
      <c r="SPR8" s="68"/>
      <c r="SPS8" s="68"/>
      <c r="SPT8" s="68"/>
      <c r="SPU8" s="68"/>
      <c r="SPV8" s="68"/>
      <c r="SPW8" s="68"/>
      <c r="SPX8" s="68"/>
      <c r="SPY8" s="68"/>
      <c r="SPZ8" s="68"/>
      <c r="SQA8" s="68"/>
      <c r="SQB8" s="68"/>
      <c r="SQC8" s="68"/>
      <c r="SQD8" s="68"/>
      <c r="SQE8" s="68"/>
      <c r="SQF8" s="68"/>
      <c r="SQG8" s="68"/>
      <c r="SQH8" s="68"/>
      <c r="SQI8" s="68"/>
      <c r="SQJ8" s="68"/>
      <c r="SQK8" s="68"/>
      <c r="SQL8" s="68"/>
      <c r="SQM8" s="68"/>
      <c r="SQN8" s="68"/>
      <c r="SQO8" s="68"/>
      <c r="SQP8" s="68"/>
      <c r="SQQ8" s="68"/>
      <c r="SQR8" s="68"/>
      <c r="SQS8" s="68"/>
      <c r="SQT8" s="68"/>
      <c r="SQU8" s="68"/>
      <c r="SQV8" s="68"/>
      <c r="SQW8" s="68"/>
      <c r="SQX8" s="68"/>
      <c r="SQY8" s="68"/>
      <c r="SQZ8" s="68"/>
      <c r="SRA8" s="68"/>
      <c r="SRB8" s="68"/>
      <c r="SRC8" s="68"/>
      <c r="SRD8" s="68"/>
      <c r="SRE8" s="68"/>
      <c r="SRF8" s="68"/>
      <c r="SRG8" s="68"/>
      <c r="SRH8" s="68"/>
      <c r="SRI8" s="68"/>
      <c r="SRJ8" s="68"/>
      <c r="SRK8" s="68"/>
      <c r="SRL8" s="68"/>
      <c r="SRM8" s="68"/>
      <c r="SRN8" s="68"/>
      <c r="SRO8" s="68"/>
      <c r="SRP8" s="68"/>
      <c r="SRQ8" s="68"/>
      <c r="SRR8" s="68"/>
      <c r="SRS8" s="68"/>
      <c r="SRT8" s="68"/>
      <c r="SRU8" s="68"/>
      <c r="SRV8" s="68"/>
      <c r="SRW8" s="68"/>
      <c r="SRX8" s="68"/>
      <c r="SRY8" s="68"/>
      <c r="SRZ8" s="68"/>
      <c r="SSA8" s="68"/>
      <c r="SSB8" s="68"/>
      <c r="SSC8" s="68"/>
      <c r="SSD8" s="68"/>
      <c r="SSE8" s="68"/>
      <c r="SSF8" s="68"/>
      <c r="SSG8" s="68"/>
      <c r="SSH8" s="68"/>
      <c r="SSI8" s="68"/>
      <c r="SSJ8" s="68"/>
      <c r="SSK8" s="68"/>
      <c r="SSL8" s="68"/>
      <c r="SSM8" s="68"/>
      <c r="SSN8" s="68"/>
      <c r="SSO8" s="68"/>
      <c r="SSP8" s="68"/>
      <c r="SSQ8" s="68"/>
      <c r="SSR8" s="68"/>
      <c r="SSS8" s="68"/>
      <c r="SST8" s="68"/>
      <c r="SSU8" s="68"/>
      <c r="SSV8" s="68"/>
      <c r="SSW8" s="68"/>
      <c r="SSX8" s="68"/>
      <c r="SSY8" s="68"/>
      <c r="SSZ8" s="68"/>
      <c r="STA8" s="68"/>
      <c r="STB8" s="68"/>
      <c r="STC8" s="68"/>
      <c r="STD8" s="68"/>
      <c r="STE8" s="68"/>
      <c r="STF8" s="68"/>
      <c r="STG8" s="68"/>
      <c r="STH8" s="68"/>
      <c r="STI8" s="68"/>
      <c r="STJ8" s="68"/>
      <c r="STK8" s="68"/>
      <c r="STL8" s="68"/>
      <c r="STM8" s="68"/>
      <c r="STN8" s="68"/>
      <c r="STO8" s="68"/>
      <c r="STP8" s="68"/>
      <c r="STQ8" s="68"/>
      <c r="STR8" s="68"/>
      <c r="STS8" s="68"/>
      <c r="STT8" s="68"/>
      <c r="STU8" s="68"/>
      <c r="STV8" s="68"/>
      <c r="STW8" s="68"/>
      <c r="STX8" s="68"/>
      <c r="STY8" s="68"/>
      <c r="STZ8" s="68"/>
      <c r="SUA8" s="68"/>
      <c r="SUB8" s="68"/>
      <c r="SUC8" s="68"/>
      <c r="SUD8" s="68"/>
      <c r="SUE8" s="68"/>
      <c r="SUF8" s="68"/>
      <c r="SUG8" s="68"/>
      <c r="SUH8" s="68"/>
      <c r="SUI8" s="68"/>
      <c r="SUJ8" s="68"/>
      <c r="SUK8" s="68"/>
      <c r="SUL8" s="68"/>
      <c r="SUM8" s="68"/>
      <c r="SUN8" s="68"/>
      <c r="SUO8" s="68"/>
      <c r="SUP8" s="68"/>
      <c r="SUQ8" s="68"/>
      <c r="SUR8" s="68"/>
      <c r="SUS8" s="68"/>
      <c r="SUT8" s="68"/>
      <c r="SUU8" s="68"/>
      <c r="SUV8" s="68"/>
      <c r="SUW8" s="68"/>
      <c r="SUX8" s="68"/>
      <c r="SUY8" s="68"/>
      <c r="SUZ8" s="68"/>
      <c r="SVA8" s="68"/>
      <c r="SVB8" s="68"/>
      <c r="SVC8" s="68"/>
      <c r="SVD8" s="68"/>
      <c r="SVE8" s="68"/>
      <c r="SVF8" s="68"/>
      <c r="SVG8" s="68"/>
      <c r="SVH8" s="68"/>
      <c r="SVI8" s="68"/>
      <c r="SVJ8" s="68"/>
      <c r="SVK8" s="68"/>
      <c r="SVL8" s="68"/>
      <c r="SVM8" s="68"/>
      <c r="SVN8" s="68"/>
      <c r="SVO8" s="68"/>
      <c r="SVP8" s="68"/>
      <c r="SVQ8" s="68"/>
      <c r="SVR8" s="68"/>
      <c r="SVS8" s="68"/>
      <c r="SVT8" s="68"/>
      <c r="SVU8" s="68"/>
      <c r="SVV8" s="68"/>
      <c r="SVW8" s="68"/>
      <c r="SVX8" s="68"/>
      <c r="SVY8" s="68"/>
      <c r="SVZ8" s="68"/>
      <c r="SWA8" s="68"/>
      <c r="SWB8" s="68"/>
      <c r="SWC8" s="68"/>
      <c r="SWD8" s="68"/>
      <c r="SWE8" s="68"/>
      <c r="SWF8" s="68"/>
      <c r="SWG8" s="68"/>
      <c r="SWH8" s="68"/>
      <c r="SWI8" s="68"/>
      <c r="SWJ8" s="68"/>
      <c r="SWK8" s="68"/>
      <c r="SWL8" s="68"/>
      <c r="SWM8" s="68"/>
      <c r="SWN8" s="68"/>
      <c r="SWO8" s="68"/>
      <c r="SWP8" s="68"/>
      <c r="SWQ8" s="68"/>
      <c r="SWR8" s="68"/>
      <c r="SWS8" s="68"/>
      <c r="SWT8" s="68"/>
      <c r="SWU8" s="68"/>
      <c r="SWV8" s="68"/>
      <c r="SWW8" s="68"/>
      <c r="SWX8" s="68"/>
      <c r="SWY8" s="68"/>
      <c r="SWZ8" s="68"/>
      <c r="SXA8" s="68"/>
      <c r="SXB8" s="68"/>
      <c r="SXC8" s="68"/>
      <c r="SXD8" s="68"/>
      <c r="SXE8" s="68"/>
      <c r="SXF8" s="68"/>
      <c r="SXG8" s="68"/>
      <c r="SXH8" s="68"/>
      <c r="SXI8" s="68"/>
      <c r="SXJ8" s="68"/>
      <c r="SXK8" s="68"/>
      <c r="SXL8" s="68"/>
      <c r="SXM8" s="68"/>
      <c r="SXN8" s="68"/>
      <c r="SXO8" s="68"/>
      <c r="SXP8" s="68"/>
      <c r="SXQ8" s="68"/>
      <c r="SXR8" s="68"/>
      <c r="SXS8" s="68"/>
      <c r="SXT8" s="68"/>
      <c r="SXU8" s="68"/>
      <c r="SXV8" s="68"/>
      <c r="SXW8" s="68"/>
      <c r="SXX8" s="68"/>
      <c r="SXY8" s="68"/>
      <c r="SXZ8" s="68"/>
      <c r="SYA8" s="68"/>
      <c r="SYB8" s="68"/>
      <c r="SYC8" s="68"/>
      <c r="SYD8" s="68"/>
      <c r="SYE8" s="68"/>
      <c r="SYF8" s="68"/>
      <c r="SYG8" s="68"/>
      <c r="SYH8" s="68"/>
      <c r="SYI8" s="68"/>
      <c r="SYJ8" s="68"/>
      <c r="SYK8" s="68"/>
      <c r="SYL8" s="68"/>
      <c r="SYM8" s="68"/>
      <c r="SYN8" s="68"/>
      <c r="SYO8" s="68"/>
      <c r="SYP8" s="68"/>
      <c r="SYQ8" s="68"/>
      <c r="SYR8" s="68"/>
      <c r="SYS8" s="68"/>
      <c r="SYT8" s="68"/>
      <c r="SYU8" s="68"/>
      <c r="SYV8" s="68"/>
      <c r="SYW8" s="68"/>
      <c r="SYX8" s="68"/>
      <c r="SYY8" s="68"/>
      <c r="SYZ8" s="68"/>
      <c r="SZA8" s="68"/>
      <c r="SZB8" s="68"/>
      <c r="SZC8" s="68"/>
      <c r="SZD8" s="68"/>
      <c r="SZE8" s="68"/>
      <c r="SZF8" s="68"/>
      <c r="SZG8" s="68"/>
      <c r="SZH8" s="68"/>
      <c r="SZI8" s="68"/>
      <c r="SZJ8" s="68"/>
      <c r="SZK8" s="68"/>
      <c r="SZL8" s="68"/>
      <c r="SZM8" s="68"/>
      <c r="SZN8" s="68"/>
      <c r="SZO8" s="68"/>
      <c r="SZP8" s="68"/>
      <c r="SZQ8" s="68"/>
      <c r="SZR8" s="68"/>
      <c r="SZS8" s="68"/>
      <c r="SZT8" s="68"/>
      <c r="SZU8" s="68"/>
      <c r="SZV8" s="68"/>
      <c r="SZW8" s="68"/>
      <c r="SZX8" s="68"/>
      <c r="SZY8" s="68"/>
      <c r="SZZ8" s="68"/>
      <c r="TAA8" s="68"/>
      <c r="TAB8" s="68"/>
      <c r="TAC8" s="68"/>
      <c r="TAD8" s="68"/>
      <c r="TAE8" s="68"/>
      <c r="TAF8" s="68"/>
      <c r="TAG8" s="68"/>
      <c r="TAH8" s="68"/>
      <c r="TAI8" s="68"/>
      <c r="TAJ8" s="68"/>
      <c r="TAK8" s="68"/>
      <c r="TAL8" s="68"/>
      <c r="TAM8" s="68"/>
      <c r="TAN8" s="68"/>
      <c r="TAO8" s="68"/>
      <c r="TAP8" s="68"/>
      <c r="TAQ8" s="68"/>
      <c r="TAR8" s="68"/>
      <c r="TAS8" s="68"/>
      <c r="TAT8" s="68"/>
      <c r="TAU8" s="68"/>
      <c r="TAV8" s="68"/>
      <c r="TAW8" s="68"/>
      <c r="TAX8" s="68"/>
      <c r="TAY8" s="68"/>
      <c r="TAZ8" s="68"/>
      <c r="TBA8" s="68"/>
      <c r="TBB8" s="68"/>
      <c r="TBC8" s="68"/>
      <c r="TBD8" s="68"/>
      <c r="TBE8" s="68"/>
      <c r="TBF8" s="68"/>
      <c r="TBG8" s="68"/>
      <c r="TBH8" s="68"/>
      <c r="TBI8" s="68"/>
      <c r="TBJ8" s="68"/>
      <c r="TBK8" s="68"/>
      <c r="TBL8" s="68"/>
      <c r="TBM8" s="68"/>
      <c r="TBN8" s="68"/>
      <c r="TBO8" s="68"/>
      <c r="TBP8" s="68"/>
      <c r="TBQ8" s="68"/>
      <c r="TBR8" s="68"/>
      <c r="TBS8" s="68"/>
      <c r="TBT8" s="68"/>
      <c r="TBU8" s="68"/>
      <c r="TBV8" s="68"/>
      <c r="TBW8" s="68"/>
      <c r="TBX8" s="68"/>
      <c r="TBY8" s="68"/>
      <c r="TBZ8" s="68"/>
      <c r="TCA8" s="68"/>
      <c r="TCB8" s="68"/>
      <c r="TCC8" s="68"/>
      <c r="TCD8" s="68"/>
      <c r="TCE8" s="68"/>
      <c r="TCF8" s="68"/>
      <c r="TCG8" s="68"/>
      <c r="TCH8" s="68"/>
      <c r="TCI8" s="68"/>
      <c r="TCJ8" s="68"/>
      <c r="TCK8" s="68"/>
      <c r="TCL8" s="68"/>
      <c r="TCM8" s="68"/>
      <c r="TCN8" s="68"/>
      <c r="TCO8" s="68"/>
      <c r="TCP8" s="68"/>
      <c r="TCQ8" s="68"/>
      <c r="TCR8" s="68"/>
      <c r="TCS8" s="68"/>
      <c r="TCT8" s="68"/>
      <c r="TCU8" s="68"/>
      <c r="TCV8" s="68"/>
      <c r="TCW8" s="68"/>
      <c r="TCX8" s="68"/>
      <c r="TCY8" s="68"/>
      <c r="TCZ8" s="68"/>
      <c r="TDA8" s="68"/>
      <c r="TDB8" s="68"/>
      <c r="TDC8" s="68"/>
      <c r="TDD8" s="68"/>
      <c r="TDE8" s="68"/>
      <c r="TDF8" s="68"/>
      <c r="TDG8" s="68"/>
      <c r="TDH8" s="68"/>
      <c r="TDI8" s="68"/>
      <c r="TDJ8" s="68"/>
      <c r="TDK8" s="68"/>
      <c r="TDL8" s="68"/>
      <c r="TDM8" s="68"/>
      <c r="TDN8" s="68"/>
      <c r="TDO8" s="68"/>
      <c r="TDP8" s="68"/>
      <c r="TDQ8" s="68"/>
      <c r="TDR8" s="68"/>
      <c r="TDS8" s="68"/>
      <c r="TDT8" s="68"/>
      <c r="TDU8" s="68"/>
      <c r="TDV8" s="68"/>
      <c r="TDW8" s="68"/>
      <c r="TDX8" s="68"/>
      <c r="TDY8" s="68"/>
      <c r="TDZ8" s="68"/>
      <c r="TEA8" s="68"/>
      <c r="TEB8" s="68"/>
      <c r="TEC8" s="68"/>
      <c r="TED8" s="68"/>
      <c r="TEE8" s="68"/>
      <c r="TEF8" s="68"/>
      <c r="TEG8" s="68"/>
      <c r="TEH8" s="68"/>
      <c r="TEI8" s="68"/>
      <c r="TEJ8" s="68"/>
      <c r="TEK8" s="68"/>
      <c r="TEL8" s="68"/>
      <c r="TEM8" s="68"/>
      <c r="TEN8" s="68"/>
      <c r="TEO8" s="68"/>
      <c r="TEP8" s="68"/>
      <c r="TEQ8" s="68"/>
      <c r="TER8" s="68"/>
      <c r="TES8" s="68"/>
      <c r="TET8" s="68"/>
      <c r="TEU8" s="68"/>
      <c r="TEV8" s="68"/>
      <c r="TEW8" s="68"/>
      <c r="TEX8" s="68"/>
      <c r="TEY8" s="68"/>
      <c r="TEZ8" s="68"/>
      <c r="TFA8" s="68"/>
      <c r="TFB8" s="68"/>
      <c r="TFC8" s="68"/>
      <c r="TFD8" s="68"/>
      <c r="TFE8" s="68"/>
      <c r="TFF8" s="68"/>
      <c r="TFG8" s="68"/>
      <c r="TFH8" s="68"/>
      <c r="TFI8" s="68"/>
      <c r="TFJ8" s="68"/>
      <c r="TFK8" s="68"/>
      <c r="TFL8" s="68"/>
      <c r="TFM8" s="68"/>
      <c r="TFN8" s="68"/>
      <c r="TFO8" s="68"/>
      <c r="TFP8" s="68"/>
      <c r="TFQ8" s="68"/>
      <c r="TFR8" s="68"/>
      <c r="TFS8" s="68"/>
      <c r="TFT8" s="68"/>
      <c r="TFU8" s="68"/>
      <c r="TFV8" s="68"/>
      <c r="TFW8" s="68"/>
      <c r="TFX8" s="68"/>
      <c r="TFY8" s="68"/>
      <c r="TFZ8" s="68"/>
      <c r="TGA8" s="68"/>
      <c r="TGB8" s="68"/>
      <c r="TGC8" s="68"/>
      <c r="TGD8" s="68"/>
      <c r="TGE8" s="68"/>
      <c r="TGF8" s="68"/>
      <c r="TGG8" s="68"/>
      <c r="TGH8" s="68"/>
      <c r="TGI8" s="68"/>
      <c r="TGJ8" s="68"/>
      <c r="TGK8" s="68"/>
      <c r="TGL8" s="68"/>
      <c r="TGM8" s="68"/>
      <c r="TGN8" s="68"/>
      <c r="TGO8" s="68"/>
      <c r="TGP8" s="68"/>
      <c r="TGQ8" s="68"/>
      <c r="TGR8" s="68"/>
      <c r="TGS8" s="68"/>
      <c r="TGT8" s="68"/>
      <c r="TGU8" s="68"/>
      <c r="TGV8" s="68"/>
      <c r="TGW8" s="68"/>
      <c r="TGX8" s="68"/>
      <c r="TGY8" s="68"/>
      <c r="TGZ8" s="68"/>
      <c r="THA8" s="68"/>
      <c r="THB8" s="68"/>
      <c r="THC8" s="68"/>
      <c r="THD8" s="68"/>
      <c r="THE8" s="68"/>
      <c r="THF8" s="68"/>
      <c r="THG8" s="68"/>
      <c r="THH8" s="68"/>
      <c r="THI8" s="68"/>
      <c r="THJ8" s="68"/>
      <c r="THK8" s="68"/>
      <c r="THL8" s="68"/>
      <c r="THM8" s="68"/>
      <c r="THN8" s="68"/>
      <c r="THO8" s="68"/>
      <c r="THP8" s="68"/>
      <c r="THQ8" s="68"/>
      <c r="THR8" s="68"/>
      <c r="THS8" s="68"/>
      <c r="THT8" s="68"/>
      <c r="THU8" s="68"/>
      <c r="THV8" s="68"/>
      <c r="THW8" s="68"/>
      <c r="THX8" s="68"/>
      <c r="THY8" s="68"/>
      <c r="THZ8" s="68"/>
      <c r="TIA8" s="68"/>
      <c r="TIB8" s="68"/>
      <c r="TIC8" s="68"/>
      <c r="TID8" s="68"/>
      <c r="TIE8" s="68"/>
      <c r="TIF8" s="68"/>
      <c r="TIG8" s="68"/>
      <c r="TIH8" s="68"/>
      <c r="TII8" s="68"/>
      <c r="TIJ8" s="68"/>
      <c r="TIK8" s="68"/>
      <c r="TIL8" s="68"/>
      <c r="TIM8" s="68"/>
      <c r="TIN8" s="68"/>
      <c r="TIO8" s="68"/>
      <c r="TIP8" s="68"/>
      <c r="TIQ8" s="68"/>
      <c r="TIR8" s="68"/>
      <c r="TIS8" s="68"/>
      <c r="TIT8" s="68"/>
      <c r="TIU8" s="68"/>
      <c r="TIV8" s="68"/>
      <c r="TIW8" s="68"/>
      <c r="TIX8" s="68"/>
      <c r="TIY8" s="68"/>
      <c r="TIZ8" s="68"/>
      <c r="TJA8" s="68"/>
      <c r="TJB8" s="68"/>
      <c r="TJC8" s="68"/>
      <c r="TJD8" s="68"/>
      <c r="TJE8" s="68"/>
      <c r="TJF8" s="68"/>
      <c r="TJG8" s="68"/>
      <c r="TJH8" s="68"/>
      <c r="TJI8" s="68"/>
      <c r="TJJ8" s="68"/>
      <c r="TJK8" s="68"/>
      <c r="TJL8" s="68"/>
      <c r="TJM8" s="68"/>
      <c r="TJN8" s="68"/>
      <c r="TJO8" s="68"/>
      <c r="TJP8" s="68"/>
      <c r="TJQ8" s="68"/>
      <c r="TJR8" s="68"/>
      <c r="TJS8" s="68"/>
      <c r="TJT8" s="68"/>
      <c r="TJU8" s="68"/>
      <c r="TJV8" s="68"/>
      <c r="TJW8" s="68"/>
      <c r="TJX8" s="68"/>
      <c r="TJY8" s="68"/>
      <c r="TJZ8" s="68"/>
      <c r="TKA8" s="68"/>
      <c r="TKB8" s="68"/>
      <c r="TKC8" s="68"/>
      <c r="TKD8" s="68"/>
      <c r="TKE8" s="68"/>
      <c r="TKF8" s="68"/>
      <c r="TKG8" s="68"/>
      <c r="TKH8" s="68"/>
      <c r="TKI8" s="68"/>
      <c r="TKJ8" s="68"/>
      <c r="TKK8" s="68"/>
      <c r="TKL8" s="68"/>
      <c r="TKM8" s="68"/>
      <c r="TKN8" s="68"/>
      <c r="TKO8" s="68"/>
      <c r="TKP8" s="68"/>
      <c r="TKQ8" s="68"/>
      <c r="TKR8" s="68"/>
      <c r="TKS8" s="68"/>
      <c r="TKT8" s="68"/>
      <c r="TKU8" s="68"/>
      <c r="TKV8" s="68"/>
      <c r="TKW8" s="68"/>
      <c r="TKX8" s="68"/>
      <c r="TKY8" s="68"/>
      <c r="TKZ8" s="68"/>
      <c r="TLA8" s="68"/>
      <c r="TLB8" s="68"/>
      <c r="TLC8" s="68"/>
      <c r="TLD8" s="68"/>
      <c r="TLE8" s="68"/>
      <c r="TLF8" s="68"/>
      <c r="TLG8" s="68"/>
      <c r="TLH8" s="68"/>
      <c r="TLI8" s="68"/>
      <c r="TLJ8" s="68"/>
      <c r="TLK8" s="68"/>
      <c r="TLL8" s="68"/>
      <c r="TLM8" s="68"/>
      <c r="TLN8" s="68"/>
      <c r="TLO8" s="68"/>
      <c r="TLP8" s="68"/>
      <c r="TLQ8" s="68"/>
      <c r="TLR8" s="68"/>
      <c r="TLS8" s="68"/>
      <c r="TLT8" s="68"/>
      <c r="TLU8" s="68"/>
      <c r="TLV8" s="68"/>
      <c r="TLW8" s="68"/>
      <c r="TLX8" s="68"/>
      <c r="TLY8" s="68"/>
      <c r="TLZ8" s="68"/>
      <c r="TMA8" s="68"/>
      <c r="TMB8" s="68"/>
      <c r="TMC8" s="68"/>
      <c r="TMD8" s="68"/>
      <c r="TME8" s="68"/>
      <c r="TMF8" s="68"/>
      <c r="TMG8" s="68"/>
      <c r="TMH8" s="68"/>
      <c r="TMI8" s="68"/>
      <c r="TMJ8" s="68"/>
      <c r="TMK8" s="68"/>
      <c r="TML8" s="68"/>
      <c r="TMM8" s="68"/>
      <c r="TMN8" s="68"/>
      <c r="TMO8" s="68"/>
      <c r="TMP8" s="68"/>
      <c r="TMQ8" s="68"/>
      <c r="TMR8" s="68"/>
      <c r="TMS8" s="68"/>
      <c r="TMT8" s="68"/>
      <c r="TMU8" s="68"/>
      <c r="TMV8" s="68"/>
      <c r="TMW8" s="68"/>
      <c r="TMX8" s="68"/>
      <c r="TMY8" s="68"/>
      <c r="TMZ8" s="68"/>
      <c r="TNA8" s="68"/>
      <c r="TNB8" s="68"/>
      <c r="TNC8" s="68"/>
      <c r="TND8" s="68"/>
      <c r="TNE8" s="68"/>
      <c r="TNF8" s="68"/>
      <c r="TNG8" s="68"/>
      <c r="TNH8" s="68"/>
      <c r="TNI8" s="68"/>
      <c r="TNJ8" s="68"/>
      <c r="TNK8" s="68"/>
      <c r="TNL8" s="68"/>
      <c r="TNM8" s="68"/>
      <c r="TNN8" s="68"/>
      <c r="TNO8" s="68"/>
      <c r="TNP8" s="68"/>
      <c r="TNQ8" s="68"/>
      <c r="TNR8" s="68"/>
      <c r="TNS8" s="68"/>
      <c r="TNT8" s="68"/>
      <c r="TNU8" s="68"/>
      <c r="TNV8" s="68"/>
      <c r="TNW8" s="68"/>
      <c r="TNX8" s="68"/>
      <c r="TNY8" s="68"/>
      <c r="TNZ8" s="68"/>
      <c r="TOA8" s="68"/>
      <c r="TOB8" s="68"/>
      <c r="TOC8" s="68"/>
      <c r="TOD8" s="68"/>
      <c r="TOE8" s="68"/>
      <c r="TOF8" s="68"/>
      <c r="TOG8" s="68"/>
      <c r="TOH8" s="68"/>
      <c r="TOI8" s="68"/>
      <c r="TOJ8" s="68"/>
      <c r="TOK8" s="68"/>
      <c r="TOL8" s="68"/>
      <c r="TOM8" s="68"/>
      <c r="TON8" s="68"/>
      <c r="TOO8" s="68"/>
      <c r="TOP8" s="68"/>
      <c r="TOQ8" s="68"/>
      <c r="TOR8" s="68"/>
      <c r="TOS8" s="68"/>
      <c r="TOT8" s="68"/>
      <c r="TOU8" s="68"/>
      <c r="TOV8" s="68"/>
      <c r="TOW8" s="68"/>
      <c r="TOX8" s="68"/>
      <c r="TOY8" s="68"/>
      <c r="TOZ8" s="68"/>
      <c r="TPA8" s="68"/>
      <c r="TPB8" s="68"/>
      <c r="TPC8" s="68"/>
      <c r="TPD8" s="68"/>
      <c r="TPE8" s="68"/>
      <c r="TPF8" s="68"/>
      <c r="TPG8" s="68"/>
      <c r="TPH8" s="68"/>
      <c r="TPI8" s="68"/>
      <c r="TPJ8" s="68"/>
      <c r="TPK8" s="68"/>
      <c r="TPL8" s="68"/>
      <c r="TPM8" s="68"/>
      <c r="TPN8" s="68"/>
      <c r="TPO8" s="68"/>
      <c r="TPP8" s="68"/>
      <c r="TPQ8" s="68"/>
      <c r="TPR8" s="68"/>
      <c r="TPS8" s="68"/>
      <c r="TPT8" s="68"/>
      <c r="TPU8" s="68"/>
      <c r="TPV8" s="68"/>
      <c r="TPW8" s="68"/>
      <c r="TPX8" s="68"/>
      <c r="TPY8" s="68"/>
      <c r="TPZ8" s="68"/>
      <c r="TQA8" s="68"/>
      <c r="TQB8" s="68"/>
      <c r="TQC8" s="68"/>
      <c r="TQD8" s="68"/>
      <c r="TQE8" s="68"/>
      <c r="TQF8" s="68"/>
      <c r="TQG8" s="68"/>
      <c r="TQH8" s="68"/>
      <c r="TQI8" s="68"/>
      <c r="TQJ8" s="68"/>
      <c r="TQK8" s="68"/>
      <c r="TQL8" s="68"/>
      <c r="TQM8" s="68"/>
      <c r="TQN8" s="68"/>
      <c r="TQO8" s="68"/>
      <c r="TQP8" s="68"/>
      <c r="TQQ8" s="68"/>
      <c r="TQR8" s="68"/>
      <c r="TQS8" s="68"/>
      <c r="TQT8" s="68"/>
      <c r="TQU8" s="68"/>
      <c r="TQV8" s="68"/>
      <c r="TQW8" s="68"/>
      <c r="TQX8" s="68"/>
      <c r="TQY8" s="68"/>
      <c r="TQZ8" s="68"/>
      <c r="TRA8" s="68"/>
      <c r="TRB8" s="68"/>
      <c r="TRC8" s="68"/>
      <c r="TRD8" s="68"/>
      <c r="TRE8" s="68"/>
      <c r="TRF8" s="68"/>
      <c r="TRG8" s="68"/>
      <c r="TRH8" s="68"/>
      <c r="TRI8" s="68"/>
      <c r="TRJ8" s="68"/>
      <c r="TRK8" s="68"/>
      <c r="TRL8" s="68"/>
      <c r="TRM8" s="68"/>
      <c r="TRN8" s="68"/>
      <c r="TRO8" s="68"/>
      <c r="TRP8" s="68"/>
      <c r="TRQ8" s="68"/>
      <c r="TRR8" s="68"/>
      <c r="TRS8" s="68"/>
      <c r="TRT8" s="68"/>
      <c r="TRU8" s="68"/>
      <c r="TRV8" s="68"/>
      <c r="TRW8" s="68"/>
      <c r="TRX8" s="68"/>
      <c r="TRY8" s="68"/>
      <c r="TRZ8" s="68"/>
      <c r="TSA8" s="68"/>
      <c r="TSB8" s="68"/>
      <c r="TSC8" s="68"/>
      <c r="TSD8" s="68"/>
      <c r="TSE8" s="68"/>
      <c r="TSF8" s="68"/>
      <c r="TSG8" s="68"/>
      <c r="TSH8" s="68"/>
      <c r="TSI8" s="68"/>
      <c r="TSJ8" s="68"/>
      <c r="TSK8" s="68"/>
      <c r="TSL8" s="68"/>
      <c r="TSM8" s="68"/>
      <c r="TSN8" s="68"/>
      <c r="TSO8" s="68"/>
      <c r="TSP8" s="68"/>
      <c r="TSQ8" s="68"/>
      <c r="TSR8" s="68"/>
      <c r="TSS8" s="68"/>
      <c r="TST8" s="68"/>
      <c r="TSU8" s="68"/>
      <c r="TSV8" s="68"/>
      <c r="TSW8" s="68"/>
      <c r="TSX8" s="68"/>
      <c r="TSY8" s="68"/>
      <c r="TSZ8" s="68"/>
      <c r="TTA8" s="68"/>
      <c r="TTB8" s="68"/>
      <c r="TTC8" s="68"/>
      <c r="TTD8" s="68"/>
      <c r="TTE8" s="68"/>
      <c r="TTF8" s="68"/>
      <c r="TTG8" s="68"/>
      <c r="TTH8" s="68"/>
      <c r="TTI8" s="68"/>
      <c r="TTJ8" s="68"/>
      <c r="TTK8" s="68"/>
      <c r="TTL8" s="68"/>
      <c r="TTM8" s="68"/>
      <c r="TTN8" s="68"/>
      <c r="TTO8" s="68"/>
      <c r="TTP8" s="68"/>
      <c r="TTQ8" s="68"/>
      <c r="TTR8" s="68"/>
      <c r="TTS8" s="68"/>
      <c r="TTT8" s="68"/>
      <c r="TTU8" s="68"/>
      <c r="TTV8" s="68"/>
      <c r="TTW8" s="68"/>
      <c r="TTX8" s="68"/>
      <c r="TTY8" s="68"/>
      <c r="TTZ8" s="68"/>
      <c r="TUA8" s="68"/>
      <c r="TUB8" s="68"/>
      <c r="TUC8" s="68"/>
      <c r="TUD8" s="68"/>
      <c r="TUE8" s="68"/>
      <c r="TUF8" s="68"/>
      <c r="TUG8" s="68"/>
      <c r="TUH8" s="68"/>
      <c r="TUI8" s="68"/>
      <c r="TUJ8" s="68"/>
      <c r="TUK8" s="68"/>
      <c r="TUL8" s="68"/>
      <c r="TUM8" s="68"/>
      <c r="TUN8" s="68"/>
      <c r="TUO8" s="68"/>
      <c r="TUP8" s="68"/>
      <c r="TUQ8" s="68"/>
      <c r="TUR8" s="68"/>
      <c r="TUS8" s="68"/>
      <c r="TUT8" s="68"/>
      <c r="TUU8" s="68"/>
      <c r="TUV8" s="68"/>
      <c r="TUW8" s="68"/>
      <c r="TUX8" s="68"/>
      <c r="TUY8" s="68"/>
      <c r="TUZ8" s="68"/>
      <c r="TVA8" s="68"/>
      <c r="TVB8" s="68"/>
      <c r="TVC8" s="68"/>
      <c r="TVD8" s="68"/>
      <c r="TVE8" s="68"/>
      <c r="TVF8" s="68"/>
      <c r="TVG8" s="68"/>
      <c r="TVH8" s="68"/>
      <c r="TVI8" s="68"/>
      <c r="TVJ8" s="68"/>
      <c r="TVK8" s="68"/>
      <c r="TVL8" s="68"/>
      <c r="TVM8" s="68"/>
      <c r="TVN8" s="68"/>
      <c r="TVO8" s="68"/>
      <c r="TVP8" s="68"/>
      <c r="TVQ8" s="68"/>
      <c r="TVR8" s="68"/>
      <c r="TVS8" s="68"/>
      <c r="TVT8" s="68"/>
      <c r="TVU8" s="68"/>
      <c r="TVV8" s="68"/>
      <c r="TVW8" s="68"/>
      <c r="TVX8" s="68"/>
      <c r="TVY8" s="68"/>
      <c r="TVZ8" s="68"/>
      <c r="TWA8" s="68"/>
      <c r="TWB8" s="68"/>
      <c r="TWC8" s="68"/>
      <c r="TWD8" s="68"/>
      <c r="TWE8" s="68"/>
      <c r="TWF8" s="68"/>
      <c r="TWG8" s="68"/>
      <c r="TWH8" s="68"/>
      <c r="TWI8" s="68"/>
      <c r="TWJ8" s="68"/>
      <c r="TWK8" s="68"/>
      <c r="TWL8" s="68"/>
      <c r="TWM8" s="68"/>
      <c r="TWN8" s="68"/>
      <c r="TWO8" s="68"/>
      <c r="TWP8" s="68"/>
      <c r="TWQ8" s="68"/>
      <c r="TWR8" s="68"/>
      <c r="TWS8" s="68"/>
      <c r="TWT8" s="68"/>
      <c r="TWU8" s="68"/>
      <c r="TWV8" s="68"/>
      <c r="TWW8" s="68"/>
      <c r="TWX8" s="68"/>
      <c r="TWY8" s="68"/>
      <c r="TWZ8" s="68"/>
      <c r="TXA8" s="68"/>
      <c r="TXB8" s="68"/>
      <c r="TXC8" s="68"/>
      <c r="TXD8" s="68"/>
      <c r="TXE8" s="68"/>
      <c r="TXF8" s="68"/>
      <c r="TXG8" s="68"/>
      <c r="TXH8" s="68"/>
      <c r="TXI8" s="68"/>
      <c r="TXJ8" s="68"/>
      <c r="TXK8" s="68"/>
      <c r="TXL8" s="68"/>
      <c r="TXM8" s="68"/>
      <c r="TXN8" s="68"/>
      <c r="TXO8" s="68"/>
      <c r="TXP8" s="68"/>
      <c r="TXQ8" s="68"/>
      <c r="TXR8" s="68"/>
      <c r="TXS8" s="68"/>
      <c r="TXT8" s="68"/>
      <c r="TXU8" s="68"/>
      <c r="TXV8" s="68"/>
      <c r="TXW8" s="68"/>
      <c r="TXX8" s="68"/>
      <c r="TXY8" s="68"/>
      <c r="TXZ8" s="68"/>
      <c r="TYA8" s="68"/>
      <c r="TYB8" s="68"/>
      <c r="TYC8" s="68"/>
      <c r="TYD8" s="68"/>
      <c r="TYE8" s="68"/>
      <c r="TYF8" s="68"/>
      <c r="TYG8" s="68"/>
      <c r="TYH8" s="68"/>
      <c r="TYI8" s="68"/>
      <c r="TYJ8" s="68"/>
      <c r="TYK8" s="68"/>
      <c r="TYL8" s="68"/>
      <c r="TYM8" s="68"/>
      <c r="TYN8" s="68"/>
      <c r="TYO8" s="68"/>
      <c r="TYP8" s="68"/>
      <c r="TYQ8" s="68"/>
      <c r="TYR8" s="68"/>
      <c r="TYS8" s="68"/>
      <c r="TYT8" s="68"/>
      <c r="TYU8" s="68"/>
      <c r="TYV8" s="68"/>
      <c r="TYW8" s="68"/>
      <c r="TYX8" s="68"/>
      <c r="TYY8" s="68"/>
      <c r="TYZ8" s="68"/>
      <c r="TZA8" s="68"/>
      <c r="TZB8" s="68"/>
      <c r="TZC8" s="68"/>
      <c r="TZD8" s="68"/>
      <c r="TZE8" s="68"/>
      <c r="TZF8" s="68"/>
      <c r="TZG8" s="68"/>
      <c r="TZH8" s="68"/>
      <c r="TZI8" s="68"/>
      <c r="TZJ8" s="68"/>
      <c r="TZK8" s="68"/>
      <c r="TZL8" s="68"/>
      <c r="TZM8" s="68"/>
      <c r="TZN8" s="68"/>
      <c r="TZO8" s="68"/>
      <c r="TZP8" s="68"/>
      <c r="TZQ8" s="68"/>
      <c r="TZR8" s="68"/>
      <c r="TZS8" s="68"/>
      <c r="TZT8" s="68"/>
      <c r="TZU8" s="68"/>
      <c r="TZV8" s="68"/>
      <c r="TZW8" s="68"/>
      <c r="TZX8" s="68"/>
      <c r="TZY8" s="68"/>
      <c r="TZZ8" s="68"/>
      <c r="UAA8" s="68"/>
      <c r="UAB8" s="68"/>
      <c r="UAC8" s="68"/>
      <c r="UAD8" s="68"/>
      <c r="UAE8" s="68"/>
      <c r="UAF8" s="68"/>
      <c r="UAG8" s="68"/>
      <c r="UAH8" s="68"/>
      <c r="UAI8" s="68"/>
      <c r="UAJ8" s="68"/>
      <c r="UAK8" s="68"/>
      <c r="UAL8" s="68"/>
      <c r="UAM8" s="68"/>
      <c r="UAN8" s="68"/>
      <c r="UAO8" s="68"/>
      <c r="UAP8" s="68"/>
      <c r="UAQ8" s="68"/>
      <c r="UAR8" s="68"/>
      <c r="UAS8" s="68"/>
      <c r="UAT8" s="68"/>
      <c r="UAU8" s="68"/>
      <c r="UAV8" s="68"/>
      <c r="UAW8" s="68"/>
      <c r="UAX8" s="68"/>
      <c r="UAY8" s="68"/>
      <c r="UAZ8" s="68"/>
      <c r="UBA8" s="68"/>
      <c r="UBB8" s="68"/>
      <c r="UBC8" s="68"/>
      <c r="UBD8" s="68"/>
      <c r="UBE8" s="68"/>
      <c r="UBF8" s="68"/>
      <c r="UBG8" s="68"/>
      <c r="UBH8" s="68"/>
      <c r="UBI8" s="68"/>
      <c r="UBJ8" s="68"/>
      <c r="UBK8" s="68"/>
      <c r="UBL8" s="68"/>
      <c r="UBM8" s="68"/>
      <c r="UBN8" s="68"/>
      <c r="UBO8" s="68"/>
      <c r="UBP8" s="68"/>
      <c r="UBQ8" s="68"/>
      <c r="UBR8" s="68"/>
      <c r="UBS8" s="68"/>
      <c r="UBT8" s="68"/>
      <c r="UBU8" s="68"/>
      <c r="UBV8" s="68"/>
      <c r="UBW8" s="68"/>
      <c r="UBX8" s="68"/>
      <c r="UBY8" s="68"/>
      <c r="UBZ8" s="68"/>
      <c r="UCA8" s="68"/>
      <c r="UCB8" s="68"/>
      <c r="UCC8" s="68"/>
      <c r="UCD8" s="68"/>
      <c r="UCE8" s="68"/>
      <c r="UCF8" s="68"/>
      <c r="UCG8" s="68"/>
      <c r="UCH8" s="68"/>
      <c r="UCI8" s="68"/>
      <c r="UCJ8" s="68"/>
      <c r="UCK8" s="68"/>
      <c r="UCL8" s="68"/>
      <c r="UCM8" s="68"/>
      <c r="UCN8" s="68"/>
      <c r="UCO8" s="68"/>
      <c r="UCP8" s="68"/>
      <c r="UCQ8" s="68"/>
      <c r="UCR8" s="68"/>
      <c r="UCS8" s="68"/>
      <c r="UCT8" s="68"/>
      <c r="UCU8" s="68"/>
      <c r="UCV8" s="68"/>
      <c r="UCW8" s="68"/>
      <c r="UCX8" s="68"/>
      <c r="UCY8" s="68"/>
      <c r="UCZ8" s="68"/>
      <c r="UDA8" s="68"/>
      <c r="UDB8" s="68"/>
      <c r="UDC8" s="68"/>
      <c r="UDD8" s="68"/>
      <c r="UDE8" s="68"/>
      <c r="UDF8" s="68"/>
      <c r="UDG8" s="68"/>
      <c r="UDH8" s="68"/>
      <c r="UDI8" s="68"/>
      <c r="UDJ8" s="68"/>
      <c r="UDK8" s="68"/>
      <c r="UDL8" s="68"/>
      <c r="UDM8" s="68"/>
      <c r="UDN8" s="68"/>
      <c r="UDO8" s="68"/>
      <c r="UDP8" s="68"/>
      <c r="UDQ8" s="68"/>
      <c r="UDR8" s="68"/>
      <c r="UDS8" s="68"/>
      <c r="UDT8" s="68"/>
      <c r="UDU8" s="68"/>
      <c r="UDV8" s="68"/>
      <c r="UDW8" s="68"/>
      <c r="UDX8" s="68"/>
      <c r="UDY8" s="68"/>
      <c r="UDZ8" s="68"/>
      <c r="UEA8" s="68"/>
      <c r="UEB8" s="68"/>
      <c r="UEC8" s="68"/>
      <c r="UED8" s="68"/>
      <c r="UEE8" s="68"/>
      <c r="UEF8" s="68"/>
      <c r="UEG8" s="68"/>
      <c r="UEH8" s="68"/>
      <c r="UEI8" s="68"/>
      <c r="UEJ8" s="68"/>
      <c r="UEK8" s="68"/>
      <c r="UEL8" s="68"/>
      <c r="UEM8" s="68"/>
      <c r="UEN8" s="68"/>
      <c r="UEO8" s="68"/>
      <c r="UEP8" s="68"/>
      <c r="UEQ8" s="68"/>
      <c r="UER8" s="68"/>
      <c r="UES8" s="68"/>
      <c r="UET8" s="68"/>
      <c r="UEU8" s="68"/>
      <c r="UEV8" s="68"/>
      <c r="UEW8" s="68"/>
      <c r="UEX8" s="68"/>
      <c r="UEY8" s="68"/>
      <c r="UEZ8" s="68"/>
      <c r="UFA8" s="68"/>
      <c r="UFB8" s="68"/>
      <c r="UFC8" s="68"/>
      <c r="UFD8" s="68"/>
      <c r="UFE8" s="68"/>
      <c r="UFF8" s="68"/>
      <c r="UFG8" s="68"/>
      <c r="UFH8" s="68"/>
      <c r="UFI8" s="68"/>
      <c r="UFJ8" s="68"/>
      <c r="UFK8" s="68"/>
      <c r="UFL8" s="68"/>
      <c r="UFM8" s="68"/>
      <c r="UFN8" s="68"/>
      <c r="UFO8" s="68"/>
      <c r="UFP8" s="68"/>
      <c r="UFQ8" s="68"/>
      <c r="UFR8" s="68"/>
      <c r="UFS8" s="68"/>
      <c r="UFT8" s="68"/>
      <c r="UFU8" s="68"/>
      <c r="UFV8" s="68"/>
      <c r="UFW8" s="68"/>
      <c r="UFX8" s="68"/>
      <c r="UFY8" s="68"/>
      <c r="UFZ8" s="68"/>
      <c r="UGA8" s="68"/>
      <c r="UGB8" s="68"/>
      <c r="UGC8" s="68"/>
      <c r="UGD8" s="68"/>
      <c r="UGE8" s="68"/>
      <c r="UGF8" s="68"/>
      <c r="UGG8" s="68"/>
      <c r="UGH8" s="68"/>
      <c r="UGI8" s="68"/>
      <c r="UGJ8" s="68"/>
      <c r="UGK8" s="68"/>
      <c r="UGL8" s="68"/>
      <c r="UGM8" s="68"/>
      <c r="UGN8" s="68"/>
      <c r="UGO8" s="68"/>
      <c r="UGP8" s="68"/>
      <c r="UGQ8" s="68"/>
      <c r="UGR8" s="68"/>
      <c r="UGS8" s="68"/>
      <c r="UGT8" s="68"/>
      <c r="UGU8" s="68"/>
      <c r="UGV8" s="68"/>
      <c r="UGW8" s="68"/>
      <c r="UGX8" s="68"/>
      <c r="UGY8" s="68"/>
      <c r="UGZ8" s="68"/>
      <c r="UHA8" s="68"/>
      <c r="UHB8" s="68"/>
      <c r="UHC8" s="68"/>
      <c r="UHD8" s="68"/>
      <c r="UHE8" s="68"/>
      <c r="UHF8" s="68"/>
      <c r="UHG8" s="68"/>
      <c r="UHH8" s="68"/>
      <c r="UHI8" s="68"/>
      <c r="UHJ8" s="68"/>
      <c r="UHK8" s="68"/>
      <c r="UHL8" s="68"/>
      <c r="UHM8" s="68"/>
      <c r="UHN8" s="68"/>
      <c r="UHO8" s="68"/>
      <c r="UHP8" s="68"/>
      <c r="UHQ8" s="68"/>
      <c r="UHR8" s="68"/>
      <c r="UHS8" s="68"/>
      <c r="UHT8" s="68"/>
      <c r="UHU8" s="68"/>
      <c r="UHV8" s="68"/>
      <c r="UHW8" s="68"/>
      <c r="UHX8" s="68"/>
      <c r="UHY8" s="68"/>
      <c r="UHZ8" s="68"/>
      <c r="UIA8" s="68"/>
      <c r="UIB8" s="68"/>
      <c r="UIC8" s="68"/>
      <c r="UID8" s="68"/>
      <c r="UIE8" s="68"/>
      <c r="UIF8" s="68"/>
      <c r="UIG8" s="68"/>
      <c r="UIH8" s="68"/>
      <c r="UII8" s="68"/>
      <c r="UIJ8" s="68"/>
      <c r="UIK8" s="68"/>
      <c r="UIL8" s="68"/>
      <c r="UIM8" s="68"/>
      <c r="UIN8" s="68"/>
      <c r="UIO8" s="68"/>
      <c r="UIP8" s="68"/>
      <c r="UIQ8" s="68"/>
      <c r="UIR8" s="68"/>
      <c r="UIS8" s="68"/>
      <c r="UIT8" s="68"/>
      <c r="UIU8" s="68"/>
      <c r="UIV8" s="68"/>
      <c r="UIW8" s="68"/>
      <c r="UIX8" s="68"/>
      <c r="UIY8" s="68"/>
      <c r="UIZ8" s="68"/>
      <c r="UJA8" s="68"/>
      <c r="UJB8" s="68"/>
      <c r="UJC8" s="68"/>
      <c r="UJD8" s="68"/>
      <c r="UJE8" s="68"/>
      <c r="UJF8" s="68"/>
      <c r="UJG8" s="68"/>
      <c r="UJH8" s="68"/>
      <c r="UJI8" s="68"/>
      <c r="UJJ8" s="68"/>
      <c r="UJK8" s="68"/>
      <c r="UJL8" s="68"/>
      <c r="UJM8" s="68"/>
      <c r="UJN8" s="68"/>
      <c r="UJO8" s="68"/>
      <c r="UJP8" s="68"/>
      <c r="UJQ8" s="68"/>
      <c r="UJR8" s="68"/>
      <c r="UJS8" s="68"/>
      <c r="UJT8" s="68"/>
      <c r="UJU8" s="68"/>
      <c r="UJV8" s="68"/>
      <c r="UJW8" s="68"/>
      <c r="UJX8" s="68"/>
      <c r="UJY8" s="68"/>
      <c r="UJZ8" s="68"/>
      <c r="UKA8" s="68"/>
      <c r="UKB8" s="68"/>
      <c r="UKC8" s="68"/>
      <c r="UKD8" s="68"/>
      <c r="UKE8" s="68"/>
      <c r="UKF8" s="68"/>
      <c r="UKG8" s="68"/>
      <c r="UKH8" s="68"/>
      <c r="UKI8" s="68"/>
      <c r="UKJ8" s="68"/>
      <c r="UKK8" s="68"/>
      <c r="UKL8" s="68"/>
      <c r="UKM8" s="68"/>
      <c r="UKN8" s="68"/>
      <c r="UKO8" s="68"/>
      <c r="UKP8" s="68"/>
      <c r="UKQ8" s="68"/>
      <c r="UKR8" s="68"/>
      <c r="UKS8" s="68"/>
      <c r="UKT8" s="68"/>
      <c r="UKU8" s="68"/>
      <c r="UKV8" s="68"/>
      <c r="UKW8" s="68"/>
      <c r="UKX8" s="68"/>
      <c r="UKY8" s="68"/>
      <c r="UKZ8" s="68"/>
      <c r="ULA8" s="68"/>
      <c r="ULB8" s="68"/>
      <c r="ULC8" s="68"/>
      <c r="ULD8" s="68"/>
      <c r="ULE8" s="68"/>
      <c r="ULF8" s="68"/>
      <c r="ULG8" s="68"/>
      <c r="ULH8" s="68"/>
      <c r="ULI8" s="68"/>
      <c r="ULJ8" s="68"/>
      <c r="ULK8" s="68"/>
      <c r="ULL8" s="68"/>
      <c r="ULM8" s="68"/>
      <c r="ULN8" s="68"/>
      <c r="ULO8" s="68"/>
      <c r="ULP8" s="68"/>
      <c r="ULQ8" s="68"/>
      <c r="ULR8" s="68"/>
      <c r="ULS8" s="68"/>
      <c r="ULT8" s="68"/>
      <c r="ULU8" s="68"/>
      <c r="ULV8" s="68"/>
      <c r="ULW8" s="68"/>
      <c r="ULX8" s="68"/>
      <c r="ULY8" s="68"/>
      <c r="ULZ8" s="68"/>
      <c r="UMA8" s="68"/>
      <c r="UMB8" s="68"/>
      <c r="UMC8" s="68"/>
      <c r="UMD8" s="68"/>
      <c r="UME8" s="68"/>
      <c r="UMF8" s="68"/>
      <c r="UMG8" s="68"/>
      <c r="UMH8" s="68"/>
      <c r="UMI8" s="68"/>
      <c r="UMJ8" s="68"/>
      <c r="UMK8" s="68"/>
      <c r="UML8" s="68"/>
      <c r="UMM8" s="68"/>
      <c r="UMN8" s="68"/>
      <c r="UMO8" s="68"/>
      <c r="UMP8" s="68"/>
      <c r="UMQ8" s="68"/>
      <c r="UMR8" s="68"/>
      <c r="UMS8" s="68"/>
      <c r="UMT8" s="68"/>
      <c r="UMU8" s="68"/>
      <c r="UMV8" s="68"/>
      <c r="UMW8" s="68"/>
      <c r="UMX8" s="68"/>
      <c r="UMY8" s="68"/>
      <c r="UMZ8" s="68"/>
      <c r="UNA8" s="68"/>
      <c r="UNB8" s="68"/>
      <c r="UNC8" s="68"/>
      <c r="UND8" s="68"/>
      <c r="UNE8" s="68"/>
      <c r="UNF8" s="68"/>
      <c r="UNG8" s="68"/>
      <c r="UNH8" s="68"/>
      <c r="UNI8" s="68"/>
      <c r="UNJ8" s="68"/>
      <c r="UNK8" s="68"/>
      <c r="UNL8" s="68"/>
      <c r="UNM8" s="68"/>
      <c r="UNN8" s="68"/>
      <c r="UNO8" s="68"/>
      <c r="UNP8" s="68"/>
      <c r="UNQ8" s="68"/>
      <c r="UNR8" s="68"/>
      <c r="UNS8" s="68"/>
      <c r="UNT8" s="68"/>
      <c r="UNU8" s="68"/>
      <c r="UNV8" s="68"/>
      <c r="UNW8" s="68"/>
      <c r="UNX8" s="68"/>
      <c r="UNY8" s="68"/>
      <c r="UNZ8" s="68"/>
      <c r="UOA8" s="68"/>
      <c r="UOB8" s="68"/>
      <c r="UOC8" s="68"/>
      <c r="UOD8" s="68"/>
      <c r="UOE8" s="68"/>
      <c r="UOF8" s="68"/>
      <c r="UOG8" s="68"/>
      <c r="UOH8" s="68"/>
      <c r="UOI8" s="68"/>
      <c r="UOJ8" s="68"/>
      <c r="UOK8" s="68"/>
      <c r="UOL8" s="68"/>
      <c r="UOM8" s="68"/>
      <c r="UON8" s="68"/>
      <c r="UOO8" s="68"/>
      <c r="UOP8" s="68"/>
      <c r="UOQ8" s="68"/>
      <c r="UOR8" s="68"/>
      <c r="UOS8" s="68"/>
      <c r="UOT8" s="68"/>
      <c r="UOU8" s="68"/>
      <c r="UOV8" s="68"/>
      <c r="UOW8" s="68"/>
      <c r="UOX8" s="68"/>
      <c r="UOY8" s="68"/>
      <c r="UOZ8" s="68"/>
      <c r="UPA8" s="68"/>
      <c r="UPB8" s="68"/>
      <c r="UPC8" s="68"/>
      <c r="UPD8" s="68"/>
      <c r="UPE8" s="68"/>
      <c r="UPF8" s="68"/>
      <c r="UPG8" s="68"/>
      <c r="UPH8" s="68"/>
      <c r="UPI8" s="68"/>
      <c r="UPJ8" s="68"/>
      <c r="UPK8" s="68"/>
      <c r="UPL8" s="68"/>
      <c r="UPM8" s="68"/>
      <c r="UPN8" s="68"/>
      <c r="UPO8" s="68"/>
      <c r="UPP8" s="68"/>
      <c r="UPQ8" s="68"/>
      <c r="UPR8" s="68"/>
      <c r="UPS8" s="68"/>
      <c r="UPT8" s="68"/>
      <c r="UPU8" s="68"/>
      <c r="UPV8" s="68"/>
      <c r="UPW8" s="68"/>
      <c r="UPX8" s="68"/>
      <c r="UPY8" s="68"/>
      <c r="UPZ8" s="68"/>
      <c r="UQA8" s="68"/>
      <c r="UQB8" s="68"/>
      <c r="UQC8" s="68"/>
      <c r="UQD8" s="68"/>
      <c r="UQE8" s="68"/>
      <c r="UQF8" s="68"/>
      <c r="UQG8" s="68"/>
      <c r="UQH8" s="68"/>
      <c r="UQI8" s="68"/>
      <c r="UQJ8" s="68"/>
      <c r="UQK8" s="68"/>
      <c r="UQL8" s="68"/>
      <c r="UQM8" s="68"/>
      <c r="UQN8" s="68"/>
      <c r="UQO8" s="68"/>
      <c r="UQP8" s="68"/>
      <c r="UQQ8" s="68"/>
      <c r="UQR8" s="68"/>
      <c r="UQS8" s="68"/>
      <c r="UQT8" s="68"/>
      <c r="UQU8" s="68"/>
      <c r="UQV8" s="68"/>
      <c r="UQW8" s="68"/>
      <c r="UQX8" s="68"/>
      <c r="UQY8" s="68"/>
      <c r="UQZ8" s="68"/>
      <c r="URA8" s="68"/>
      <c r="URB8" s="68"/>
      <c r="URC8" s="68"/>
      <c r="URD8" s="68"/>
      <c r="URE8" s="68"/>
      <c r="URF8" s="68"/>
      <c r="URG8" s="68"/>
      <c r="URH8" s="68"/>
      <c r="URI8" s="68"/>
      <c r="URJ8" s="68"/>
      <c r="URK8" s="68"/>
      <c r="URL8" s="68"/>
      <c r="URM8" s="68"/>
      <c r="URN8" s="68"/>
      <c r="URO8" s="68"/>
      <c r="URP8" s="68"/>
      <c r="URQ8" s="68"/>
      <c r="URR8" s="68"/>
      <c r="URS8" s="68"/>
      <c r="URT8" s="68"/>
      <c r="URU8" s="68"/>
      <c r="URV8" s="68"/>
      <c r="URW8" s="68"/>
      <c r="URX8" s="68"/>
      <c r="URY8" s="68"/>
      <c r="URZ8" s="68"/>
      <c r="USA8" s="68"/>
      <c r="USB8" s="68"/>
      <c r="USC8" s="68"/>
      <c r="USD8" s="68"/>
      <c r="USE8" s="68"/>
      <c r="USF8" s="68"/>
      <c r="USG8" s="68"/>
      <c r="USH8" s="68"/>
      <c r="USI8" s="68"/>
      <c r="USJ8" s="68"/>
      <c r="USK8" s="68"/>
      <c r="USL8" s="68"/>
      <c r="USM8" s="68"/>
      <c r="USN8" s="68"/>
      <c r="USO8" s="68"/>
      <c r="USP8" s="68"/>
      <c r="USQ8" s="68"/>
      <c r="USR8" s="68"/>
      <c r="USS8" s="68"/>
      <c r="UST8" s="68"/>
      <c r="USU8" s="68"/>
      <c r="USV8" s="68"/>
      <c r="USW8" s="68"/>
      <c r="USX8" s="68"/>
      <c r="USY8" s="68"/>
      <c r="USZ8" s="68"/>
      <c r="UTA8" s="68"/>
      <c r="UTB8" s="68"/>
      <c r="UTC8" s="68"/>
      <c r="UTD8" s="68"/>
      <c r="UTE8" s="68"/>
      <c r="UTF8" s="68"/>
      <c r="UTG8" s="68"/>
      <c r="UTH8" s="68"/>
      <c r="UTI8" s="68"/>
      <c r="UTJ8" s="68"/>
      <c r="UTK8" s="68"/>
      <c r="UTL8" s="68"/>
      <c r="UTM8" s="68"/>
      <c r="UTN8" s="68"/>
      <c r="UTO8" s="68"/>
      <c r="UTP8" s="68"/>
      <c r="UTQ8" s="68"/>
      <c r="UTR8" s="68"/>
      <c r="UTS8" s="68"/>
      <c r="UTT8" s="68"/>
      <c r="UTU8" s="68"/>
      <c r="UTV8" s="68"/>
      <c r="UTW8" s="68"/>
      <c r="UTX8" s="68"/>
      <c r="UTY8" s="68"/>
      <c r="UTZ8" s="68"/>
      <c r="UUA8" s="68"/>
      <c r="UUB8" s="68"/>
      <c r="UUC8" s="68"/>
      <c r="UUD8" s="68"/>
      <c r="UUE8" s="68"/>
      <c r="UUF8" s="68"/>
      <c r="UUG8" s="68"/>
      <c r="UUH8" s="68"/>
      <c r="UUI8" s="68"/>
      <c r="UUJ8" s="68"/>
      <c r="UUK8" s="68"/>
      <c r="UUL8" s="68"/>
      <c r="UUM8" s="68"/>
      <c r="UUN8" s="68"/>
      <c r="UUO8" s="68"/>
      <c r="UUP8" s="68"/>
      <c r="UUQ8" s="68"/>
      <c r="UUR8" s="68"/>
      <c r="UUS8" s="68"/>
      <c r="UUT8" s="68"/>
      <c r="UUU8" s="68"/>
      <c r="UUV8" s="68"/>
      <c r="UUW8" s="68"/>
      <c r="UUX8" s="68"/>
      <c r="UUY8" s="68"/>
      <c r="UUZ8" s="68"/>
      <c r="UVA8" s="68"/>
      <c r="UVB8" s="68"/>
      <c r="UVC8" s="68"/>
      <c r="UVD8" s="68"/>
      <c r="UVE8" s="68"/>
      <c r="UVF8" s="68"/>
      <c r="UVG8" s="68"/>
      <c r="UVH8" s="68"/>
      <c r="UVI8" s="68"/>
      <c r="UVJ8" s="68"/>
      <c r="UVK8" s="68"/>
      <c r="UVL8" s="68"/>
      <c r="UVM8" s="68"/>
      <c r="UVN8" s="68"/>
      <c r="UVO8" s="68"/>
      <c r="UVP8" s="68"/>
      <c r="UVQ8" s="68"/>
      <c r="UVR8" s="68"/>
      <c r="UVS8" s="68"/>
      <c r="UVT8" s="68"/>
      <c r="UVU8" s="68"/>
      <c r="UVV8" s="68"/>
      <c r="UVW8" s="68"/>
      <c r="UVX8" s="68"/>
      <c r="UVY8" s="68"/>
      <c r="UVZ8" s="68"/>
      <c r="UWA8" s="68"/>
      <c r="UWB8" s="68"/>
      <c r="UWC8" s="68"/>
      <c r="UWD8" s="68"/>
      <c r="UWE8" s="68"/>
      <c r="UWF8" s="68"/>
      <c r="UWG8" s="68"/>
      <c r="UWH8" s="68"/>
      <c r="UWI8" s="68"/>
      <c r="UWJ8" s="68"/>
      <c r="UWK8" s="68"/>
      <c r="UWL8" s="68"/>
      <c r="UWM8" s="68"/>
      <c r="UWN8" s="68"/>
      <c r="UWO8" s="68"/>
      <c r="UWP8" s="68"/>
      <c r="UWQ8" s="68"/>
      <c r="UWR8" s="68"/>
      <c r="UWS8" s="68"/>
      <c r="UWT8" s="68"/>
      <c r="UWU8" s="68"/>
      <c r="UWV8" s="68"/>
      <c r="UWW8" s="68"/>
      <c r="UWX8" s="68"/>
      <c r="UWY8" s="68"/>
      <c r="UWZ8" s="68"/>
      <c r="UXA8" s="68"/>
      <c r="UXB8" s="68"/>
      <c r="UXC8" s="68"/>
      <c r="UXD8" s="68"/>
      <c r="UXE8" s="68"/>
      <c r="UXF8" s="68"/>
      <c r="UXG8" s="68"/>
      <c r="UXH8" s="68"/>
      <c r="UXI8" s="68"/>
      <c r="UXJ8" s="68"/>
      <c r="UXK8" s="68"/>
      <c r="UXL8" s="68"/>
      <c r="UXM8" s="68"/>
      <c r="UXN8" s="68"/>
      <c r="UXO8" s="68"/>
      <c r="UXP8" s="68"/>
      <c r="UXQ8" s="68"/>
      <c r="UXR8" s="68"/>
      <c r="UXS8" s="68"/>
      <c r="UXT8" s="68"/>
      <c r="UXU8" s="68"/>
      <c r="UXV8" s="68"/>
      <c r="UXW8" s="68"/>
      <c r="UXX8" s="68"/>
      <c r="UXY8" s="68"/>
      <c r="UXZ8" s="68"/>
      <c r="UYA8" s="68"/>
      <c r="UYB8" s="68"/>
      <c r="UYC8" s="68"/>
      <c r="UYD8" s="68"/>
      <c r="UYE8" s="68"/>
      <c r="UYF8" s="68"/>
      <c r="UYG8" s="68"/>
      <c r="UYH8" s="68"/>
      <c r="UYI8" s="68"/>
      <c r="UYJ8" s="68"/>
      <c r="UYK8" s="68"/>
      <c r="UYL8" s="68"/>
      <c r="UYM8" s="68"/>
      <c r="UYN8" s="68"/>
      <c r="UYO8" s="68"/>
      <c r="UYP8" s="68"/>
      <c r="UYQ8" s="68"/>
      <c r="UYR8" s="68"/>
      <c r="UYS8" s="68"/>
      <c r="UYT8" s="68"/>
      <c r="UYU8" s="68"/>
      <c r="UYV8" s="68"/>
      <c r="UYW8" s="68"/>
      <c r="UYX8" s="68"/>
      <c r="UYY8" s="68"/>
      <c r="UYZ8" s="68"/>
      <c r="UZA8" s="68"/>
      <c r="UZB8" s="68"/>
      <c r="UZC8" s="68"/>
      <c r="UZD8" s="68"/>
      <c r="UZE8" s="68"/>
      <c r="UZF8" s="68"/>
      <c r="UZG8" s="68"/>
      <c r="UZH8" s="68"/>
      <c r="UZI8" s="68"/>
      <c r="UZJ8" s="68"/>
      <c r="UZK8" s="68"/>
      <c r="UZL8" s="68"/>
      <c r="UZM8" s="68"/>
      <c r="UZN8" s="68"/>
      <c r="UZO8" s="68"/>
      <c r="UZP8" s="68"/>
      <c r="UZQ8" s="68"/>
      <c r="UZR8" s="68"/>
      <c r="UZS8" s="68"/>
      <c r="UZT8" s="68"/>
      <c r="UZU8" s="68"/>
      <c r="UZV8" s="68"/>
      <c r="UZW8" s="68"/>
      <c r="UZX8" s="68"/>
      <c r="UZY8" s="68"/>
      <c r="UZZ8" s="68"/>
      <c r="VAA8" s="68"/>
      <c r="VAB8" s="68"/>
      <c r="VAC8" s="68"/>
      <c r="VAD8" s="68"/>
      <c r="VAE8" s="68"/>
      <c r="VAF8" s="68"/>
      <c r="VAG8" s="68"/>
      <c r="VAH8" s="68"/>
      <c r="VAI8" s="68"/>
      <c r="VAJ8" s="68"/>
      <c r="VAK8" s="68"/>
      <c r="VAL8" s="68"/>
      <c r="VAM8" s="68"/>
      <c r="VAN8" s="68"/>
      <c r="VAO8" s="68"/>
      <c r="VAP8" s="68"/>
      <c r="VAQ8" s="68"/>
      <c r="VAR8" s="68"/>
      <c r="VAS8" s="68"/>
      <c r="VAT8" s="68"/>
      <c r="VAU8" s="68"/>
      <c r="VAV8" s="68"/>
      <c r="VAW8" s="68"/>
      <c r="VAX8" s="68"/>
      <c r="VAY8" s="68"/>
      <c r="VAZ8" s="68"/>
      <c r="VBA8" s="68"/>
      <c r="VBB8" s="68"/>
      <c r="VBC8" s="68"/>
      <c r="VBD8" s="68"/>
      <c r="VBE8" s="68"/>
      <c r="VBF8" s="68"/>
      <c r="VBG8" s="68"/>
      <c r="VBH8" s="68"/>
      <c r="VBI8" s="68"/>
      <c r="VBJ8" s="68"/>
      <c r="VBK8" s="68"/>
      <c r="VBL8" s="68"/>
      <c r="VBM8" s="68"/>
      <c r="VBN8" s="68"/>
      <c r="VBO8" s="68"/>
      <c r="VBP8" s="68"/>
      <c r="VBQ8" s="68"/>
      <c r="VBR8" s="68"/>
      <c r="VBS8" s="68"/>
      <c r="VBT8" s="68"/>
      <c r="VBU8" s="68"/>
      <c r="VBV8" s="68"/>
      <c r="VBW8" s="68"/>
      <c r="VBX8" s="68"/>
      <c r="VBY8" s="68"/>
      <c r="VBZ8" s="68"/>
      <c r="VCA8" s="68"/>
      <c r="VCB8" s="68"/>
      <c r="VCC8" s="68"/>
      <c r="VCD8" s="68"/>
      <c r="VCE8" s="68"/>
      <c r="VCF8" s="68"/>
      <c r="VCG8" s="68"/>
      <c r="VCH8" s="68"/>
      <c r="VCI8" s="68"/>
      <c r="VCJ8" s="68"/>
      <c r="VCK8" s="68"/>
      <c r="VCL8" s="68"/>
      <c r="VCM8" s="68"/>
      <c r="VCN8" s="68"/>
      <c r="VCO8" s="68"/>
      <c r="VCP8" s="68"/>
      <c r="VCQ8" s="68"/>
      <c r="VCR8" s="68"/>
      <c r="VCS8" s="68"/>
      <c r="VCT8" s="68"/>
      <c r="VCU8" s="68"/>
      <c r="VCV8" s="68"/>
      <c r="VCW8" s="68"/>
      <c r="VCX8" s="68"/>
      <c r="VCY8" s="68"/>
      <c r="VCZ8" s="68"/>
      <c r="VDA8" s="68"/>
      <c r="VDB8" s="68"/>
      <c r="VDC8" s="68"/>
      <c r="VDD8" s="68"/>
      <c r="VDE8" s="68"/>
      <c r="VDF8" s="68"/>
      <c r="VDG8" s="68"/>
      <c r="VDH8" s="68"/>
      <c r="VDI8" s="68"/>
      <c r="VDJ8" s="68"/>
      <c r="VDK8" s="68"/>
      <c r="VDL8" s="68"/>
      <c r="VDM8" s="68"/>
      <c r="VDN8" s="68"/>
      <c r="VDO8" s="68"/>
      <c r="VDP8" s="68"/>
      <c r="VDQ8" s="68"/>
      <c r="VDR8" s="68"/>
      <c r="VDS8" s="68"/>
      <c r="VDT8" s="68"/>
      <c r="VDU8" s="68"/>
      <c r="VDV8" s="68"/>
      <c r="VDW8" s="68"/>
      <c r="VDX8" s="68"/>
      <c r="VDY8" s="68"/>
      <c r="VDZ8" s="68"/>
      <c r="VEA8" s="68"/>
      <c r="VEB8" s="68"/>
      <c r="VEC8" s="68"/>
      <c r="VED8" s="68"/>
      <c r="VEE8" s="68"/>
      <c r="VEF8" s="68"/>
      <c r="VEG8" s="68"/>
      <c r="VEH8" s="68"/>
      <c r="VEI8" s="68"/>
      <c r="VEJ8" s="68"/>
      <c r="VEK8" s="68"/>
      <c r="VEL8" s="68"/>
      <c r="VEM8" s="68"/>
      <c r="VEN8" s="68"/>
      <c r="VEO8" s="68"/>
      <c r="VEP8" s="68"/>
      <c r="VEQ8" s="68"/>
      <c r="VER8" s="68"/>
      <c r="VES8" s="68"/>
      <c r="VET8" s="68"/>
      <c r="VEU8" s="68"/>
      <c r="VEV8" s="68"/>
      <c r="VEW8" s="68"/>
      <c r="VEX8" s="68"/>
      <c r="VEY8" s="68"/>
      <c r="VEZ8" s="68"/>
      <c r="VFA8" s="68"/>
      <c r="VFB8" s="68"/>
      <c r="VFC8" s="68"/>
      <c r="VFD8" s="68"/>
      <c r="VFE8" s="68"/>
      <c r="VFF8" s="68"/>
      <c r="VFG8" s="68"/>
      <c r="VFH8" s="68"/>
      <c r="VFI8" s="68"/>
      <c r="VFJ8" s="68"/>
      <c r="VFK8" s="68"/>
      <c r="VFL8" s="68"/>
      <c r="VFM8" s="68"/>
      <c r="VFN8" s="68"/>
      <c r="VFO8" s="68"/>
      <c r="VFP8" s="68"/>
      <c r="VFQ8" s="68"/>
      <c r="VFR8" s="68"/>
      <c r="VFS8" s="68"/>
      <c r="VFT8" s="68"/>
      <c r="VFU8" s="68"/>
      <c r="VFV8" s="68"/>
      <c r="VFW8" s="68"/>
      <c r="VFX8" s="68"/>
      <c r="VFY8" s="68"/>
      <c r="VFZ8" s="68"/>
      <c r="VGA8" s="68"/>
      <c r="VGB8" s="68"/>
      <c r="VGC8" s="68"/>
      <c r="VGD8" s="68"/>
      <c r="VGE8" s="68"/>
      <c r="VGF8" s="68"/>
      <c r="VGG8" s="68"/>
      <c r="VGH8" s="68"/>
      <c r="VGI8" s="68"/>
      <c r="VGJ8" s="68"/>
      <c r="VGK8" s="68"/>
      <c r="VGL8" s="68"/>
      <c r="VGM8" s="68"/>
      <c r="VGN8" s="68"/>
      <c r="VGO8" s="68"/>
      <c r="VGP8" s="68"/>
      <c r="VGQ8" s="68"/>
      <c r="VGR8" s="68"/>
      <c r="VGS8" s="68"/>
      <c r="VGT8" s="68"/>
      <c r="VGU8" s="68"/>
      <c r="VGV8" s="68"/>
      <c r="VGW8" s="68"/>
      <c r="VGX8" s="68"/>
      <c r="VGY8" s="68"/>
      <c r="VGZ8" s="68"/>
      <c r="VHA8" s="68"/>
      <c r="VHB8" s="68"/>
      <c r="VHC8" s="68"/>
      <c r="VHD8" s="68"/>
      <c r="VHE8" s="68"/>
      <c r="VHF8" s="68"/>
      <c r="VHG8" s="68"/>
      <c r="VHH8" s="68"/>
      <c r="VHI8" s="68"/>
      <c r="VHJ8" s="68"/>
      <c r="VHK8" s="68"/>
      <c r="VHL8" s="68"/>
      <c r="VHM8" s="68"/>
      <c r="VHN8" s="68"/>
      <c r="VHO8" s="68"/>
      <c r="VHP8" s="68"/>
      <c r="VHQ8" s="68"/>
      <c r="VHR8" s="68"/>
      <c r="VHS8" s="68"/>
      <c r="VHT8" s="68"/>
      <c r="VHU8" s="68"/>
      <c r="VHV8" s="68"/>
      <c r="VHW8" s="68"/>
      <c r="VHX8" s="68"/>
      <c r="VHY8" s="68"/>
      <c r="VHZ8" s="68"/>
      <c r="VIA8" s="68"/>
      <c r="VIB8" s="68"/>
      <c r="VIC8" s="68"/>
      <c r="VID8" s="68"/>
      <c r="VIE8" s="68"/>
      <c r="VIF8" s="68"/>
      <c r="VIG8" s="68"/>
      <c r="VIH8" s="68"/>
      <c r="VII8" s="68"/>
      <c r="VIJ8" s="68"/>
      <c r="VIK8" s="68"/>
      <c r="VIL8" s="68"/>
      <c r="VIM8" s="68"/>
      <c r="VIN8" s="68"/>
      <c r="VIO8" s="68"/>
      <c r="VIP8" s="68"/>
      <c r="VIQ8" s="68"/>
      <c r="VIR8" s="68"/>
      <c r="VIS8" s="68"/>
      <c r="VIT8" s="68"/>
      <c r="VIU8" s="68"/>
      <c r="VIV8" s="68"/>
      <c r="VIW8" s="68"/>
      <c r="VIX8" s="68"/>
      <c r="VIY8" s="68"/>
      <c r="VIZ8" s="68"/>
      <c r="VJA8" s="68"/>
      <c r="VJB8" s="68"/>
      <c r="VJC8" s="68"/>
      <c r="VJD8" s="68"/>
      <c r="VJE8" s="68"/>
      <c r="VJF8" s="68"/>
      <c r="VJG8" s="68"/>
      <c r="VJH8" s="68"/>
      <c r="VJI8" s="68"/>
      <c r="VJJ8" s="68"/>
      <c r="VJK8" s="68"/>
      <c r="VJL8" s="68"/>
      <c r="VJM8" s="68"/>
      <c r="VJN8" s="68"/>
      <c r="VJO8" s="68"/>
      <c r="VJP8" s="68"/>
      <c r="VJQ8" s="68"/>
      <c r="VJR8" s="68"/>
      <c r="VJS8" s="68"/>
      <c r="VJT8" s="68"/>
      <c r="VJU8" s="68"/>
      <c r="VJV8" s="68"/>
      <c r="VJW8" s="68"/>
      <c r="VJX8" s="68"/>
      <c r="VJY8" s="68"/>
      <c r="VJZ8" s="68"/>
      <c r="VKA8" s="68"/>
      <c r="VKB8" s="68"/>
      <c r="VKC8" s="68"/>
      <c r="VKD8" s="68"/>
      <c r="VKE8" s="68"/>
      <c r="VKF8" s="68"/>
      <c r="VKG8" s="68"/>
      <c r="VKH8" s="68"/>
      <c r="VKI8" s="68"/>
      <c r="VKJ8" s="68"/>
      <c r="VKK8" s="68"/>
      <c r="VKL8" s="68"/>
      <c r="VKM8" s="68"/>
      <c r="VKN8" s="68"/>
      <c r="VKO8" s="68"/>
      <c r="VKP8" s="68"/>
      <c r="VKQ8" s="68"/>
      <c r="VKR8" s="68"/>
      <c r="VKS8" s="68"/>
      <c r="VKT8" s="68"/>
      <c r="VKU8" s="68"/>
      <c r="VKV8" s="68"/>
      <c r="VKW8" s="68"/>
      <c r="VKX8" s="68"/>
      <c r="VKY8" s="68"/>
      <c r="VKZ8" s="68"/>
      <c r="VLA8" s="68"/>
      <c r="VLB8" s="68"/>
      <c r="VLC8" s="68"/>
      <c r="VLD8" s="68"/>
      <c r="VLE8" s="68"/>
      <c r="VLF8" s="68"/>
      <c r="VLG8" s="68"/>
      <c r="VLH8" s="68"/>
      <c r="VLI8" s="68"/>
      <c r="VLJ8" s="68"/>
      <c r="VLK8" s="68"/>
      <c r="VLL8" s="68"/>
      <c r="VLM8" s="68"/>
      <c r="VLN8" s="68"/>
      <c r="VLO8" s="68"/>
      <c r="VLP8" s="68"/>
      <c r="VLQ8" s="68"/>
      <c r="VLR8" s="68"/>
      <c r="VLS8" s="68"/>
      <c r="VLT8" s="68"/>
      <c r="VLU8" s="68"/>
      <c r="VLV8" s="68"/>
      <c r="VLW8" s="68"/>
      <c r="VLX8" s="68"/>
      <c r="VLY8" s="68"/>
      <c r="VLZ8" s="68"/>
      <c r="VMA8" s="68"/>
      <c r="VMB8" s="68"/>
      <c r="VMC8" s="68"/>
      <c r="VMD8" s="68"/>
      <c r="VME8" s="68"/>
      <c r="VMF8" s="68"/>
      <c r="VMG8" s="68"/>
      <c r="VMH8" s="68"/>
      <c r="VMI8" s="68"/>
      <c r="VMJ8" s="68"/>
      <c r="VMK8" s="68"/>
      <c r="VML8" s="68"/>
      <c r="VMM8" s="68"/>
      <c r="VMN8" s="68"/>
      <c r="VMO8" s="68"/>
      <c r="VMP8" s="68"/>
      <c r="VMQ8" s="68"/>
      <c r="VMR8" s="68"/>
      <c r="VMS8" s="68"/>
      <c r="VMT8" s="68"/>
      <c r="VMU8" s="68"/>
      <c r="VMV8" s="68"/>
      <c r="VMW8" s="68"/>
      <c r="VMX8" s="68"/>
      <c r="VMY8" s="68"/>
      <c r="VMZ8" s="68"/>
      <c r="VNA8" s="68"/>
      <c r="VNB8" s="68"/>
      <c r="VNC8" s="68"/>
      <c r="VND8" s="68"/>
      <c r="VNE8" s="68"/>
      <c r="VNF8" s="68"/>
      <c r="VNG8" s="68"/>
      <c r="VNH8" s="68"/>
      <c r="VNI8" s="68"/>
      <c r="VNJ8" s="68"/>
      <c r="VNK8" s="68"/>
      <c r="VNL8" s="68"/>
      <c r="VNM8" s="68"/>
      <c r="VNN8" s="68"/>
      <c r="VNO8" s="68"/>
      <c r="VNP8" s="68"/>
      <c r="VNQ8" s="68"/>
      <c r="VNR8" s="68"/>
      <c r="VNS8" s="68"/>
      <c r="VNT8" s="68"/>
      <c r="VNU8" s="68"/>
      <c r="VNV8" s="68"/>
      <c r="VNW8" s="68"/>
      <c r="VNX8" s="68"/>
      <c r="VNY8" s="68"/>
      <c r="VNZ8" s="68"/>
      <c r="VOA8" s="68"/>
      <c r="VOB8" s="68"/>
      <c r="VOC8" s="68"/>
      <c r="VOD8" s="68"/>
      <c r="VOE8" s="68"/>
      <c r="VOF8" s="68"/>
      <c r="VOG8" s="68"/>
      <c r="VOH8" s="68"/>
      <c r="VOI8" s="68"/>
      <c r="VOJ8" s="68"/>
      <c r="VOK8" s="68"/>
      <c r="VOL8" s="68"/>
      <c r="VOM8" s="68"/>
      <c r="VON8" s="68"/>
      <c r="VOO8" s="68"/>
      <c r="VOP8" s="68"/>
      <c r="VOQ8" s="68"/>
      <c r="VOR8" s="68"/>
      <c r="VOS8" s="68"/>
      <c r="VOT8" s="68"/>
      <c r="VOU8" s="68"/>
      <c r="VOV8" s="68"/>
      <c r="VOW8" s="68"/>
      <c r="VOX8" s="68"/>
      <c r="VOY8" s="68"/>
      <c r="VOZ8" s="68"/>
      <c r="VPA8" s="68"/>
      <c r="VPB8" s="68"/>
      <c r="VPC8" s="68"/>
      <c r="VPD8" s="68"/>
      <c r="VPE8" s="68"/>
      <c r="VPF8" s="68"/>
      <c r="VPG8" s="68"/>
      <c r="VPH8" s="68"/>
      <c r="VPI8" s="68"/>
      <c r="VPJ8" s="68"/>
      <c r="VPK8" s="68"/>
      <c r="VPL8" s="68"/>
      <c r="VPM8" s="68"/>
      <c r="VPN8" s="68"/>
      <c r="VPO8" s="68"/>
      <c r="VPP8" s="68"/>
      <c r="VPQ8" s="68"/>
      <c r="VPR8" s="68"/>
      <c r="VPS8" s="68"/>
      <c r="VPT8" s="68"/>
      <c r="VPU8" s="68"/>
      <c r="VPV8" s="68"/>
      <c r="VPW8" s="68"/>
      <c r="VPX8" s="68"/>
      <c r="VPY8" s="68"/>
      <c r="VPZ8" s="68"/>
      <c r="VQA8" s="68"/>
      <c r="VQB8" s="68"/>
      <c r="VQC8" s="68"/>
      <c r="VQD8" s="68"/>
      <c r="VQE8" s="68"/>
      <c r="VQF8" s="68"/>
      <c r="VQG8" s="68"/>
      <c r="VQH8" s="68"/>
      <c r="VQI8" s="68"/>
      <c r="VQJ8" s="68"/>
      <c r="VQK8" s="68"/>
      <c r="VQL8" s="68"/>
      <c r="VQM8" s="68"/>
      <c r="VQN8" s="68"/>
      <c r="VQO8" s="68"/>
      <c r="VQP8" s="68"/>
      <c r="VQQ8" s="68"/>
      <c r="VQR8" s="68"/>
      <c r="VQS8" s="68"/>
      <c r="VQT8" s="68"/>
      <c r="VQU8" s="68"/>
      <c r="VQV8" s="68"/>
      <c r="VQW8" s="68"/>
      <c r="VQX8" s="68"/>
      <c r="VQY8" s="68"/>
      <c r="VQZ8" s="68"/>
      <c r="VRA8" s="68"/>
      <c r="VRB8" s="68"/>
      <c r="VRC8" s="68"/>
      <c r="VRD8" s="68"/>
      <c r="VRE8" s="68"/>
      <c r="VRF8" s="68"/>
      <c r="VRG8" s="68"/>
      <c r="VRH8" s="68"/>
      <c r="VRI8" s="68"/>
      <c r="VRJ8" s="68"/>
      <c r="VRK8" s="68"/>
      <c r="VRL8" s="68"/>
      <c r="VRM8" s="68"/>
      <c r="VRN8" s="68"/>
      <c r="VRO8" s="68"/>
      <c r="VRP8" s="68"/>
      <c r="VRQ8" s="68"/>
      <c r="VRR8" s="68"/>
      <c r="VRS8" s="68"/>
      <c r="VRT8" s="68"/>
      <c r="VRU8" s="68"/>
      <c r="VRV8" s="68"/>
      <c r="VRW8" s="68"/>
      <c r="VRX8" s="68"/>
      <c r="VRY8" s="68"/>
      <c r="VRZ8" s="68"/>
      <c r="VSA8" s="68"/>
      <c r="VSB8" s="68"/>
      <c r="VSC8" s="68"/>
      <c r="VSD8" s="68"/>
      <c r="VSE8" s="68"/>
      <c r="VSF8" s="68"/>
      <c r="VSG8" s="68"/>
      <c r="VSH8" s="68"/>
      <c r="VSI8" s="68"/>
      <c r="VSJ8" s="68"/>
      <c r="VSK8" s="68"/>
      <c r="VSL8" s="68"/>
      <c r="VSM8" s="68"/>
      <c r="VSN8" s="68"/>
      <c r="VSO8" s="68"/>
      <c r="VSP8" s="68"/>
      <c r="VSQ8" s="68"/>
      <c r="VSR8" s="68"/>
      <c r="VSS8" s="68"/>
      <c r="VST8" s="68"/>
      <c r="VSU8" s="68"/>
      <c r="VSV8" s="68"/>
      <c r="VSW8" s="68"/>
      <c r="VSX8" s="68"/>
      <c r="VSY8" s="68"/>
      <c r="VSZ8" s="68"/>
      <c r="VTA8" s="68"/>
      <c r="VTB8" s="68"/>
      <c r="VTC8" s="68"/>
      <c r="VTD8" s="68"/>
      <c r="VTE8" s="68"/>
      <c r="VTF8" s="68"/>
      <c r="VTG8" s="68"/>
      <c r="VTH8" s="68"/>
      <c r="VTI8" s="68"/>
      <c r="VTJ8" s="68"/>
      <c r="VTK8" s="68"/>
      <c r="VTL8" s="68"/>
      <c r="VTM8" s="68"/>
      <c r="VTN8" s="68"/>
      <c r="VTO8" s="68"/>
      <c r="VTP8" s="68"/>
      <c r="VTQ8" s="68"/>
      <c r="VTR8" s="68"/>
      <c r="VTS8" s="68"/>
      <c r="VTT8" s="68"/>
      <c r="VTU8" s="68"/>
      <c r="VTV8" s="68"/>
      <c r="VTW8" s="68"/>
      <c r="VTX8" s="68"/>
      <c r="VTY8" s="68"/>
      <c r="VTZ8" s="68"/>
      <c r="VUA8" s="68"/>
      <c r="VUB8" s="68"/>
      <c r="VUC8" s="68"/>
      <c r="VUD8" s="68"/>
      <c r="VUE8" s="68"/>
      <c r="VUF8" s="68"/>
      <c r="VUG8" s="68"/>
      <c r="VUH8" s="68"/>
      <c r="VUI8" s="68"/>
      <c r="VUJ8" s="68"/>
      <c r="VUK8" s="68"/>
      <c r="VUL8" s="68"/>
      <c r="VUM8" s="68"/>
      <c r="VUN8" s="68"/>
      <c r="VUO8" s="68"/>
      <c r="VUP8" s="68"/>
      <c r="VUQ8" s="68"/>
      <c r="VUR8" s="68"/>
      <c r="VUS8" s="68"/>
      <c r="VUT8" s="68"/>
      <c r="VUU8" s="68"/>
      <c r="VUV8" s="68"/>
      <c r="VUW8" s="68"/>
      <c r="VUX8" s="68"/>
      <c r="VUY8" s="68"/>
      <c r="VUZ8" s="68"/>
      <c r="VVA8" s="68"/>
      <c r="VVB8" s="68"/>
      <c r="VVC8" s="68"/>
      <c r="VVD8" s="68"/>
      <c r="VVE8" s="68"/>
      <c r="VVF8" s="68"/>
      <c r="VVG8" s="68"/>
      <c r="VVH8" s="68"/>
      <c r="VVI8" s="68"/>
      <c r="VVJ8" s="68"/>
      <c r="VVK8" s="68"/>
      <c r="VVL8" s="68"/>
      <c r="VVM8" s="68"/>
      <c r="VVN8" s="68"/>
      <c r="VVO8" s="68"/>
      <c r="VVP8" s="68"/>
      <c r="VVQ8" s="68"/>
      <c r="VVR8" s="68"/>
      <c r="VVS8" s="68"/>
      <c r="VVT8" s="68"/>
      <c r="VVU8" s="68"/>
      <c r="VVV8" s="68"/>
      <c r="VVW8" s="68"/>
      <c r="VVX8" s="68"/>
      <c r="VVY8" s="68"/>
      <c r="VVZ8" s="68"/>
      <c r="VWA8" s="68"/>
      <c r="VWB8" s="68"/>
      <c r="VWC8" s="68"/>
      <c r="VWD8" s="68"/>
      <c r="VWE8" s="68"/>
      <c r="VWF8" s="68"/>
      <c r="VWG8" s="68"/>
      <c r="VWH8" s="68"/>
      <c r="VWI8" s="68"/>
      <c r="VWJ8" s="68"/>
      <c r="VWK8" s="68"/>
      <c r="VWL8" s="68"/>
      <c r="VWM8" s="68"/>
      <c r="VWN8" s="68"/>
      <c r="VWO8" s="68"/>
      <c r="VWP8" s="68"/>
      <c r="VWQ8" s="68"/>
      <c r="VWR8" s="68"/>
      <c r="VWS8" s="68"/>
      <c r="VWT8" s="68"/>
      <c r="VWU8" s="68"/>
      <c r="VWV8" s="68"/>
      <c r="VWW8" s="68"/>
      <c r="VWX8" s="68"/>
      <c r="VWY8" s="68"/>
      <c r="VWZ8" s="68"/>
      <c r="VXA8" s="68"/>
      <c r="VXB8" s="68"/>
      <c r="VXC8" s="68"/>
      <c r="VXD8" s="68"/>
      <c r="VXE8" s="68"/>
      <c r="VXF8" s="68"/>
      <c r="VXG8" s="68"/>
      <c r="VXH8" s="68"/>
      <c r="VXI8" s="68"/>
      <c r="VXJ8" s="68"/>
      <c r="VXK8" s="68"/>
      <c r="VXL8" s="68"/>
      <c r="VXM8" s="68"/>
      <c r="VXN8" s="68"/>
      <c r="VXO8" s="68"/>
      <c r="VXP8" s="68"/>
      <c r="VXQ8" s="68"/>
      <c r="VXR8" s="68"/>
      <c r="VXS8" s="68"/>
      <c r="VXT8" s="68"/>
      <c r="VXU8" s="68"/>
      <c r="VXV8" s="68"/>
      <c r="VXW8" s="68"/>
      <c r="VXX8" s="68"/>
      <c r="VXY8" s="68"/>
      <c r="VXZ8" s="68"/>
      <c r="VYA8" s="68"/>
      <c r="VYB8" s="68"/>
      <c r="VYC8" s="68"/>
      <c r="VYD8" s="68"/>
      <c r="VYE8" s="68"/>
      <c r="VYF8" s="68"/>
      <c r="VYG8" s="68"/>
      <c r="VYH8" s="68"/>
      <c r="VYI8" s="68"/>
      <c r="VYJ8" s="68"/>
      <c r="VYK8" s="68"/>
      <c r="VYL8" s="68"/>
      <c r="VYM8" s="68"/>
      <c r="VYN8" s="68"/>
      <c r="VYO8" s="68"/>
      <c r="VYP8" s="68"/>
      <c r="VYQ8" s="68"/>
      <c r="VYR8" s="68"/>
      <c r="VYS8" s="68"/>
      <c r="VYT8" s="68"/>
      <c r="VYU8" s="68"/>
      <c r="VYV8" s="68"/>
      <c r="VYW8" s="68"/>
      <c r="VYX8" s="68"/>
      <c r="VYY8" s="68"/>
      <c r="VYZ8" s="68"/>
      <c r="VZA8" s="68"/>
      <c r="VZB8" s="68"/>
      <c r="VZC8" s="68"/>
      <c r="VZD8" s="68"/>
      <c r="VZE8" s="68"/>
      <c r="VZF8" s="68"/>
      <c r="VZG8" s="68"/>
      <c r="VZH8" s="68"/>
      <c r="VZI8" s="68"/>
      <c r="VZJ8" s="68"/>
      <c r="VZK8" s="68"/>
      <c r="VZL8" s="68"/>
      <c r="VZM8" s="68"/>
      <c r="VZN8" s="68"/>
      <c r="VZO8" s="68"/>
      <c r="VZP8" s="68"/>
      <c r="VZQ8" s="68"/>
      <c r="VZR8" s="68"/>
      <c r="VZS8" s="68"/>
      <c r="VZT8" s="68"/>
      <c r="VZU8" s="68"/>
      <c r="VZV8" s="68"/>
      <c r="VZW8" s="68"/>
      <c r="VZX8" s="68"/>
      <c r="VZY8" s="68"/>
      <c r="VZZ8" s="68"/>
      <c r="WAA8" s="68"/>
      <c r="WAB8" s="68"/>
      <c r="WAC8" s="68"/>
      <c r="WAD8" s="68"/>
      <c r="WAE8" s="68"/>
      <c r="WAF8" s="68"/>
      <c r="WAG8" s="68"/>
      <c r="WAH8" s="68"/>
      <c r="WAI8" s="68"/>
      <c r="WAJ8" s="68"/>
      <c r="WAK8" s="68"/>
      <c r="WAL8" s="68"/>
      <c r="WAM8" s="68"/>
      <c r="WAN8" s="68"/>
      <c r="WAO8" s="68"/>
      <c r="WAP8" s="68"/>
      <c r="WAQ8" s="68"/>
      <c r="WAR8" s="68"/>
      <c r="WAS8" s="68"/>
      <c r="WAT8" s="68"/>
      <c r="WAU8" s="68"/>
      <c r="WAV8" s="68"/>
      <c r="WAW8" s="68"/>
      <c r="WAX8" s="68"/>
      <c r="WAY8" s="68"/>
      <c r="WAZ8" s="68"/>
      <c r="WBA8" s="68"/>
      <c r="WBB8" s="68"/>
      <c r="WBC8" s="68"/>
      <c r="WBD8" s="68"/>
      <c r="WBE8" s="68"/>
      <c r="WBF8" s="68"/>
      <c r="WBG8" s="68"/>
      <c r="WBH8" s="68"/>
      <c r="WBI8" s="68"/>
      <c r="WBJ8" s="68"/>
      <c r="WBK8" s="68"/>
      <c r="WBL8" s="68"/>
      <c r="WBM8" s="68"/>
      <c r="WBN8" s="68"/>
      <c r="WBO8" s="68"/>
      <c r="WBP8" s="68"/>
      <c r="WBQ8" s="68"/>
      <c r="WBR8" s="68"/>
      <c r="WBS8" s="68"/>
      <c r="WBT8" s="68"/>
      <c r="WBU8" s="68"/>
      <c r="WBV8" s="68"/>
      <c r="WBW8" s="68"/>
      <c r="WBX8" s="68"/>
      <c r="WBY8" s="68"/>
      <c r="WBZ8" s="68"/>
      <c r="WCA8" s="68"/>
      <c r="WCB8" s="68"/>
      <c r="WCC8" s="68"/>
      <c r="WCD8" s="68"/>
      <c r="WCE8" s="68"/>
      <c r="WCF8" s="68"/>
      <c r="WCG8" s="68"/>
      <c r="WCH8" s="68"/>
      <c r="WCI8" s="68"/>
      <c r="WCJ8" s="68"/>
      <c r="WCK8" s="68"/>
      <c r="WCL8" s="68"/>
      <c r="WCM8" s="68"/>
      <c r="WCN8" s="68"/>
      <c r="WCO8" s="68"/>
      <c r="WCP8" s="68"/>
      <c r="WCQ8" s="68"/>
      <c r="WCR8" s="68"/>
      <c r="WCS8" s="68"/>
      <c r="WCT8" s="68"/>
      <c r="WCU8" s="68"/>
      <c r="WCV8" s="68"/>
      <c r="WCW8" s="68"/>
      <c r="WCX8" s="68"/>
      <c r="WCY8" s="68"/>
      <c r="WCZ8" s="68"/>
      <c r="WDA8" s="68"/>
      <c r="WDB8" s="68"/>
      <c r="WDC8" s="68"/>
      <c r="WDD8" s="68"/>
      <c r="WDE8" s="68"/>
      <c r="WDF8" s="68"/>
      <c r="WDG8" s="68"/>
      <c r="WDH8" s="68"/>
      <c r="WDI8" s="68"/>
      <c r="WDJ8" s="68"/>
      <c r="WDK8" s="68"/>
      <c r="WDL8" s="68"/>
      <c r="WDM8" s="68"/>
      <c r="WDN8" s="68"/>
      <c r="WDO8" s="68"/>
      <c r="WDP8" s="68"/>
      <c r="WDQ8" s="68"/>
      <c r="WDR8" s="68"/>
      <c r="WDS8" s="68"/>
      <c r="WDT8" s="68"/>
      <c r="WDU8" s="68"/>
      <c r="WDV8" s="68"/>
      <c r="WDW8" s="68"/>
      <c r="WDX8" s="68"/>
      <c r="WDY8" s="68"/>
      <c r="WDZ8" s="68"/>
      <c r="WEA8" s="68"/>
      <c r="WEB8" s="68"/>
      <c r="WEC8" s="68"/>
      <c r="WED8" s="68"/>
      <c r="WEE8" s="68"/>
      <c r="WEF8" s="68"/>
      <c r="WEG8" s="68"/>
      <c r="WEH8" s="68"/>
      <c r="WEI8" s="68"/>
      <c r="WEJ8" s="68"/>
      <c r="WEK8" s="68"/>
      <c r="WEL8" s="68"/>
      <c r="WEM8" s="68"/>
      <c r="WEN8" s="68"/>
      <c r="WEO8" s="68"/>
      <c r="WEP8" s="68"/>
      <c r="WEQ8" s="68"/>
      <c r="WER8" s="68"/>
      <c r="WES8" s="68"/>
      <c r="WET8" s="68"/>
      <c r="WEU8" s="68"/>
      <c r="WEV8" s="68"/>
      <c r="WEW8" s="68"/>
      <c r="WEX8" s="68"/>
      <c r="WEY8" s="68"/>
      <c r="WEZ8" s="68"/>
      <c r="WFA8" s="68"/>
      <c r="WFB8" s="68"/>
      <c r="WFC8" s="68"/>
      <c r="WFD8" s="68"/>
      <c r="WFE8" s="68"/>
      <c r="WFF8" s="68"/>
      <c r="WFG8" s="68"/>
      <c r="WFH8" s="68"/>
      <c r="WFI8" s="68"/>
      <c r="WFJ8" s="68"/>
      <c r="WFK8" s="68"/>
      <c r="WFL8" s="68"/>
      <c r="WFM8" s="68"/>
      <c r="WFN8" s="68"/>
      <c r="WFO8" s="68"/>
      <c r="WFP8" s="68"/>
      <c r="WFQ8" s="68"/>
      <c r="WFR8" s="68"/>
      <c r="WFS8" s="68"/>
      <c r="WFT8" s="68"/>
      <c r="WFU8" s="68"/>
      <c r="WFV8" s="68"/>
      <c r="WFW8" s="68"/>
      <c r="WFX8" s="68"/>
      <c r="WFY8" s="68"/>
      <c r="WFZ8" s="68"/>
      <c r="WGA8" s="68"/>
      <c r="WGB8" s="68"/>
      <c r="WGC8" s="68"/>
      <c r="WGD8" s="68"/>
      <c r="WGE8" s="68"/>
      <c r="WGF8" s="68"/>
      <c r="WGG8" s="68"/>
      <c r="WGH8" s="68"/>
      <c r="WGI8" s="68"/>
      <c r="WGJ8" s="68"/>
      <c r="WGK8" s="68"/>
      <c r="WGL8" s="68"/>
      <c r="WGM8" s="68"/>
      <c r="WGN8" s="68"/>
      <c r="WGO8" s="68"/>
      <c r="WGP8" s="68"/>
      <c r="WGQ8" s="68"/>
      <c r="WGR8" s="68"/>
      <c r="WGS8" s="68"/>
      <c r="WGT8" s="68"/>
      <c r="WGU8" s="68"/>
      <c r="WGV8" s="68"/>
      <c r="WGW8" s="68"/>
      <c r="WGX8" s="68"/>
      <c r="WGY8" s="68"/>
      <c r="WGZ8" s="68"/>
      <c r="WHA8" s="68"/>
      <c r="WHB8" s="68"/>
      <c r="WHC8" s="68"/>
      <c r="WHD8" s="68"/>
      <c r="WHE8" s="68"/>
      <c r="WHF8" s="68"/>
      <c r="WHG8" s="68"/>
      <c r="WHH8" s="68"/>
      <c r="WHI8" s="68"/>
      <c r="WHJ8" s="68"/>
      <c r="WHK8" s="68"/>
      <c r="WHL8" s="68"/>
      <c r="WHM8" s="68"/>
      <c r="WHN8" s="68"/>
      <c r="WHO8" s="68"/>
      <c r="WHP8" s="68"/>
      <c r="WHQ8" s="68"/>
      <c r="WHR8" s="68"/>
      <c r="WHS8" s="68"/>
      <c r="WHT8" s="68"/>
      <c r="WHU8" s="68"/>
      <c r="WHV8" s="68"/>
      <c r="WHW8" s="68"/>
      <c r="WHX8" s="68"/>
      <c r="WHY8" s="68"/>
      <c r="WHZ8" s="68"/>
      <c r="WIA8" s="68"/>
      <c r="WIB8" s="68"/>
      <c r="WIC8" s="68"/>
      <c r="WID8" s="68"/>
      <c r="WIE8" s="68"/>
      <c r="WIF8" s="68"/>
      <c r="WIG8" s="68"/>
      <c r="WIH8" s="68"/>
      <c r="WII8" s="68"/>
      <c r="WIJ8" s="68"/>
      <c r="WIK8" s="68"/>
      <c r="WIL8" s="68"/>
      <c r="WIM8" s="68"/>
      <c r="WIN8" s="68"/>
      <c r="WIO8" s="68"/>
      <c r="WIP8" s="68"/>
      <c r="WIQ8" s="68"/>
      <c r="WIR8" s="68"/>
      <c r="WIS8" s="68"/>
      <c r="WIT8" s="68"/>
      <c r="WIU8" s="68"/>
      <c r="WIV8" s="68"/>
      <c r="WIW8" s="68"/>
      <c r="WIX8" s="68"/>
      <c r="WIY8" s="68"/>
      <c r="WIZ8" s="68"/>
      <c r="WJA8" s="68"/>
      <c r="WJB8" s="68"/>
      <c r="WJC8" s="68"/>
      <c r="WJD8" s="68"/>
      <c r="WJE8" s="68"/>
      <c r="WJF8" s="68"/>
      <c r="WJG8" s="68"/>
      <c r="WJH8" s="68"/>
      <c r="WJI8" s="68"/>
      <c r="WJJ8" s="68"/>
      <c r="WJK8" s="68"/>
      <c r="WJL8" s="68"/>
      <c r="WJM8" s="68"/>
      <c r="WJN8" s="68"/>
      <c r="WJO8" s="68"/>
      <c r="WJP8" s="68"/>
      <c r="WJQ8" s="68"/>
      <c r="WJR8" s="68"/>
      <c r="WJS8" s="68"/>
      <c r="WJT8" s="68"/>
      <c r="WJU8" s="68"/>
      <c r="WJV8" s="68"/>
      <c r="WJW8" s="68"/>
      <c r="WJX8" s="68"/>
      <c r="WJY8" s="68"/>
      <c r="WJZ8" s="68"/>
      <c r="WKA8" s="68"/>
      <c r="WKB8" s="68"/>
      <c r="WKC8" s="68"/>
      <c r="WKD8" s="68"/>
      <c r="WKE8" s="68"/>
      <c r="WKF8" s="68"/>
      <c r="WKG8" s="68"/>
      <c r="WKH8" s="68"/>
      <c r="WKI8" s="68"/>
      <c r="WKJ8" s="68"/>
      <c r="WKK8" s="68"/>
      <c r="WKL8" s="68"/>
      <c r="WKM8" s="68"/>
      <c r="WKN8" s="68"/>
      <c r="WKO8" s="68"/>
      <c r="WKP8" s="68"/>
      <c r="WKQ8" s="68"/>
      <c r="WKR8" s="68"/>
      <c r="WKS8" s="68"/>
      <c r="WKT8" s="68"/>
      <c r="WKU8" s="68"/>
      <c r="WKV8" s="68"/>
      <c r="WKW8" s="68"/>
      <c r="WKX8" s="68"/>
      <c r="WKY8" s="68"/>
      <c r="WKZ8" s="68"/>
      <c r="WLA8" s="68"/>
      <c r="WLB8" s="68"/>
      <c r="WLC8" s="68"/>
      <c r="WLD8" s="68"/>
      <c r="WLE8" s="68"/>
      <c r="WLF8" s="68"/>
      <c r="WLG8" s="68"/>
      <c r="WLH8" s="68"/>
      <c r="WLI8" s="68"/>
      <c r="WLJ8" s="68"/>
      <c r="WLK8" s="68"/>
      <c r="WLL8" s="68"/>
      <c r="WLM8" s="68"/>
      <c r="WLN8" s="68"/>
      <c r="WLO8" s="68"/>
      <c r="WLP8" s="68"/>
      <c r="WLQ8" s="68"/>
      <c r="WLR8" s="68"/>
      <c r="WLS8" s="68"/>
      <c r="WLT8" s="68"/>
      <c r="WLU8" s="68"/>
      <c r="WLV8" s="68"/>
      <c r="WLW8" s="68"/>
      <c r="WLX8" s="68"/>
      <c r="WLY8" s="68"/>
      <c r="WLZ8" s="68"/>
      <c r="WMA8" s="68"/>
      <c r="WMB8" s="68"/>
      <c r="WMC8" s="68"/>
      <c r="WMD8" s="68"/>
      <c r="WME8" s="68"/>
      <c r="WMF8" s="68"/>
      <c r="WMG8" s="68"/>
      <c r="WMH8" s="68"/>
      <c r="WMI8" s="68"/>
      <c r="WMJ8" s="68"/>
      <c r="WMK8" s="68"/>
      <c r="WML8" s="68"/>
      <c r="WMM8" s="68"/>
      <c r="WMN8" s="68"/>
      <c r="WMO8" s="68"/>
      <c r="WMP8" s="68"/>
      <c r="WMQ8" s="68"/>
      <c r="WMR8" s="68"/>
      <c r="WMS8" s="68"/>
      <c r="WMT8" s="68"/>
      <c r="WMU8" s="68"/>
      <c r="WMV8" s="68"/>
      <c r="WMW8" s="68"/>
      <c r="WMX8" s="68"/>
      <c r="WMY8" s="68"/>
      <c r="WMZ8" s="68"/>
      <c r="WNA8" s="68"/>
      <c r="WNB8" s="68"/>
      <c r="WNC8" s="68"/>
      <c r="WND8" s="68"/>
      <c r="WNE8" s="68"/>
      <c r="WNF8" s="68"/>
      <c r="WNG8" s="68"/>
      <c r="WNH8" s="68"/>
      <c r="WNI8" s="68"/>
      <c r="WNJ8" s="68"/>
      <c r="WNK8" s="68"/>
      <c r="WNL8" s="68"/>
      <c r="WNM8" s="68"/>
      <c r="WNN8" s="68"/>
      <c r="WNO8" s="68"/>
      <c r="WNP8" s="68"/>
      <c r="WNQ8" s="68"/>
      <c r="WNR8" s="68"/>
      <c r="WNS8" s="68"/>
      <c r="WNT8" s="68"/>
      <c r="WNU8" s="68"/>
      <c r="WNV8" s="68"/>
      <c r="WNW8" s="68"/>
      <c r="WNX8" s="68"/>
      <c r="WNY8" s="68"/>
      <c r="WNZ8" s="68"/>
      <c r="WOA8" s="68"/>
      <c r="WOB8" s="68"/>
      <c r="WOC8" s="68"/>
      <c r="WOD8" s="68"/>
      <c r="WOE8" s="68"/>
      <c r="WOF8" s="68"/>
      <c r="WOG8" s="68"/>
      <c r="WOH8" s="68"/>
      <c r="WOI8" s="68"/>
      <c r="WOJ8" s="68"/>
      <c r="WOK8" s="68"/>
      <c r="WOL8" s="68"/>
      <c r="WOM8" s="68"/>
      <c r="WON8" s="68"/>
      <c r="WOO8" s="68"/>
      <c r="WOP8" s="68"/>
      <c r="WOQ8" s="68"/>
      <c r="WOR8" s="68"/>
      <c r="WOS8" s="68"/>
      <c r="WOT8" s="68"/>
      <c r="WOU8" s="68"/>
      <c r="WOV8" s="68"/>
      <c r="WOW8" s="68"/>
      <c r="WOX8" s="68"/>
      <c r="WOY8" s="68"/>
      <c r="WOZ8" s="68"/>
      <c r="WPA8" s="68"/>
      <c r="WPB8" s="68"/>
      <c r="WPC8" s="68"/>
      <c r="WPD8" s="68"/>
      <c r="WPE8" s="68"/>
      <c r="WPF8" s="68"/>
      <c r="WPG8" s="68"/>
      <c r="WPH8" s="68"/>
      <c r="WPI8" s="68"/>
      <c r="WPJ8" s="68"/>
      <c r="WPK8" s="68"/>
      <c r="WPL8" s="68"/>
      <c r="WPM8" s="68"/>
      <c r="WPN8" s="68"/>
      <c r="WPO8" s="68"/>
      <c r="WPP8" s="68"/>
      <c r="WPQ8" s="68"/>
      <c r="WPR8" s="68"/>
      <c r="WPS8" s="68"/>
      <c r="WPT8" s="68"/>
      <c r="WPU8" s="68"/>
      <c r="WPV8" s="68"/>
      <c r="WPW8" s="68"/>
      <c r="WPX8" s="68"/>
      <c r="WPY8" s="68"/>
      <c r="WPZ8" s="68"/>
      <c r="WQA8" s="68"/>
      <c r="WQB8" s="68"/>
      <c r="WQC8" s="68"/>
      <c r="WQD8" s="68"/>
      <c r="WQE8" s="68"/>
      <c r="WQF8" s="68"/>
      <c r="WQG8" s="68"/>
      <c r="WQH8" s="68"/>
      <c r="WQI8" s="68"/>
      <c r="WQJ8" s="68"/>
      <c r="WQK8" s="68"/>
      <c r="WQL8" s="68"/>
      <c r="WQM8" s="68"/>
      <c r="WQN8" s="68"/>
      <c r="WQO8" s="68"/>
      <c r="WQP8" s="68"/>
      <c r="WQQ8" s="68"/>
      <c r="WQR8" s="68"/>
      <c r="WQS8" s="68"/>
      <c r="WQT8" s="68"/>
      <c r="WQU8" s="68"/>
      <c r="WQV8" s="68"/>
      <c r="WQW8" s="68"/>
      <c r="WQX8" s="68"/>
      <c r="WQY8" s="68"/>
      <c r="WQZ8" s="68"/>
      <c r="WRA8" s="68"/>
      <c r="WRB8" s="68"/>
      <c r="WRC8" s="68"/>
      <c r="WRD8" s="68"/>
      <c r="WRE8" s="68"/>
      <c r="WRF8" s="68"/>
      <c r="WRG8" s="68"/>
      <c r="WRH8" s="68"/>
      <c r="WRI8" s="68"/>
      <c r="WRJ8" s="68"/>
      <c r="WRK8" s="68"/>
      <c r="WRL8" s="68"/>
      <c r="WRM8" s="68"/>
      <c r="WRN8" s="68"/>
      <c r="WRO8" s="68"/>
      <c r="WRP8" s="68"/>
      <c r="WRQ8" s="68"/>
      <c r="WRR8" s="68"/>
      <c r="WRS8" s="68"/>
      <c r="WRT8" s="68"/>
      <c r="WRU8" s="68"/>
      <c r="WRV8" s="68"/>
      <c r="WRW8" s="68"/>
      <c r="WRX8" s="68"/>
      <c r="WRY8" s="68"/>
      <c r="WRZ8" s="68"/>
      <c r="WSA8" s="68"/>
      <c r="WSB8" s="68"/>
      <c r="WSC8" s="68"/>
      <c r="WSD8" s="68"/>
      <c r="WSE8" s="68"/>
      <c r="WSF8" s="68"/>
      <c r="WSG8" s="68"/>
      <c r="WSH8" s="68"/>
      <c r="WSI8" s="68"/>
      <c r="WSJ8" s="68"/>
      <c r="WSK8" s="68"/>
      <c r="WSL8" s="68"/>
      <c r="WSM8" s="68"/>
      <c r="WSN8" s="68"/>
      <c r="WSO8" s="68"/>
      <c r="WSP8" s="68"/>
      <c r="WSQ8" s="68"/>
      <c r="WSR8" s="68"/>
      <c r="WSS8" s="68"/>
      <c r="WST8" s="68"/>
      <c r="WSU8" s="68"/>
      <c r="WSV8" s="68"/>
      <c r="WSW8" s="68"/>
      <c r="WSX8" s="68"/>
      <c r="WSY8" s="68"/>
      <c r="WSZ8" s="68"/>
      <c r="WTA8" s="68"/>
      <c r="WTB8" s="68"/>
      <c r="WTC8" s="68"/>
      <c r="WTD8" s="68"/>
      <c r="WTE8" s="68"/>
      <c r="WTF8" s="68"/>
      <c r="WTG8" s="68"/>
      <c r="WTH8" s="68"/>
      <c r="WTI8" s="68"/>
      <c r="WTJ8" s="68"/>
      <c r="WTK8" s="68"/>
      <c r="WTL8" s="68"/>
      <c r="WTM8" s="68"/>
      <c r="WTN8" s="68"/>
      <c r="WTO8" s="68"/>
      <c r="WTP8" s="68"/>
      <c r="WTQ8" s="68"/>
      <c r="WTR8" s="68"/>
      <c r="WTS8" s="68"/>
      <c r="WTT8" s="68"/>
      <c r="WTU8" s="68"/>
      <c r="WTV8" s="68"/>
      <c r="WTW8" s="68"/>
      <c r="WTX8" s="68"/>
      <c r="WTY8" s="68"/>
      <c r="WTZ8" s="68"/>
      <c r="WUA8" s="68"/>
      <c r="WUB8" s="68"/>
      <c r="WUC8" s="68"/>
      <c r="WUD8" s="68"/>
      <c r="WUE8" s="68"/>
      <c r="WUF8" s="68"/>
      <c r="WUG8" s="68"/>
      <c r="WUH8" s="68"/>
      <c r="WUI8" s="68"/>
      <c r="WUJ8" s="68"/>
      <c r="WUK8" s="68"/>
      <c r="WUL8" s="68"/>
      <c r="WUM8" s="68"/>
      <c r="WUN8" s="68"/>
      <c r="WUO8" s="68"/>
      <c r="WUP8" s="68"/>
      <c r="WUQ8" s="68"/>
      <c r="WUR8" s="68"/>
      <c r="WUS8" s="68"/>
      <c r="WUT8" s="68"/>
      <c r="WUU8" s="68"/>
      <c r="WUV8" s="68"/>
      <c r="WUW8" s="68"/>
      <c r="WUX8" s="68"/>
      <c r="WUY8" s="68"/>
      <c r="WUZ8" s="68"/>
      <c r="WVA8" s="68"/>
      <c r="WVB8" s="68"/>
      <c r="WVC8" s="68"/>
      <c r="WVD8" s="68"/>
      <c r="WVE8" s="68"/>
      <c r="WVF8" s="68"/>
      <c r="WVG8" s="68"/>
      <c r="WVH8" s="68"/>
      <c r="WVI8" s="68"/>
      <c r="WVJ8" s="68"/>
      <c r="WVK8" s="68"/>
      <c r="WVL8" s="68"/>
      <c r="WVM8" s="68"/>
      <c r="WVN8" s="68"/>
      <c r="WVO8" s="68"/>
      <c r="WVP8" s="68"/>
      <c r="WVQ8" s="68"/>
      <c r="WVR8" s="68"/>
      <c r="WVS8" s="68"/>
      <c r="WVT8" s="68"/>
      <c r="WVU8" s="68"/>
      <c r="WVV8" s="68"/>
      <c r="WVW8" s="68"/>
      <c r="WVX8" s="68"/>
      <c r="WVY8" s="68"/>
      <c r="WVZ8" s="68"/>
      <c r="WWA8" s="68"/>
      <c r="WWB8" s="68"/>
      <c r="WWC8" s="68"/>
      <c r="WWD8" s="68"/>
      <c r="WWE8" s="68"/>
      <c r="WWF8" s="68"/>
      <c r="WWG8" s="68"/>
      <c r="WWH8" s="68"/>
      <c r="WWI8" s="68"/>
      <c r="WWJ8" s="68"/>
      <c r="WWK8" s="68"/>
      <c r="WWL8" s="68"/>
      <c r="WWM8" s="68"/>
      <c r="WWN8" s="68"/>
      <c r="WWO8" s="68"/>
      <c r="WWP8" s="68"/>
      <c r="WWQ8" s="68"/>
      <c r="WWR8" s="68"/>
      <c r="WWS8" s="68"/>
      <c r="WWT8" s="68"/>
      <c r="WWU8" s="68"/>
      <c r="WWV8" s="68"/>
      <c r="WWW8" s="68"/>
      <c r="WWX8" s="68"/>
      <c r="WWY8" s="68"/>
      <c r="WWZ8" s="68"/>
      <c r="WXA8" s="68"/>
      <c r="WXB8" s="68"/>
      <c r="WXC8" s="68"/>
      <c r="WXD8" s="68"/>
      <c r="WXE8" s="68"/>
      <c r="WXF8" s="68"/>
      <c r="WXG8" s="68"/>
      <c r="WXH8" s="68"/>
      <c r="WXI8" s="68"/>
      <c r="WXJ8" s="68"/>
      <c r="WXK8" s="68"/>
      <c r="WXL8" s="68"/>
      <c r="WXM8" s="68"/>
      <c r="WXN8" s="68"/>
      <c r="WXO8" s="68"/>
      <c r="WXP8" s="68"/>
      <c r="WXQ8" s="68"/>
      <c r="WXR8" s="68"/>
      <c r="WXS8" s="68"/>
      <c r="WXT8" s="68"/>
      <c r="WXU8" s="68"/>
      <c r="WXV8" s="68"/>
      <c r="WXW8" s="68"/>
      <c r="WXX8" s="68"/>
      <c r="WXY8" s="68"/>
      <c r="WXZ8" s="68"/>
      <c r="WYA8" s="68"/>
      <c r="WYB8" s="68"/>
      <c r="WYC8" s="68"/>
      <c r="WYD8" s="68"/>
      <c r="WYE8" s="68"/>
      <c r="WYF8" s="68"/>
      <c r="WYG8" s="68"/>
      <c r="WYH8" s="68"/>
      <c r="WYI8" s="68"/>
      <c r="WYJ8" s="68"/>
      <c r="WYK8" s="68"/>
      <c r="WYL8" s="68"/>
      <c r="WYM8" s="68"/>
      <c r="WYN8" s="68"/>
      <c r="WYO8" s="68"/>
      <c r="WYP8" s="68"/>
      <c r="WYQ8" s="68"/>
      <c r="WYR8" s="68"/>
      <c r="WYS8" s="68"/>
      <c r="WYT8" s="68"/>
      <c r="WYU8" s="68"/>
      <c r="WYV8" s="68"/>
      <c r="WYW8" s="68"/>
      <c r="WYX8" s="68"/>
      <c r="WYY8" s="68"/>
      <c r="WYZ8" s="68"/>
      <c r="WZA8" s="68"/>
      <c r="WZB8" s="68"/>
      <c r="WZC8" s="68"/>
      <c r="WZD8" s="68"/>
      <c r="WZE8" s="68"/>
      <c r="WZF8" s="68"/>
      <c r="WZG8" s="68"/>
      <c r="WZH8" s="68"/>
      <c r="WZI8" s="68"/>
      <c r="WZJ8" s="68"/>
      <c r="WZK8" s="68"/>
      <c r="WZL8" s="68"/>
      <c r="WZM8" s="68"/>
      <c r="WZN8" s="68"/>
      <c r="WZO8" s="68"/>
      <c r="WZP8" s="68"/>
      <c r="WZQ8" s="68"/>
      <c r="WZR8" s="68"/>
      <c r="WZS8" s="68"/>
      <c r="WZT8" s="68"/>
      <c r="WZU8" s="68"/>
      <c r="WZV8" s="68"/>
      <c r="WZW8" s="68"/>
      <c r="WZX8" s="68"/>
      <c r="WZY8" s="68"/>
      <c r="WZZ8" s="68"/>
      <c r="XAA8" s="68"/>
      <c r="XAB8" s="68"/>
      <c r="XAC8" s="68"/>
      <c r="XAD8" s="68"/>
      <c r="XAE8" s="68"/>
      <c r="XAF8" s="68"/>
      <c r="XAG8" s="68"/>
      <c r="XAH8" s="68"/>
      <c r="XAI8" s="68"/>
      <c r="XAJ8" s="68"/>
      <c r="XAK8" s="68"/>
      <c r="XAL8" s="68"/>
      <c r="XAM8" s="68"/>
      <c r="XAN8" s="68"/>
      <c r="XAO8" s="68"/>
      <c r="XAP8" s="68"/>
      <c r="XAQ8" s="68"/>
      <c r="XAR8" s="68"/>
      <c r="XAS8" s="68"/>
      <c r="XAT8" s="68"/>
      <c r="XAU8" s="68"/>
      <c r="XAV8" s="68"/>
      <c r="XAW8" s="68"/>
      <c r="XAX8" s="68"/>
      <c r="XAY8" s="68"/>
      <c r="XAZ8" s="68"/>
      <c r="XBA8" s="68"/>
      <c r="XBB8" s="68"/>
      <c r="XBC8" s="68"/>
      <c r="XBD8" s="68"/>
      <c r="XBE8" s="68"/>
      <c r="XBF8" s="68"/>
      <c r="XBG8" s="68"/>
      <c r="XBH8" s="68"/>
      <c r="XBI8" s="68"/>
      <c r="XBJ8" s="68"/>
      <c r="XBK8" s="68"/>
      <c r="XBL8" s="68"/>
      <c r="XBM8" s="68"/>
      <c r="XBN8" s="68"/>
      <c r="XBO8" s="68"/>
      <c r="XBP8" s="68"/>
      <c r="XBQ8" s="68"/>
      <c r="XBR8" s="68"/>
      <c r="XBS8" s="68"/>
      <c r="XBT8" s="68"/>
      <c r="XBU8" s="68"/>
      <c r="XBV8" s="68"/>
      <c r="XBW8" s="68"/>
      <c r="XBX8" s="68"/>
      <c r="XBY8" s="68"/>
      <c r="XBZ8" s="68"/>
      <c r="XCA8" s="68"/>
      <c r="XCB8" s="68"/>
      <c r="XCC8" s="68"/>
      <c r="XCD8" s="68"/>
      <c r="XCE8" s="68"/>
      <c r="XCF8" s="68"/>
      <c r="XCG8" s="68"/>
      <c r="XCH8" s="68"/>
      <c r="XCI8" s="68"/>
      <c r="XCJ8" s="68"/>
      <c r="XCK8" s="68"/>
      <c r="XCL8" s="68"/>
      <c r="XCM8" s="68"/>
      <c r="XCN8" s="68"/>
      <c r="XCO8" s="68"/>
      <c r="XCP8" s="68"/>
      <c r="XCQ8" s="68"/>
      <c r="XCR8" s="68"/>
      <c r="XCS8" s="68"/>
      <c r="XCT8" s="68"/>
      <c r="XCU8" s="68"/>
      <c r="XCV8" s="68"/>
      <c r="XCW8" s="68"/>
      <c r="XCX8" s="68"/>
      <c r="XCY8" s="68"/>
      <c r="XCZ8" s="68"/>
      <c r="XDA8" s="68"/>
      <c r="XDB8" s="68"/>
      <c r="XDC8" s="68"/>
      <c r="XDD8" s="68"/>
      <c r="XDE8" s="68"/>
      <c r="XDF8" s="68"/>
      <c r="XDG8" s="68"/>
      <c r="XDH8" s="68"/>
      <c r="XDI8" s="68"/>
      <c r="XDJ8" s="68"/>
      <c r="XDK8" s="68"/>
      <c r="XDL8" s="68"/>
      <c r="XDM8" s="68"/>
      <c r="XDN8" s="68"/>
      <c r="XDO8" s="68"/>
      <c r="XDP8" s="68"/>
      <c r="XDQ8" s="68"/>
      <c r="XDR8" s="68"/>
      <c r="XDS8" s="68"/>
      <c r="XDT8" s="68"/>
      <c r="XDU8" s="68"/>
      <c r="XDV8" s="68"/>
      <c r="XDW8" s="68"/>
      <c r="XDX8" s="68"/>
      <c r="XDY8" s="68"/>
      <c r="XDZ8" s="68"/>
      <c r="XEA8" s="68"/>
      <c r="XEB8" s="68"/>
      <c r="XEC8" s="68"/>
      <c r="XED8" s="68"/>
      <c r="XEE8" s="68"/>
      <c r="XEF8" s="68"/>
      <c r="XEG8" s="68"/>
      <c r="XEH8" s="68"/>
      <c r="XEI8" s="68"/>
      <c r="XEJ8" s="68"/>
      <c r="XEK8" s="68"/>
      <c r="XEL8" s="68"/>
      <c r="XEM8" s="68"/>
      <c r="XEN8" s="68"/>
      <c r="XEO8" s="68"/>
      <c r="XEP8" s="68"/>
      <c r="XEQ8" s="68"/>
      <c r="XER8" s="68"/>
      <c r="XES8" s="68"/>
      <c r="XET8" s="68"/>
      <c r="XEU8" s="68"/>
      <c r="XEV8" s="68"/>
      <c r="XEW8" s="68"/>
      <c r="XEX8" s="68"/>
      <c r="XEY8" s="68"/>
      <c r="XEZ8" s="68"/>
      <c r="XFA8" s="68"/>
      <c r="XFB8" s="68"/>
      <c r="XFC8" s="68"/>
      <c r="XFD8" s="68"/>
    </row>
    <row r="9" spans="1:16384" s="71" customFormat="1" ht="21.95" customHeight="1" x14ac:dyDescent="0.25">
      <c r="A9" s="137" t="s">
        <v>2177</v>
      </c>
      <c r="B9" s="138">
        <f ca="1">SUMIF(C:C,"WARNING_COUNT",B:B)</f>
        <v>0</v>
      </c>
      <c r="C9" s="137"/>
      <c r="D9" s="137"/>
      <c r="E9" s="137"/>
      <c r="F9" s="137"/>
      <c r="G9" s="137"/>
      <c r="H9" s="206"/>
      <c r="I9" s="270" t="s">
        <v>2440</v>
      </c>
      <c r="J9" s="270"/>
      <c r="K9" s="270"/>
      <c r="L9" s="270"/>
      <c r="M9" s="270"/>
      <c r="N9" s="270"/>
      <c r="O9" s="270"/>
      <c r="P9" s="270"/>
      <c r="Q9" s="270"/>
      <c r="R9" s="270"/>
      <c r="S9" s="270"/>
      <c r="T9" s="270"/>
      <c r="U9" s="270"/>
      <c r="V9" s="270"/>
      <c r="W9" s="270"/>
      <c r="X9" s="270"/>
      <c r="Y9" s="206"/>
    </row>
    <row r="10" spans="1:16384" s="71" customFormat="1" ht="21.95" customHeight="1" x14ac:dyDescent="0.25">
      <c r="A10" s="137" t="s">
        <v>2178</v>
      </c>
      <c r="B10" s="138" t="b">
        <f ca="1">B9&gt;0</f>
        <v>0</v>
      </c>
      <c r="C10" s="137"/>
      <c r="D10" s="137"/>
      <c r="E10" s="137"/>
      <c r="F10" s="137"/>
      <c r="G10" s="137"/>
      <c r="H10" s="206"/>
      <c r="I10" s="271"/>
      <c r="J10" s="271"/>
      <c r="K10" s="271"/>
      <c r="L10" s="271"/>
      <c r="M10" s="271"/>
      <c r="N10" s="271"/>
      <c r="O10" s="271"/>
      <c r="P10" s="271"/>
      <c r="Q10" s="271"/>
      <c r="R10" s="271"/>
      <c r="S10" s="271"/>
      <c r="T10" s="271"/>
      <c r="U10" s="271"/>
      <c r="V10" s="271"/>
      <c r="W10" s="271"/>
      <c r="X10" s="271"/>
      <c r="Y10" s="206"/>
    </row>
    <row r="11" spans="1:16384" s="71" customFormat="1" ht="21.95" customHeight="1" x14ac:dyDescent="0.25">
      <c r="A11" s="137" t="s">
        <v>2179</v>
      </c>
      <c r="B11" s="138" t="str">
        <f ca="1">IF(B10,1,"")</f>
        <v/>
      </c>
      <c r="C11" s="137"/>
      <c r="D11" s="137"/>
      <c r="E11" s="137"/>
      <c r="F11" s="137"/>
      <c r="G11" s="137"/>
      <c r="H11" s="206"/>
      <c r="I11" s="271"/>
      <c r="J11" s="271"/>
      <c r="K11" s="271"/>
      <c r="L11" s="271"/>
      <c r="M11" s="271"/>
      <c r="N11" s="271"/>
      <c r="O11" s="271"/>
      <c r="P11" s="271"/>
      <c r="Q11" s="271"/>
      <c r="R11" s="271"/>
      <c r="S11" s="271"/>
      <c r="T11" s="271"/>
      <c r="U11" s="271"/>
      <c r="V11" s="271"/>
      <c r="W11" s="271"/>
      <c r="X11" s="271"/>
      <c r="Y11" s="206"/>
    </row>
    <row r="12" spans="1:16384" s="71" customFormat="1" ht="21.95" customHeight="1" x14ac:dyDescent="0.2">
      <c r="A12" s="137" t="s">
        <v>2180</v>
      </c>
      <c r="B12" s="136" t="str">
        <f ca="1">IF(B10,B9&amp;" "&amp;'$DB.CONFIG'!#REF!,"")</f>
        <v/>
      </c>
      <c r="C12" s="137"/>
      <c r="D12" s="137"/>
      <c r="E12" s="137"/>
      <c r="F12" s="137"/>
      <c r="G12" s="137"/>
      <c r="H12" s="206"/>
      <c r="I12" s="271"/>
      <c r="J12" s="271"/>
      <c r="K12" s="271"/>
      <c r="L12" s="271"/>
      <c r="M12" s="271"/>
      <c r="N12" s="271"/>
      <c r="O12" s="271"/>
      <c r="P12" s="271"/>
      <c r="Q12" s="271"/>
      <c r="R12" s="271"/>
      <c r="S12" s="271"/>
      <c r="T12" s="271"/>
      <c r="U12" s="271"/>
      <c r="V12" s="271"/>
      <c r="W12" s="271"/>
      <c r="X12" s="271"/>
      <c r="Y12" s="206"/>
    </row>
    <row r="13" spans="1:16384" s="71" customFormat="1" ht="21.95" customHeight="1" x14ac:dyDescent="0.25">
      <c r="A13" s="137" t="s">
        <v>2184</v>
      </c>
      <c r="B13" s="138">
        <f ca="1">SUMIF(C:C,"ERROR_COUNT",B:B)</f>
        <v>0</v>
      </c>
      <c r="C13" s="137"/>
      <c r="D13" s="137"/>
      <c r="E13" s="137"/>
      <c r="F13" s="137"/>
      <c r="G13" s="137"/>
      <c r="H13" s="206"/>
      <c r="I13" s="271"/>
      <c r="J13" s="271"/>
      <c r="K13" s="271"/>
      <c r="L13" s="271"/>
      <c r="M13" s="271"/>
      <c r="N13" s="271"/>
      <c r="O13" s="271"/>
      <c r="P13" s="271"/>
      <c r="Q13" s="271"/>
      <c r="R13" s="271"/>
      <c r="S13" s="271"/>
      <c r="T13" s="271"/>
      <c r="U13" s="271"/>
      <c r="V13" s="271"/>
      <c r="W13" s="271"/>
      <c r="X13" s="271"/>
      <c r="Y13" s="206"/>
    </row>
    <row r="14" spans="1:16384" s="71" customFormat="1" ht="21.95" customHeight="1" x14ac:dyDescent="0.25">
      <c r="A14" s="139" t="s">
        <v>2188</v>
      </c>
      <c r="B14" s="140">
        <f>ROW(H23)</f>
        <v>23</v>
      </c>
      <c r="C14" s="137"/>
      <c r="D14" s="137"/>
      <c r="E14" s="137"/>
      <c r="F14" s="137"/>
      <c r="G14" s="137"/>
      <c r="H14" s="206"/>
      <c r="I14" s="271"/>
      <c r="J14" s="271"/>
      <c r="K14" s="271"/>
      <c r="L14" s="271"/>
      <c r="M14" s="271"/>
      <c r="N14" s="271"/>
      <c r="O14" s="271"/>
      <c r="P14" s="271"/>
      <c r="Q14" s="271"/>
      <c r="R14" s="271"/>
      <c r="S14" s="271"/>
      <c r="T14" s="271"/>
      <c r="U14" s="271"/>
      <c r="V14" s="271"/>
      <c r="W14" s="271"/>
      <c r="X14" s="271"/>
      <c r="Y14" s="206"/>
    </row>
    <row r="15" spans="1:16384" s="71" customFormat="1" ht="21.95" customHeight="1" x14ac:dyDescent="0.25">
      <c r="A15" s="139" t="s">
        <v>2189</v>
      </c>
      <c r="B15" s="140">
        <f>ROW(H25)</f>
        <v>25</v>
      </c>
      <c r="C15" s="137"/>
      <c r="D15" s="137"/>
      <c r="E15" s="137"/>
      <c r="F15" s="137"/>
      <c r="G15" s="137"/>
      <c r="H15" s="206"/>
      <c r="I15" s="271"/>
      <c r="J15" s="271"/>
      <c r="K15" s="271"/>
      <c r="L15" s="271"/>
      <c r="M15" s="271"/>
      <c r="N15" s="271"/>
      <c r="O15" s="271"/>
      <c r="P15" s="271"/>
      <c r="Q15" s="271"/>
      <c r="R15" s="271"/>
      <c r="S15" s="271"/>
      <c r="T15" s="271"/>
      <c r="U15" s="271"/>
      <c r="V15" s="271"/>
      <c r="W15" s="271"/>
      <c r="X15" s="271"/>
      <c r="Y15" s="206"/>
    </row>
    <row r="16" spans="1:16384" s="71" customFormat="1" ht="21.95" customHeight="1" x14ac:dyDescent="0.25">
      <c r="A16" s="139" t="s">
        <v>2190</v>
      </c>
      <c r="B16" s="140">
        <f>B15-B14+1</f>
        <v>3</v>
      </c>
      <c r="C16" s="137"/>
      <c r="D16" s="137"/>
      <c r="E16" s="137"/>
      <c r="F16" s="137"/>
      <c r="G16" s="137"/>
      <c r="H16" s="206"/>
      <c r="I16" s="271"/>
      <c r="J16" s="271"/>
      <c r="K16" s="271"/>
      <c r="L16" s="271"/>
      <c r="M16" s="271"/>
      <c r="N16" s="271"/>
      <c r="O16" s="271"/>
      <c r="P16" s="271"/>
      <c r="Q16" s="271"/>
      <c r="R16" s="271"/>
      <c r="S16" s="271"/>
      <c r="T16" s="271"/>
      <c r="U16" s="271"/>
      <c r="V16" s="271"/>
      <c r="W16" s="271"/>
      <c r="X16" s="271"/>
      <c r="Y16" s="206"/>
    </row>
    <row r="17" spans="1:25" s="71" customFormat="1" ht="21.95" customHeight="1" x14ac:dyDescent="0.25">
      <c r="A17" s="137"/>
      <c r="B17" s="137"/>
      <c r="C17" s="137"/>
      <c r="D17" s="137"/>
      <c r="E17" s="137"/>
      <c r="F17" s="137"/>
      <c r="G17" s="137"/>
      <c r="H17" s="206"/>
      <c r="I17" s="283" t="s">
        <v>2437</v>
      </c>
      <c r="J17" s="283"/>
      <c r="K17" s="283"/>
      <c r="L17" s="283"/>
      <c r="M17" s="283"/>
      <c r="N17" s="283"/>
      <c r="O17" s="283"/>
      <c r="P17" s="283"/>
      <c r="Q17" s="283"/>
      <c r="R17" s="283"/>
      <c r="S17" s="283"/>
      <c r="T17" s="283"/>
      <c r="U17" s="283"/>
      <c r="V17" s="283"/>
      <c r="W17" s="283"/>
      <c r="X17" s="283"/>
      <c r="Y17" s="206"/>
    </row>
    <row r="18" spans="1:25" s="71" customFormat="1" ht="6.75" customHeight="1" x14ac:dyDescent="0.25">
      <c r="A18" s="141" t="s">
        <v>127</v>
      </c>
      <c r="B18" s="154" t="s">
        <v>2377</v>
      </c>
      <c r="C18" s="142"/>
      <c r="D18" s="143"/>
      <c r="E18" s="143"/>
      <c r="F18" s="143"/>
      <c r="G18" s="99" t="str">
        <f>B39</f>
        <v>Homebuyer Information</v>
      </c>
      <c r="H18" s="205"/>
      <c r="I18" s="88"/>
      <c r="J18" s="205"/>
      <c r="K18" s="205"/>
      <c r="L18" s="205"/>
      <c r="M18" s="205"/>
      <c r="N18" s="205"/>
      <c r="O18" s="205"/>
      <c r="P18" s="205"/>
      <c r="Q18" s="205"/>
      <c r="R18" s="205"/>
      <c r="S18" s="205"/>
      <c r="T18" s="205"/>
      <c r="U18" s="205"/>
      <c r="V18" s="205"/>
      <c r="W18" s="205"/>
      <c r="X18" s="205"/>
      <c r="Y18" s="205"/>
    </row>
    <row r="19" spans="1:25" s="71" customFormat="1" ht="21.95" customHeight="1" x14ac:dyDescent="0.2">
      <c r="A19" s="129" t="s">
        <v>2237</v>
      </c>
      <c r="B19" s="144" t="str">
        <f>IF(I30="","",I30)</f>
        <v/>
      </c>
      <c r="C19" s="137">
        <f ca="1">VLOOKUP(A19,DB_TBL_DATA_FIELDS[[FIELD_ID]:[PCT_CALC_FIELD_STATUS_CODE]],22,FALSE)</f>
        <v>1</v>
      </c>
      <c r="D19" s="137" t="str">
        <f>IF(VLOOKUP(A19,DB_TBL_DATA_FIELDS[[FIELD_ID]:[ERROR_MESSAGE]],23,FALSE)&lt;&gt;0,VLOOKUP(A19,DB_TBL_DATA_FIELDS[[FIELD_ID]:[ERROR_MESSAGE]],23,FALSE),"")</f>
        <v/>
      </c>
      <c r="E19" s="137">
        <f>VLOOKUP(A19,DB_TBL_DATA_FIELDS[[#All],[FIELD_ID]:[RANGE_VALIDATION_MAX]],18,FALSE)</f>
        <v>0</v>
      </c>
      <c r="F19" s="137">
        <f>VLOOKUP(A19,DB_TBL_DATA_FIELDS[[#All],[FIELD_ID]:[RANGE_VALIDATION_MAX]],19,FALSE)</f>
        <v>100</v>
      </c>
      <c r="G19" s="137">
        <f ca="1">IF(C19&lt;0,"",C19)</f>
        <v>1</v>
      </c>
      <c r="H19" s="124"/>
      <c r="I19" s="89" t="s">
        <v>28</v>
      </c>
      <c r="J19" s="90">
        <f>1</f>
        <v>1</v>
      </c>
      <c r="K19" s="91"/>
      <c r="L19" s="91"/>
      <c r="M19" s="89" t="s">
        <v>2192</v>
      </c>
      <c r="N19" s="90">
        <f>2</f>
        <v>2</v>
      </c>
      <c r="O19" s="115"/>
      <c r="P19" s="115"/>
      <c r="Q19" s="89" t="s">
        <v>2193</v>
      </c>
      <c r="R19" s="90">
        <f>0</f>
        <v>0</v>
      </c>
      <c r="S19" s="115"/>
      <c r="T19" s="115"/>
      <c r="U19" s="278" t="s">
        <v>2194</v>
      </c>
      <c r="V19" s="279"/>
      <c r="W19" s="279"/>
      <c r="X19" s="280"/>
      <c r="Y19" s="113"/>
    </row>
    <row r="20" spans="1:25" s="71" customFormat="1" ht="21.95" customHeight="1" x14ac:dyDescent="0.2">
      <c r="A20" s="129" t="s">
        <v>2241</v>
      </c>
      <c r="B20" s="144" t="str">
        <f>IF(O30="","",O30)</f>
        <v/>
      </c>
      <c r="C20" s="137">
        <f ca="1">VLOOKUP(A20,DB_TBL_DATA_FIELDS[[FIELD_ID]:[PCT_CALC_FIELD_STATUS_CODE]],22,FALSE)</f>
        <v>-1</v>
      </c>
      <c r="D20" s="137" t="str">
        <f>IF(VLOOKUP(A20,DB_TBL_DATA_FIELDS[[FIELD_ID]:[ERROR_MESSAGE]],23,FALSE)&lt;&gt;0,VLOOKUP(A20,DB_TBL_DATA_FIELDS[[FIELD_ID]:[ERROR_MESSAGE]],23,FALSE),"")</f>
        <v/>
      </c>
      <c r="E20" s="137">
        <f>VLOOKUP(A20,DB_TBL_DATA_FIELDS[[#All],[FIELD_ID]:[RANGE_VALIDATION_MAX]],18,FALSE)</f>
        <v>0</v>
      </c>
      <c r="F20" s="137">
        <f>VLOOKUP(A20,DB_TBL_DATA_FIELDS[[#All],[FIELD_ID]:[RANGE_VALIDATION_MAX]],19,FALSE)</f>
        <v>30</v>
      </c>
      <c r="G20" s="137" t="str">
        <f t="shared" ref="G20:G21" ca="1" si="0">IF(C20&lt;0,"",C20)</f>
        <v/>
      </c>
      <c r="H20" s="113"/>
      <c r="I20" s="113"/>
      <c r="J20" s="70"/>
      <c r="K20" s="113"/>
      <c r="L20" s="70"/>
      <c r="M20" s="113"/>
      <c r="N20" s="70"/>
      <c r="O20" s="113"/>
      <c r="P20" s="70"/>
      <c r="Q20" s="113"/>
      <c r="R20" s="70"/>
      <c r="S20" s="113"/>
      <c r="T20" s="70"/>
      <c r="U20" s="113"/>
      <c r="V20" s="70"/>
      <c r="W20" s="113"/>
      <c r="X20" s="70"/>
      <c r="Y20" s="113"/>
    </row>
    <row r="21" spans="1:25" s="71" customFormat="1" ht="21.95" customHeight="1" thickBot="1" x14ac:dyDescent="0.3">
      <c r="A21" s="129" t="s">
        <v>2240</v>
      </c>
      <c r="B21" s="144" t="str">
        <f>IF(S30="","",S30)</f>
        <v/>
      </c>
      <c r="C21" s="137">
        <f ca="1">VLOOKUP(A21,DB_TBL_DATA_FIELDS[[FIELD_ID]:[PCT_CALC_FIELD_STATUS_CODE]],22,FALSE)</f>
        <v>1</v>
      </c>
      <c r="D21" s="137" t="str">
        <f>IF(VLOOKUP(A21,DB_TBL_DATA_FIELDS[[FIELD_ID]:[ERROR_MESSAGE]],23,FALSE)&lt;&gt;0,VLOOKUP(A21,DB_TBL_DATA_FIELDS[[FIELD_ID]:[ERROR_MESSAGE]],23,FALSE),"")</f>
        <v/>
      </c>
      <c r="E21" s="137">
        <f>VLOOKUP(A21,DB_TBL_DATA_FIELDS[[#All],[FIELD_ID]:[RANGE_VALIDATION_MAX]],18,FALSE)</f>
        <v>0</v>
      </c>
      <c r="F21" s="137">
        <f>VLOOKUP(A21,DB_TBL_DATA_FIELDS[[#All],[FIELD_ID]:[RANGE_VALIDATION_MAX]],19,FALSE)</f>
        <v>30</v>
      </c>
      <c r="G21" s="137">
        <f t="shared" ca="1" si="0"/>
        <v>1</v>
      </c>
      <c r="H21" s="117"/>
      <c r="I21" s="72" t="s">
        <v>203</v>
      </c>
      <c r="J21" s="126"/>
      <c r="K21" s="126"/>
      <c r="L21" s="126"/>
      <c r="M21" s="126"/>
      <c r="N21" s="126"/>
      <c r="O21" s="126"/>
      <c r="P21" s="126"/>
      <c r="Q21" s="126"/>
      <c r="R21" s="126"/>
      <c r="S21" s="126"/>
      <c r="T21" s="126"/>
      <c r="U21" s="126"/>
      <c r="V21" s="126"/>
      <c r="W21" s="126"/>
      <c r="X21" s="92"/>
      <c r="Y21" s="117"/>
    </row>
    <row r="22" spans="1:25" s="71" customFormat="1" ht="21.95" customHeight="1" x14ac:dyDescent="0.25">
      <c r="A22" s="188" t="s">
        <v>2384</v>
      </c>
      <c r="B22" s="138" t="str">
        <f ca="1">VLOOKUP(A22,'$DB.DATA'!D:H,5,FALSE)</f>
        <v/>
      </c>
      <c r="C22" s="137" t="str">
        <f ca="1">VLOOKUP(A22,DB_TBL_DATA_FIELDS[[FIELD_ID]:[PCT_CALC_FIELD_STATUS_CODE]],22,FALSE)</f>
        <v/>
      </c>
      <c r="D22" s="137" t="str">
        <f>IF(VLOOKUP(A22,DB_TBL_DATA_FIELDS[[FIELD_ID]:[ERROR_MESSAGE]],23,FALSE)&lt;&gt;0,VLOOKUP(A22,DB_TBL_DATA_FIELDS[[FIELD_ID]:[ERROR_MESSAGE]],23,FALSE),"")</f>
        <v/>
      </c>
      <c r="E22" s="137">
        <f>VLOOKUP(A22,DB_TBL_DATA_FIELDS[[#All],[FIELD_ID]:[RANGE_VALIDATION_MAX]],18,FALSE)</f>
        <v>0</v>
      </c>
      <c r="F22" s="137">
        <f>VLOOKUP(A22,DB_TBL_DATA_FIELDS[[#All],[FIELD_ID]:[RANGE_VALIDATION_MAX]],19,FALSE)</f>
        <v>0</v>
      </c>
      <c r="G22" s="137" t="str">
        <f t="shared" ref="G22:G29" ca="1" si="1">IF(C22&lt;0,"",C22)</f>
        <v/>
      </c>
      <c r="H22" s="125"/>
      <c r="I22" s="93" t="s">
        <v>2378</v>
      </c>
      <c r="J22" s="73"/>
      <c r="K22" s="73"/>
      <c r="L22" s="73"/>
      <c r="M22" s="73"/>
      <c r="N22" s="73"/>
      <c r="O22" s="93" t="s">
        <v>2379</v>
      </c>
      <c r="P22" s="116"/>
      <c r="Q22" s="94" t="s">
        <v>2378</v>
      </c>
      <c r="R22" s="73"/>
      <c r="S22" s="73"/>
      <c r="T22" s="73"/>
      <c r="U22" s="73"/>
      <c r="V22" s="73"/>
      <c r="W22" s="93" t="s">
        <v>2379</v>
      </c>
      <c r="X22" s="73"/>
      <c r="Y22" s="117"/>
    </row>
    <row r="23" spans="1:25" s="71" customFormat="1" ht="21.95" customHeight="1" x14ac:dyDescent="0.25">
      <c r="A23" s="188" t="s">
        <v>2461</v>
      </c>
      <c r="B23" s="144" t="str">
        <f>IF(I32="","",I32)</f>
        <v/>
      </c>
      <c r="C23" s="137">
        <f ca="1">VLOOKUP(A23,DB_TBL_DATA_FIELDS[[FIELD_ID]:[PCT_CALC_FIELD_STATUS_CODE]],22,FALSE)</f>
        <v>-1</v>
      </c>
      <c r="D23" s="137" t="str">
        <f>IF(VLOOKUP(A23,DB_TBL_DATA_FIELDS[[FIELD_ID]:[ERROR_MESSAGE]],23,FALSE)&lt;&gt;0,VLOOKUP(A23,DB_TBL_DATA_FIELDS[[FIELD_ID]:[ERROR_MESSAGE]],23,FALSE),"")</f>
        <v/>
      </c>
      <c r="E23" s="137">
        <f>VLOOKUP(A23,DB_TBL_DATA_FIELDS[[#All],[FIELD_ID]:[RANGE_VALIDATION_MAX]],18,FALSE)</f>
        <v>0</v>
      </c>
      <c r="F23" s="137">
        <f>VLOOKUP(A23,DB_TBL_DATA_FIELDS[[#All],[FIELD_ID]:[RANGE_VALIDATION_MAX]],19,FALSE)</f>
        <v>100</v>
      </c>
      <c r="G23" s="137" t="str">
        <f t="shared" ca="1" si="1"/>
        <v/>
      </c>
      <c r="H23" s="117"/>
      <c r="I23" s="276" t="str">
        <f>ROMAN(ROW()-$B$14+1)&amp;".     "&amp;IFERROR(VLOOKUP("SECTION_"&amp;(ROW()-$B$14+1)&amp;"_TOC_LABEL",A:B,2,FALSE),"")</f>
        <v>I.     Homebuyer Information</v>
      </c>
      <c r="J23" s="277"/>
      <c r="K23" s="277"/>
      <c r="L23" s="277"/>
      <c r="M23" s="277"/>
      <c r="N23" s="205" t="str">
        <f>IF(IFERROR(VLOOKUP("SECTION_"&amp;(ROW()-$B$14+1)&amp;"_WARNING_FLAG",A:B,2,FALSE),FALSE),1,"")</f>
        <v/>
      </c>
      <c r="O23" s="95" t="str">
        <f ca="1">IFERROR(VLOOKUP("SECTION_"&amp;(ROW()-$B$14+1)&amp;"_STATUS_TEXT",A:B,2,FALSE),"")</f>
        <v>Not Started</v>
      </c>
      <c r="P23" s="96" t="str">
        <f ca="1">IFERROR(VLOOKUP("SECTION_"&amp;(ROW()-$B$14+1)&amp;"_STATUS_CODE",A:B,2,FALSE),"")</f>
        <v/>
      </c>
      <c r="Q23" s="281" t="str">
        <f>ROMAN(ROW()-$B$14+$B$16+1)&amp;".     "&amp;IFERROR(VLOOKUP("SECTION_"&amp;(ROW()-$B$14+1+$B$16)&amp;"_TOC_LABEL",A:B,2,FALSE),"")</f>
        <v>IV.     Mortgage Information</v>
      </c>
      <c r="R23" s="282"/>
      <c r="S23" s="282"/>
      <c r="T23" s="282"/>
      <c r="U23" s="282"/>
      <c r="V23" s="205" t="str">
        <f>IF(IFERROR(VLOOKUP("SECTION_"&amp;(ROW()-$B$14+1+$B$16)&amp;"_WARNING_FLAG",A:B,2,FALSE),FALSE),1,"")</f>
        <v/>
      </c>
      <c r="W23" s="97" t="str">
        <f ca="1">IFERROR(VLOOKUP("SECTION_"&amp;(ROW()-$B$14+1+$B$16)&amp;"_STATUS_TEXT",A:B,2,FALSE),"")</f>
        <v>Not Started</v>
      </c>
      <c r="X23" s="205" t="str">
        <f ca="1">IFERROR(VLOOKUP("SECTION_"&amp;(ROW()-$B$14+1+$B$16)&amp;"_STATUS_CODE",A:B,2,FALSE),"")</f>
        <v/>
      </c>
      <c r="Y23" s="117"/>
    </row>
    <row r="24" spans="1:25" s="71" customFormat="1" ht="21.95" customHeight="1" x14ac:dyDescent="0.25">
      <c r="A24" s="188" t="s">
        <v>2462</v>
      </c>
      <c r="B24" s="144" t="str">
        <f>IF(O32="","",O32)</f>
        <v/>
      </c>
      <c r="C24" s="137">
        <f ca="1">VLOOKUP(A24,DB_TBL_DATA_FIELDS[[FIELD_ID]:[PCT_CALC_FIELD_STATUS_CODE]],22,FALSE)</f>
        <v>-1</v>
      </c>
      <c r="D24" s="137" t="str">
        <f>IF(VLOOKUP(A24,DB_TBL_DATA_FIELDS[[FIELD_ID]:[ERROR_MESSAGE]],23,FALSE)&lt;&gt;0,VLOOKUP(A24,DB_TBL_DATA_FIELDS[[FIELD_ID]:[ERROR_MESSAGE]],23,FALSE),"")</f>
        <v/>
      </c>
      <c r="E24" s="137">
        <f>VLOOKUP(A24,DB_TBL_DATA_FIELDS[[#All],[FIELD_ID]:[RANGE_VALIDATION_MAX]],18,FALSE)</f>
        <v>0</v>
      </c>
      <c r="F24" s="137">
        <f>VLOOKUP(A24,DB_TBL_DATA_FIELDS[[#All],[FIELD_ID]:[RANGE_VALIDATION_MAX]],19,FALSE)</f>
        <v>30</v>
      </c>
      <c r="G24" s="137" t="str">
        <f t="shared" ca="1" si="1"/>
        <v/>
      </c>
      <c r="H24" s="117"/>
      <c r="I24" s="276" t="str">
        <f>ROMAN(ROW()-$B$14+1)&amp;".     "&amp;IFERROR(VLOOKUP("SECTION_"&amp;(ROW()-$B$14+1)&amp;"_TOC_LABEL",A:B,2,FALSE),"")</f>
        <v>II.     Income Qualification</v>
      </c>
      <c r="J24" s="277"/>
      <c r="K24" s="277"/>
      <c r="L24" s="277"/>
      <c r="M24" s="277"/>
      <c r="N24" s="205" t="str">
        <f>IF(IFERROR(VLOOKUP("SECTION_"&amp;(ROW()-$B$14+1)&amp;"_WARNING_FLAG",A:B,2,FALSE),FALSE),1,"")</f>
        <v/>
      </c>
      <c r="O24" s="95" t="str">
        <f ca="1">IFERROR(VLOOKUP("SECTION_"&amp;(ROW()-$B$14+1)&amp;"_STATUS_TEXT",A:B,2,FALSE),"")</f>
        <v>Not Started</v>
      </c>
      <c r="P24" s="98" t="str">
        <f ca="1">IFERROR(VLOOKUP("SECTION_"&amp;(ROW()-$B$14+1)&amp;"_STATUS_CODE",A:B,2,FALSE),"")</f>
        <v/>
      </c>
      <c r="Q24" s="281" t="str">
        <f>ROMAN(ROW()-$B$14+$B$16+1)&amp;".     "&amp;IFERROR(VLOOKUP("SECTION_"&amp;(ROW()-$B$14+1+$B$16)&amp;"_TOC_LABEL",A:B,2,FALSE),"")</f>
        <v>V.     Other Grants or Mortgage Assistance</v>
      </c>
      <c r="R24" s="282"/>
      <c r="S24" s="282"/>
      <c r="T24" s="282"/>
      <c r="U24" s="282"/>
      <c r="V24" s="205" t="str">
        <f>IF(IFERROR(VLOOKUP("SECTION_"&amp;(ROW()-$B$14+1+$B$16)&amp;"_WARNING_FLAG",A:B,2,FALSE),FALSE),1,"")</f>
        <v/>
      </c>
      <c r="W24" s="97" t="str">
        <f ca="1">IFERROR(VLOOKUP("SECTION_"&amp;(ROW()-$B$14+1+$B$16)&amp;"_STATUS_TEXT",A:B,2,FALSE),"")</f>
        <v>Not Started</v>
      </c>
      <c r="X24" s="205" t="str">
        <f ca="1">IFERROR(VLOOKUP("SECTION_"&amp;(ROW()-$B$14+1+$B$16)&amp;"_STATUS_CODE",A:B,2,FALSE),"")</f>
        <v/>
      </c>
      <c r="Y24" s="117"/>
    </row>
    <row r="25" spans="1:25" s="71" customFormat="1" ht="21.95" customHeight="1" x14ac:dyDescent="0.25">
      <c r="A25" s="188" t="s">
        <v>2463</v>
      </c>
      <c r="B25" s="144" t="str">
        <f>IF(S32="","",S32)</f>
        <v/>
      </c>
      <c r="C25" s="137">
        <f ca="1">VLOOKUP(A25,DB_TBL_DATA_FIELDS[[FIELD_ID]:[PCT_CALC_FIELD_STATUS_CODE]],22,FALSE)</f>
        <v>-1</v>
      </c>
      <c r="D25" s="137" t="str">
        <f>IF(VLOOKUP(A25,DB_TBL_DATA_FIELDS[[FIELD_ID]:[ERROR_MESSAGE]],23,FALSE)&lt;&gt;0,VLOOKUP(A25,DB_TBL_DATA_FIELDS[[FIELD_ID]:[ERROR_MESSAGE]],23,FALSE),"")</f>
        <v/>
      </c>
      <c r="E25" s="137">
        <f>VLOOKUP(A25,DB_TBL_DATA_FIELDS[[#All],[FIELD_ID]:[RANGE_VALIDATION_MAX]],18,FALSE)</f>
        <v>0</v>
      </c>
      <c r="F25" s="137">
        <f>VLOOKUP(A25,DB_TBL_DATA_FIELDS[[#All],[FIELD_ID]:[RANGE_VALIDATION_MAX]],19,FALSE)</f>
        <v>30</v>
      </c>
      <c r="G25" s="137" t="str">
        <f t="shared" ca="1" si="1"/>
        <v/>
      </c>
      <c r="H25" s="117"/>
      <c r="I25" s="276" t="str">
        <f>ROMAN(ROW()-$B$14+1)&amp;".     "&amp;IFERROR(VLOOKUP("SECTION_"&amp;(ROW()-$B$14+1)&amp;"_TOC_LABEL",A:B,2,FALSE),"")</f>
        <v>III.     Purchased Property Address</v>
      </c>
      <c r="J25" s="277"/>
      <c r="K25" s="277"/>
      <c r="L25" s="277"/>
      <c r="M25" s="277"/>
      <c r="N25" s="205" t="str">
        <f>IF(IFERROR(VLOOKUP("SECTION_"&amp;(ROW()-$B$14+1)&amp;"_WARNING_FLAG",A:B,2,FALSE),FALSE),1,"")</f>
        <v/>
      </c>
      <c r="O25" s="95" t="str">
        <f ca="1">IFERROR(VLOOKUP("SECTION_"&amp;(ROW()-$B$14+1)&amp;"_STATUS_TEXT",A:B,2,FALSE),"")</f>
        <v>Not Started</v>
      </c>
      <c r="P25" s="98" t="str">
        <f ca="1">IFERROR(VLOOKUP("SECTION_"&amp;(ROW()-$B$14+1)&amp;"_STATUS_CODE",A:B,2,FALSE),"")</f>
        <v/>
      </c>
      <c r="Q25" s="281" t="str">
        <f>CHAR(ROW()-$B$14+1+96)&amp;".     "&amp;IFERROR(VLOOKUP("SECTION_"&amp;(ROW()-$B$14+1+$B$16)&amp;"_TOC_LABEL",A:B,2,FALSE),"")</f>
        <v xml:space="preserve">c.     </v>
      </c>
      <c r="R25" s="282"/>
      <c r="S25" s="282"/>
      <c r="T25" s="282"/>
      <c r="U25" s="282"/>
      <c r="V25" s="205" t="str">
        <f>IF(IFERROR(VLOOKUP("SECTION_"&amp;(ROW()-$B$14+1+$B$16)&amp;"_WARNING_FLAG",A:B,2,FALSE),FALSE),1,"")</f>
        <v/>
      </c>
      <c r="W25" s="97" t="str">
        <f>IFERROR(VLOOKUP("SECTION_"&amp;(ROW()-$B$14+1+$B$16)&amp;"_STATUS_TEXT",A:B,2,FALSE),"")</f>
        <v/>
      </c>
      <c r="X25" s="205" t="str">
        <f>IFERROR(VLOOKUP("SECTION_"&amp;(ROW()-$B$14+1+$B$16)&amp;"_STATUS_CODE",A:B,2,FALSE),"")</f>
        <v/>
      </c>
      <c r="Y25" s="117"/>
    </row>
    <row r="26" spans="1:25" s="71" customFormat="1" ht="21.95" customHeight="1" x14ac:dyDescent="0.25">
      <c r="A26" s="188" t="s">
        <v>2251</v>
      </c>
      <c r="B26" s="144" t="str">
        <f>IF(U35="","",U35)</f>
        <v/>
      </c>
      <c r="C26" s="137" t="str">
        <f ca="1">VLOOKUP(A26,DB_TBL_DATA_FIELDS[[FIELD_ID]:[PCT_CALC_FIELD_STATUS_CODE]],22,FALSE)</f>
        <v/>
      </c>
      <c r="D26" s="137" t="str">
        <f>IF(VLOOKUP(A26,DB_TBL_DATA_FIELDS[[FIELD_ID]:[ERROR_MESSAGE]],23,FALSE)&lt;&gt;0,VLOOKUP(A26,DB_TBL_DATA_FIELDS[[FIELD_ID]:[ERROR_MESSAGE]],23,FALSE),"")</f>
        <v/>
      </c>
      <c r="E26" s="137">
        <f>VLOOKUP(A26,DB_TBL_DATA_FIELDS[[#All],[FIELD_ID]:[RANGE_VALIDATION_MAX]],18,FALSE)</f>
        <v>0</v>
      </c>
      <c r="F26" s="137">
        <f>VLOOKUP(A26,DB_TBL_DATA_FIELDS[[#All],[FIELD_ID]:[RANGE_VALIDATION_MAX]],19,FALSE)</f>
        <v>32767</v>
      </c>
      <c r="G26" s="137" t="str">
        <f t="shared" ca="1" si="1"/>
        <v/>
      </c>
      <c r="H26" s="117"/>
      <c r="I26" s="117"/>
      <c r="J26" s="78"/>
      <c r="K26" s="117"/>
      <c r="L26" s="78"/>
      <c r="M26" s="117"/>
      <c r="N26" s="78"/>
      <c r="O26" s="117"/>
      <c r="P26" s="78"/>
      <c r="Q26" s="117"/>
      <c r="R26" s="78"/>
      <c r="S26" s="117"/>
      <c r="T26" s="78"/>
      <c r="U26" s="117"/>
      <c r="V26" s="78"/>
      <c r="W26" s="117"/>
      <c r="X26" s="78"/>
      <c r="Y26" s="117"/>
    </row>
    <row r="27" spans="1:25" s="71" customFormat="1" ht="21.95" customHeight="1" thickBot="1" x14ac:dyDescent="0.3">
      <c r="A27" s="188" t="s">
        <v>2252</v>
      </c>
      <c r="B27" s="144" t="str">
        <f>IF(U36="","",U36)</f>
        <v/>
      </c>
      <c r="C27" s="137" t="str">
        <f ca="1">VLOOKUP(A27,DB_TBL_DATA_FIELDS[[FIELD_ID]:[PCT_CALC_FIELD_STATUS_CODE]],22,FALSE)</f>
        <v/>
      </c>
      <c r="D27" s="137" t="str">
        <f ca="1">IF(VLOOKUP(A27,DB_TBL_DATA_FIELDS[[FIELD_ID]:[ERROR_MESSAGE]],23,FALSE)&lt;&gt;0,VLOOKUP(A27,DB_TBL_DATA_FIELDS[[FIELD_ID]:[ERROR_MESSAGE]],23,FALSE),"")</f>
        <v/>
      </c>
      <c r="E27" s="137">
        <f>VLOOKUP(A27,DB_TBL_DATA_FIELDS[[#All],[FIELD_ID]:[RANGE_VALIDATION_MAX]],18,FALSE)</f>
        <v>0</v>
      </c>
      <c r="F27" s="137">
        <f>VLOOKUP(A27,DB_TBL_DATA_FIELDS[[#All],[FIELD_ID]:[RANGE_VALIDATION_MAX]],19,FALSE)</f>
        <v>32767</v>
      </c>
      <c r="G27" s="137" t="str">
        <f t="shared" ca="1" si="1"/>
        <v/>
      </c>
      <c r="H27" s="118"/>
      <c r="I27" s="72" t="str">
        <f>B18</f>
        <v>Homebuyer Information</v>
      </c>
      <c r="J27" s="126"/>
      <c r="K27" s="126"/>
      <c r="L27" s="126"/>
      <c r="M27" s="126"/>
      <c r="N27" s="126"/>
      <c r="O27" s="126"/>
      <c r="P27" s="126"/>
      <c r="Q27" s="126"/>
      <c r="R27" s="126"/>
      <c r="S27" s="126"/>
      <c r="T27" s="126"/>
      <c r="U27" s="126"/>
      <c r="V27" s="126"/>
      <c r="W27" s="126"/>
      <c r="X27" s="92" t="str">
        <f ca="1">"Status: "&amp;$B$37</f>
        <v>Status: Not Started</v>
      </c>
      <c r="Y27" s="118"/>
    </row>
    <row r="28" spans="1:25" s="71" customFormat="1" ht="21.95" customHeight="1" x14ac:dyDescent="0.25">
      <c r="A28" s="188" t="s">
        <v>2255</v>
      </c>
      <c r="B28" s="144" t="str">
        <f>IF(U34="","",U34)</f>
        <v/>
      </c>
      <c r="C28" s="137" t="str">
        <f ca="1">VLOOKUP(A28,DB_TBL_DATA_FIELDS[[FIELD_ID]:[PCT_CALC_FIELD_STATUS_CODE]],22,FALSE)</f>
        <v/>
      </c>
      <c r="D28" s="137" t="str">
        <f>IF(VLOOKUP(A28,DB_TBL_DATA_FIELDS[[FIELD_ID]:[ERROR_MESSAGE]],23,FALSE)&lt;&gt;0,VLOOKUP(A28,DB_TBL_DATA_FIELDS[[FIELD_ID]:[ERROR_MESSAGE]],23,FALSE),"")</f>
        <v/>
      </c>
      <c r="E28" s="137">
        <f>VLOOKUP(A28,DB_TBL_DATA_FIELDS[[#All],[FIELD_ID]:[RANGE_VALIDATION_MAX]],18,FALSE)</f>
        <v>0</v>
      </c>
      <c r="F28" s="137">
        <f>VLOOKUP(A28,DB_TBL_DATA_FIELDS[[#All],[FIELD_ID]:[RANGE_VALIDATION_MAX]],19,FALSE)</f>
        <v>32767</v>
      </c>
      <c r="G28" s="137" t="str">
        <f t="shared" ca="1" si="1"/>
        <v/>
      </c>
      <c r="H28" s="118"/>
      <c r="I28" s="118"/>
      <c r="J28" s="118"/>
      <c r="K28" s="118"/>
      <c r="L28" s="118"/>
      <c r="M28" s="118"/>
      <c r="N28" s="118"/>
      <c r="O28" s="118"/>
      <c r="P28" s="118"/>
      <c r="Q28" s="118"/>
      <c r="R28" s="118"/>
      <c r="S28" s="118"/>
      <c r="T28" s="118"/>
      <c r="U28" s="118"/>
      <c r="V28" s="118"/>
      <c r="W28" s="118"/>
      <c r="X28" s="118"/>
      <c r="Y28" s="118"/>
    </row>
    <row r="29" spans="1:25" s="71" customFormat="1" ht="21.95" customHeight="1" x14ac:dyDescent="0.25">
      <c r="A29" s="188" t="s">
        <v>2254</v>
      </c>
      <c r="B29" s="138" t="str">
        <f ca="1">VLOOKUP(A29,'$DB.DATA'!D:H,5,FALSE)</f>
        <v/>
      </c>
      <c r="C29" s="137" t="str">
        <f ca="1">VLOOKUP(A29,DB_TBL_DATA_FIELDS[[FIELD_ID]:[PCT_CALC_FIELD_STATUS_CODE]],22,FALSE)</f>
        <v/>
      </c>
      <c r="D29" s="137" t="str">
        <f>IF(VLOOKUP(A29,DB_TBL_DATA_FIELDS[[FIELD_ID]:[ERROR_MESSAGE]],23,FALSE)&lt;&gt;0,VLOOKUP(A29,DB_TBL_DATA_FIELDS[[FIELD_ID]:[ERROR_MESSAGE]],23,FALSE),"")</f>
        <v/>
      </c>
      <c r="E29" s="137">
        <f>VLOOKUP(A29,DB_TBL_DATA_FIELDS[[#All],[FIELD_ID]:[RANGE_VALIDATION_MAX]],18,FALSE)</f>
        <v>0</v>
      </c>
      <c r="F29" s="137">
        <f>VLOOKUP(A29,DB_TBL_DATA_FIELDS[[#All],[FIELD_ID]:[RANGE_VALIDATION_MAX]],19,FALSE)</f>
        <v>32767</v>
      </c>
      <c r="G29" s="137" t="str">
        <f t="shared" ca="1" si="1"/>
        <v/>
      </c>
      <c r="H29" s="118"/>
      <c r="I29" s="115" t="s">
        <v>2383</v>
      </c>
      <c r="J29" s="115"/>
      <c r="K29" s="115"/>
      <c r="L29" s="115"/>
      <c r="M29" s="115"/>
      <c r="N29" s="115"/>
      <c r="O29" s="115" t="s">
        <v>2468</v>
      </c>
      <c r="P29" s="70"/>
      <c r="Q29" s="115"/>
      <c r="R29" s="70"/>
      <c r="S29" s="115" t="s">
        <v>2469</v>
      </c>
      <c r="T29" s="115"/>
      <c r="U29" s="115"/>
      <c r="V29" s="115"/>
      <c r="W29" s="115"/>
      <c r="X29" s="115"/>
      <c r="Y29" s="118"/>
    </row>
    <row r="30" spans="1:25" s="71" customFormat="1" ht="21.95" customHeight="1" x14ac:dyDescent="0.25">
      <c r="A30" s="129" t="s">
        <v>2245</v>
      </c>
      <c r="B30" s="144" t="str">
        <f>IF(U39="","",U39)</f>
        <v/>
      </c>
      <c r="C30" s="137">
        <f ca="1">VLOOKUP(A30,DB_TBL_DATA_FIELDS[[FIELD_ID]:[PCT_CALC_FIELD_STATUS_CODE]],22,FALSE)</f>
        <v>1</v>
      </c>
      <c r="D30" s="137" t="str">
        <f ca="1">IF(VLOOKUP(A30,DB_TBL_DATA_FIELDS[[FIELD_ID]:[ERROR_MESSAGE]],23,FALSE)&lt;&gt;0,VLOOKUP(A30,DB_TBL_DATA_FIELDS[[FIELD_ID]:[ERROR_MESSAGE]],23,FALSE),"")</f>
        <v/>
      </c>
      <c r="E30" s="137">
        <f>VLOOKUP(A30,DB_TBL_DATA_FIELDS[[#All],[FIELD_ID]:[RANGE_VALIDATION_MAX]],18,FALSE)</f>
        <v>0.01</v>
      </c>
      <c r="F30" s="137">
        <f>VLOOKUP(A30,DB_TBL_DATA_FIELDS[[#All],[FIELD_ID]:[RANGE_VALIDATION_MAX]],19,FALSE)</f>
        <v>999999999999</v>
      </c>
      <c r="G30" s="137">
        <f t="shared" ref="G30:G31" ca="1" si="2">IF(C30&lt;0,"",C30)</f>
        <v>1</v>
      </c>
      <c r="H30" s="118"/>
      <c r="I30" s="231"/>
      <c r="J30" s="232"/>
      <c r="K30" s="232"/>
      <c r="L30" s="232"/>
      <c r="M30" s="233"/>
      <c r="N30" s="90">
        <f ca="1">G19</f>
        <v>1</v>
      </c>
      <c r="O30" s="231"/>
      <c r="P30" s="232"/>
      <c r="Q30" s="233"/>
      <c r="R30" s="90" t="str">
        <f ca="1">G20</f>
        <v/>
      </c>
      <c r="S30" s="231"/>
      <c r="T30" s="232"/>
      <c r="U30" s="232"/>
      <c r="V30" s="232"/>
      <c r="W30" s="233"/>
      <c r="X30" s="90">
        <f ca="1">G21</f>
        <v>1</v>
      </c>
      <c r="Y30" s="118"/>
    </row>
    <row r="31" spans="1:25" s="71" customFormat="1" ht="21.95" customHeight="1" x14ac:dyDescent="0.25">
      <c r="A31" s="129" t="s">
        <v>2250</v>
      </c>
      <c r="B31" s="144" t="str">
        <f>IF(U38="","",U38)</f>
        <v/>
      </c>
      <c r="C31" s="137">
        <f ca="1">VLOOKUP(A31,DB_TBL_DATA_FIELDS[[FIELD_ID]:[PCT_CALC_FIELD_STATUS_CODE]],22,FALSE)</f>
        <v>1</v>
      </c>
      <c r="D31" s="137" t="str">
        <f>IF(VLOOKUP(A31,DB_TBL_DATA_FIELDS[[FIELD_ID]:[ERROR_MESSAGE]],23,FALSE)&lt;&gt;0,VLOOKUP(A31,DB_TBL_DATA_FIELDS[[FIELD_ID]:[ERROR_MESSAGE]],23,FALSE),"")</f>
        <v/>
      </c>
      <c r="E31" s="137">
        <f>VLOOKUP(A31,DB_TBL_DATA_FIELDS[[#All],[FIELD_ID]:[RANGE_VALIDATION_MAX]],18,FALSE)</f>
        <v>0.01</v>
      </c>
      <c r="F31" s="137">
        <f>VLOOKUP(A31,DB_TBL_DATA_FIELDS[[#All],[FIELD_ID]:[RANGE_VALIDATION_MAX]],19,FALSE)</f>
        <v>22000</v>
      </c>
      <c r="G31" s="137">
        <f t="shared" ca="1" si="2"/>
        <v>1</v>
      </c>
      <c r="H31" s="115"/>
      <c r="I31" s="115" t="s">
        <v>2470</v>
      </c>
      <c r="J31" s="115"/>
      <c r="K31" s="115"/>
      <c r="L31" s="115"/>
      <c r="M31" s="115"/>
      <c r="N31" s="115"/>
      <c r="O31" s="115" t="s">
        <v>2468</v>
      </c>
      <c r="P31" s="70"/>
      <c r="Q31" s="115"/>
      <c r="R31" s="70"/>
      <c r="S31" s="115" t="s">
        <v>2469</v>
      </c>
      <c r="X31" s="115"/>
      <c r="Y31" s="115"/>
    </row>
    <row r="32" spans="1:25" s="71" customFormat="1" ht="21.95" customHeight="1" x14ac:dyDescent="0.25">
      <c r="A32" s="145" t="s">
        <v>126</v>
      </c>
      <c r="B32" s="138" t="str">
        <f>"C"&amp;MATCH(LEFT(A32,LEN(A32)-LEN("_RANGE")),A:A,0)+1&amp;":C"&amp;(ROW()-1)</f>
        <v>C19:C31</v>
      </c>
      <c r="C32" s="137"/>
      <c r="D32" s="137"/>
      <c r="E32" s="137"/>
      <c r="F32" s="137"/>
      <c r="G32" s="137"/>
      <c r="H32" s="115"/>
      <c r="I32" s="231"/>
      <c r="J32" s="232"/>
      <c r="K32" s="232"/>
      <c r="L32" s="232"/>
      <c r="M32" s="233"/>
      <c r="N32" s="90" t="str">
        <f ca="1">G23</f>
        <v/>
      </c>
      <c r="O32" s="231"/>
      <c r="P32" s="232"/>
      <c r="Q32" s="233"/>
      <c r="R32" s="90" t="str">
        <f ca="1">G24</f>
        <v/>
      </c>
      <c r="S32" s="231"/>
      <c r="T32" s="232"/>
      <c r="U32" s="232"/>
      <c r="V32" s="232"/>
      <c r="W32" s="233"/>
      <c r="X32" s="90" t="str">
        <f ca="1">G25</f>
        <v/>
      </c>
      <c r="Y32" s="115"/>
    </row>
    <row r="33" spans="1:16384" s="71" customFormat="1" ht="21.95" customHeight="1" x14ac:dyDescent="0.25">
      <c r="A33" s="145" t="s">
        <v>120</v>
      </c>
      <c r="B33" s="138">
        <f ca="1">COUNTIF(INDIRECT($B32),2)</f>
        <v>0</v>
      </c>
      <c r="C33" s="137"/>
      <c r="D33" s="137"/>
      <c r="E33" s="137"/>
      <c r="F33" s="137"/>
      <c r="G33" s="137"/>
      <c r="H33" s="115"/>
      <c r="X33" s="115"/>
      <c r="Y33" s="115"/>
    </row>
    <row r="34" spans="1:16384" s="71" customFormat="1" ht="21.95" customHeight="1" x14ac:dyDescent="0.25">
      <c r="A34" s="145" t="s">
        <v>121</v>
      </c>
      <c r="B34" s="138">
        <f ca="1">COUNTIF(INDIRECT($B32),0)+COUNTIF(INDIRECT($B32),1)+COUNTIF(INDIRECT($B32),2)</f>
        <v>4</v>
      </c>
      <c r="C34" s="137"/>
      <c r="D34" s="137"/>
      <c r="E34" s="137"/>
      <c r="F34" s="137"/>
      <c r="G34" s="137"/>
      <c r="H34" s="115"/>
      <c r="I34" s="115" t="s">
        <v>2434</v>
      </c>
      <c r="J34" s="115"/>
      <c r="K34" s="115"/>
      <c r="L34" s="115"/>
      <c r="M34" s="115"/>
      <c r="N34" s="115"/>
      <c r="O34" s="115"/>
      <c r="P34" s="115"/>
      <c r="Q34" s="115"/>
      <c r="R34" s="115"/>
      <c r="S34" s="115"/>
      <c r="T34" s="115"/>
      <c r="U34" s="252"/>
      <c r="V34" s="253"/>
      <c r="W34" s="254"/>
      <c r="X34" s="90" t="str">
        <f ca="1">G28</f>
        <v/>
      </c>
      <c r="Y34" s="115"/>
    </row>
    <row r="35" spans="1:16384" s="71" customFormat="1" ht="21.95" customHeight="1" x14ac:dyDescent="0.25">
      <c r="A35" s="145" t="s">
        <v>122</v>
      </c>
      <c r="B35" s="138">
        <f ca="1">COUNTIF(INDIRECT($B32),0)</f>
        <v>0</v>
      </c>
      <c r="C35" s="137" t="s">
        <v>2185</v>
      </c>
      <c r="D35" s="137"/>
      <c r="E35" s="137"/>
      <c r="F35" s="137"/>
      <c r="G35" s="137"/>
      <c r="H35" s="115"/>
      <c r="I35" s="115" t="s">
        <v>2433</v>
      </c>
      <c r="J35" s="115"/>
      <c r="K35" s="115"/>
      <c r="L35" s="115"/>
      <c r="M35" s="115"/>
      <c r="N35" s="115"/>
      <c r="O35" s="115"/>
      <c r="P35" s="115"/>
      <c r="Q35" s="115"/>
      <c r="R35" s="115"/>
      <c r="S35" s="115"/>
      <c r="T35" s="115"/>
      <c r="U35" s="259"/>
      <c r="V35" s="260"/>
      <c r="W35" s="261"/>
      <c r="X35" s="90" t="str">
        <f ca="1">G26</f>
        <v/>
      </c>
      <c r="Y35" s="115"/>
    </row>
    <row r="36" spans="1:16384" s="71" customFormat="1" ht="21.95" customHeight="1" x14ac:dyDescent="0.25">
      <c r="A36" s="145" t="s">
        <v>123</v>
      </c>
      <c r="B36" s="146">
        <f ca="1">IFERROR(B33/B34,1.01)</f>
        <v>0</v>
      </c>
      <c r="C36" s="137"/>
      <c r="D36" s="137"/>
      <c r="E36" s="137"/>
      <c r="F36" s="137"/>
      <c r="G36" s="137"/>
      <c r="H36" s="115"/>
      <c r="I36" s="115" t="s">
        <v>2435</v>
      </c>
      <c r="J36" s="115"/>
      <c r="K36" s="115"/>
      <c r="L36" s="115"/>
      <c r="M36" s="115"/>
      <c r="N36" s="115"/>
      <c r="O36" s="115"/>
      <c r="P36" s="115"/>
      <c r="Q36" s="115"/>
      <c r="R36" s="115"/>
      <c r="S36" s="115"/>
      <c r="T36" s="115"/>
      <c r="U36" s="259"/>
      <c r="V36" s="260"/>
      <c r="W36" s="261"/>
      <c r="X36" s="90" t="str">
        <f ca="1">G27</f>
        <v/>
      </c>
      <c r="Y36" s="115"/>
    </row>
    <row r="37" spans="1:16384" s="71" customFormat="1" ht="21.95" customHeight="1" x14ac:dyDescent="0.25">
      <c r="A37" s="145" t="s">
        <v>124</v>
      </c>
      <c r="B37" s="147" t="str">
        <f ca="1">IF(B35&gt;0,"Data Error(s)",IF(B36=0,"Not Started",IF(B36&lt;1,ROUNDUP(B36*100,0)&amp;"% Done",IF(B36&gt;1,"Optional","Complete"))))</f>
        <v>Not Started</v>
      </c>
      <c r="C37" s="137"/>
      <c r="D37" s="137"/>
      <c r="E37" s="137"/>
      <c r="F37" s="137"/>
      <c r="G37" s="137"/>
      <c r="H37" s="115"/>
      <c r="I37" s="115"/>
      <c r="J37" s="115"/>
      <c r="K37" s="115"/>
      <c r="L37" s="115"/>
      <c r="M37" s="115"/>
      <c r="N37" s="115"/>
      <c r="O37" s="115"/>
      <c r="P37" s="115"/>
      <c r="Q37" s="250" t="str">
        <f ca="1">D27</f>
        <v/>
      </c>
      <c r="R37" s="250"/>
      <c r="S37" s="250"/>
      <c r="T37" s="250"/>
      <c r="U37" s="250"/>
      <c r="V37" s="250"/>
      <c r="W37" s="250"/>
      <c r="X37" s="115"/>
      <c r="Y37" s="115"/>
    </row>
    <row r="38" spans="1:16384" s="71" customFormat="1" ht="21.95" customHeight="1" x14ac:dyDescent="0.25">
      <c r="A38" s="145" t="s">
        <v>125</v>
      </c>
      <c r="B38" s="138" t="str">
        <f ca="1">IF(B35&gt;0,0,IF(B36&lt;1,"",2))</f>
        <v/>
      </c>
      <c r="C38" s="137"/>
      <c r="D38" s="137"/>
      <c r="E38" s="137"/>
      <c r="F38" s="137"/>
      <c r="G38" s="137"/>
      <c r="H38" s="115"/>
      <c r="I38" s="115" t="s">
        <v>2432</v>
      </c>
      <c r="J38" s="115"/>
      <c r="K38" s="115"/>
      <c r="L38" s="115"/>
      <c r="M38" s="115"/>
      <c r="N38" s="115"/>
      <c r="O38" s="115"/>
      <c r="P38" s="115"/>
      <c r="Q38" s="115"/>
      <c r="R38" s="115"/>
      <c r="S38" s="115"/>
      <c r="T38" s="115"/>
      <c r="U38" s="286"/>
      <c r="V38" s="287"/>
      <c r="W38" s="288"/>
      <c r="X38" s="90">
        <f ca="1">G31</f>
        <v>1</v>
      </c>
      <c r="Y38" s="115"/>
    </row>
    <row r="39" spans="1:16384" s="71" customFormat="1" ht="21.95" customHeight="1" x14ac:dyDescent="0.25">
      <c r="A39" s="145" t="s">
        <v>128</v>
      </c>
      <c r="B39" s="148" t="s">
        <v>2377</v>
      </c>
      <c r="C39" s="137"/>
      <c r="D39" s="137"/>
      <c r="E39" s="137"/>
      <c r="F39" s="137"/>
      <c r="G39" s="137"/>
      <c r="H39" s="115"/>
      <c r="I39" s="115" t="s">
        <v>2431</v>
      </c>
      <c r="J39" s="115"/>
      <c r="K39" s="115"/>
      <c r="L39" s="115"/>
      <c r="M39" s="115"/>
      <c r="N39" s="115"/>
      <c r="O39" s="115"/>
      <c r="P39" s="115"/>
      <c r="Q39" s="115"/>
      <c r="R39" s="115"/>
      <c r="S39" s="115"/>
      <c r="T39" s="115"/>
      <c r="U39" s="286"/>
      <c r="V39" s="287"/>
      <c r="W39" s="288"/>
      <c r="X39" s="90">
        <f ca="1">G30</f>
        <v>1</v>
      </c>
      <c r="Y39" s="115"/>
    </row>
    <row r="40" spans="1:16384" ht="21.95" customHeight="1" x14ac:dyDescent="0.2">
      <c r="A40" s="149" t="s">
        <v>2167</v>
      </c>
      <c r="B40" s="138">
        <v>0</v>
      </c>
      <c r="C40" s="137" t="s">
        <v>2183</v>
      </c>
      <c r="D40" s="137"/>
      <c r="E40" s="137"/>
      <c r="F40" s="137"/>
      <c r="G40" s="137"/>
      <c r="H40" s="115"/>
      <c r="I40" s="250" t="str">
        <f ca="1">D30</f>
        <v/>
      </c>
      <c r="J40" s="250"/>
      <c r="K40" s="250"/>
      <c r="L40" s="250"/>
      <c r="M40" s="250"/>
      <c r="N40" s="250"/>
      <c r="O40" s="250"/>
      <c r="P40" s="250"/>
      <c r="Q40" s="250"/>
      <c r="R40" s="250"/>
      <c r="S40" s="250"/>
      <c r="T40" s="250"/>
      <c r="U40" s="250"/>
      <c r="V40" s="250"/>
      <c r="W40" s="250"/>
      <c r="X40" s="115"/>
      <c r="Y40" s="115"/>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c r="IW40" s="71"/>
      <c r="IX40" s="71"/>
      <c r="IY40" s="71"/>
      <c r="IZ40" s="71"/>
      <c r="JA40" s="71"/>
      <c r="JB40" s="71"/>
      <c r="JC40" s="71"/>
      <c r="JD40" s="71"/>
      <c r="JE40" s="71"/>
      <c r="JF40" s="71"/>
      <c r="JG40" s="71"/>
      <c r="JH40" s="71"/>
      <c r="JI40" s="71"/>
      <c r="JJ40" s="71"/>
      <c r="JK40" s="71"/>
      <c r="JL40" s="71"/>
      <c r="JM40" s="71"/>
      <c r="JN40" s="71"/>
      <c r="JO40" s="71"/>
      <c r="JP40" s="71"/>
      <c r="JQ40" s="71"/>
      <c r="JR40" s="71"/>
      <c r="JS40" s="71"/>
      <c r="JT40" s="71"/>
      <c r="JU40" s="71"/>
      <c r="JV40" s="71"/>
      <c r="JW40" s="71"/>
      <c r="JX40" s="71"/>
      <c r="JY40" s="71"/>
      <c r="JZ40" s="71"/>
      <c r="KA40" s="71"/>
      <c r="KB40" s="71"/>
      <c r="KC40" s="71"/>
      <c r="KD40" s="71"/>
      <c r="KE40" s="71"/>
      <c r="KF40" s="71"/>
      <c r="KG40" s="71"/>
      <c r="KH40" s="71"/>
      <c r="KI40" s="71"/>
      <c r="KJ40" s="71"/>
      <c r="KK40" s="71"/>
      <c r="KL40" s="71"/>
      <c r="KM40" s="71"/>
      <c r="KN40" s="71"/>
      <c r="KO40" s="71"/>
      <c r="KP40" s="71"/>
      <c r="KQ40" s="71"/>
      <c r="KR40" s="71"/>
      <c r="KS40" s="71"/>
      <c r="KT40" s="71"/>
      <c r="KU40" s="71"/>
      <c r="KV40" s="71"/>
      <c r="KW40" s="71"/>
      <c r="KX40" s="71"/>
      <c r="KY40" s="71"/>
      <c r="KZ40" s="71"/>
      <c r="LA40" s="71"/>
      <c r="LB40" s="71"/>
      <c r="LC40" s="71"/>
      <c r="LD40" s="71"/>
      <c r="LE40" s="71"/>
      <c r="LF40" s="71"/>
      <c r="LG40" s="71"/>
      <c r="LH40" s="71"/>
      <c r="LI40" s="71"/>
      <c r="LJ40" s="71"/>
      <c r="LK40" s="71"/>
      <c r="LL40" s="71"/>
      <c r="LM40" s="71"/>
      <c r="LN40" s="71"/>
      <c r="LO40" s="71"/>
      <c r="LP40" s="71"/>
      <c r="LQ40" s="71"/>
      <c r="LR40" s="71"/>
      <c r="LS40" s="71"/>
      <c r="LT40" s="71"/>
      <c r="LU40" s="71"/>
      <c r="LV40" s="71"/>
      <c r="LW40" s="71"/>
      <c r="LX40" s="71"/>
      <c r="LY40" s="71"/>
      <c r="LZ40" s="71"/>
      <c r="MA40" s="71"/>
      <c r="MB40" s="71"/>
      <c r="MC40" s="71"/>
      <c r="MD40" s="71"/>
      <c r="ME40" s="71"/>
      <c r="MF40" s="71"/>
      <c r="MG40" s="71"/>
      <c r="MH40" s="71"/>
      <c r="MI40" s="71"/>
      <c r="MJ40" s="71"/>
      <c r="MK40" s="71"/>
      <c r="ML40" s="71"/>
      <c r="MM40" s="71"/>
      <c r="MN40" s="71"/>
      <c r="MO40" s="71"/>
      <c r="MP40" s="71"/>
      <c r="MQ40" s="71"/>
      <c r="MR40" s="71"/>
      <c r="MS40" s="71"/>
      <c r="MT40" s="71"/>
      <c r="MU40" s="71"/>
      <c r="MV40" s="71"/>
      <c r="MW40" s="71"/>
      <c r="MX40" s="71"/>
      <c r="MY40" s="71"/>
      <c r="MZ40" s="71"/>
      <c r="NA40" s="71"/>
      <c r="NB40" s="71"/>
      <c r="NC40" s="71"/>
      <c r="ND40" s="71"/>
      <c r="NE40" s="71"/>
      <c r="NF40" s="71"/>
      <c r="NG40" s="71"/>
      <c r="NH40" s="71"/>
      <c r="NI40" s="71"/>
      <c r="NJ40" s="71"/>
      <c r="NK40" s="71"/>
      <c r="NL40" s="71"/>
      <c r="NM40" s="71"/>
      <c r="NN40" s="71"/>
      <c r="NO40" s="71"/>
      <c r="NP40" s="71"/>
      <c r="NQ40" s="71"/>
      <c r="NR40" s="71"/>
      <c r="NS40" s="71"/>
      <c r="NT40" s="71"/>
      <c r="NU40" s="71"/>
      <c r="NV40" s="71"/>
      <c r="NW40" s="71"/>
      <c r="NX40" s="71"/>
      <c r="NY40" s="71"/>
      <c r="NZ40" s="71"/>
      <c r="OA40" s="71"/>
      <c r="OB40" s="71"/>
      <c r="OC40" s="71"/>
      <c r="OD40" s="71"/>
      <c r="OE40" s="71"/>
      <c r="OF40" s="71"/>
      <c r="OG40" s="71"/>
      <c r="OH40" s="71"/>
      <c r="OI40" s="71"/>
      <c r="OJ40" s="71"/>
      <c r="OK40" s="71"/>
      <c r="OL40" s="71"/>
      <c r="OM40" s="71"/>
      <c r="ON40" s="71"/>
      <c r="OO40" s="71"/>
      <c r="OP40" s="71"/>
      <c r="OQ40" s="71"/>
      <c r="OR40" s="71"/>
      <c r="OS40" s="71"/>
      <c r="OT40" s="71"/>
      <c r="OU40" s="71"/>
      <c r="OV40" s="71"/>
      <c r="OW40" s="71"/>
      <c r="OX40" s="71"/>
      <c r="OY40" s="71"/>
      <c r="OZ40" s="71"/>
      <c r="PA40" s="71"/>
      <c r="PB40" s="71"/>
      <c r="PC40" s="71"/>
      <c r="PD40" s="71"/>
      <c r="PE40" s="71"/>
      <c r="PF40" s="71"/>
      <c r="PG40" s="71"/>
      <c r="PH40" s="71"/>
      <c r="PI40" s="71"/>
      <c r="PJ40" s="71"/>
      <c r="PK40" s="71"/>
      <c r="PL40" s="71"/>
      <c r="PM40" s="71"/>
      <c r="PN40" s="71"/>
      <c r="PO40" s="71"/>
      <c r="PP40" s="71"/>
      <c r="PQ40" s="71"/>
      <c r="PR40" s="71"/>
      <c r="PS40" s="71"/>
      <c r="PT40" s="71"/>
      <c r="PU40" s="71"/>
      <c r="PV40" s="71"/>
      <c r="PW40" s="71"/>
      <c r="PX40" s="71"/>
      <c r="PY40" s="71"/>
      <c r="PZ40" s="71"/>
      <c r="QA40" s="71"/>
      <c r="QB40" s="71"/>
      <c r="QC40" s="71"/>
      <c r="QD40" s="71"/>
      <c r="QE40" s="71"/>
      <c r="QF40" s="71"/>
      <c r="QG40" s="71"/>
      <c r="QH40" s="71"/>
      <c r="QI40" s="71"/>
      <c r="QJ40" s="71"/>
      <c r="QK40" s="71"/>
      <c r="QL40" s="71"/>
      <c r="QM40" s="71"/>
      <c r="QN40" s="71"/>
      <c r="QO40" s="71"/>
      <c r="QP40" s="71"/>
      <c r="QQ40" s="71"/>
      <c r="QR40" s="71"/>
      <c r="QS40" s="71"/>
      <c r="QT40" s="71"/>
      <c r="QU40" s="71"/>
      <c r="QV40" s="71"/>
      <c r="QW40" s="71"/>
      <c r="QX40" s="71"/>
      <c r="QY40" s="71"/>
      <c r="QZ40" s="71"/>
      <c r="RA40" s="71"/>
      <c r="RB40" s="71"/>
      <c r="RC40" s="71"/>
      <c r="RD40" s="71"/>
      <c r="RE40" s="71"/>
      <c r="RF40" s="71"/>
      <c r="RG40" s="71"/>
      <c r="RH40" s="71"/>
      <c r="RI40" s="71"/>
      <c r="RJ40" s="71"/>
      <c r="RK40" s="71"/>
      <c r="RL40" s="71"/>
      <c r="RM40" s="71"/>
      <c r="RN40" s="71"/>
      <c r="RO40" s="71"/>
      <c r="RP40" s="71"/>
      <c r="RQ40" s="71"/>
      <c r="RR40" s="71"/>
      <c r="RS40" s="71"/>
      <c r="RT40" s="71"/>
      <c r="RU40" s="71"/>
      <c r="RV40" s="71"/>
      <c r="RW40" s="71"/>
      <c r="RX40" s="71"/>
      <c r="RY40" s="71"/>
      <c r="RZ40" s="71"/>
      <c r="SA40" s="71"/>
      <c r="SB40" s="71"/>
      <c r="SC40" s="71"/>
      <c r="SD40" s="71"/>
      <c r="SE40" s="71"/>
      <c r="SF40" s="71"/>
      <c r="SG40" s="71"/>
      <c r="SH40" s="71"/>
      <c r="SI40" s="71"/>
      <c r="SJ40" s="71"/>
      <c r="SK40" s="71"/>
      <c r="SL40" s="71"/>
      <c r="SM40" s="71"/>
      <c r="SN40" s="71"/>
      <c r="SO40" s="71"/>
      <c r="SP40" s="71"/>
      <c r="SQ40" s="71"/>
      <c r="SR40" s="71"/>
      <c r="SS40" s="71"/>
      <c r="ST40" s="71"/>
      <c r="SU40" s="71"/>
      <c r="SV40" s="71"/>
      <c r="SW40" s="71"/>
      <c r="SX40" s="71"/>
      <c r="SY40" s="71"/>
      <c r="SZ40" s="71"/>
      <c r="TA40" s="71"/>
      <c r="TB40" s="71"/>
      <c r="TC40" s="71"/>
      <c r="TD40" s="71"/>
      <c r="TE40" s="71"/>
      <c r="TF40" s="71"/>
      <c r="TG40" s="71"/>
      <c r="TH40" s="71"/>
      <c r="TI40" s="71"/>
      <c r="TJ40" s="71"/>
      <c r="TK40" s="71"/>
      <c r="TL40" s="71"/>
      <c r="TM40" s="71"/>
      <c r="TN40" s="71"/>
      <c r="TO40" s="71"/>
      <c r="TP40" s="71"/>
      <c r="TQ40" s="71"/>
      <c r="TR40" s="71"/>
      <c r="TS40" s="71"/>
      <c r="TT40" s="71"/>
      <c r="TU40" s="71"/>
      <c r="TV40" s="71"/>
      <c r="TW40" s="71"/>
      <c r="TX40" s="71"/>
      <c r="TY40" s="71"/>
      <c r="TZ40" s="71"/>
      <c r="UA40" s="71"/>
      <c r="UB40" s="71"/>
      <c r="UC40" s="71"/>
      <c r="UD40" s="71"/>
      <c r="UE40" s="71"/>
      <c r="UF40" s="71"/>
      <c r="UG40" s="71"/>
      <c r="UH40" s="71"/>
      <c r="UI40" s="71"/>
      <c r="UJ40" s="71"/>
      <c r="UK40" s="71"/>
      <c r="UL40" s="71"/>
      <c r="UM40" s="71"/>
      <c r="UN40" s="71"/>
      <c r="UO40" s="71"/>
      <c r="UP40" s="71"/>
      <c r="UQ40" s="71"/>
      <c r="UR40" s="71"/>
      <c r="US40" s="71"/>
      <c r="UT40" s="71"/>
      <c r="UU40" s="71"/>
      <c r="UV40" s="71"/>
      <c r="UW40" s="71"/>
      <c r="UX40" s="71"/>
      <c r="UY40" s="71"/>
      <c r="UZ40" s="71"/>
      <c r="VA40" s="71"/>
      <c r="VB40" s="71"/>
      <c r="VC40" s="71"/>
      <c r="VD40" s="71"/>
      <c r="VE40" s="71"/>
      <c r="VF40" s="71"/>
      <c r="VG40" s="71"/>
      <c r="VH40" s="71"/>
      <c r="VI40" s="71"/>
      <c r="VJ40" s="71"/>
      <c r="VK40" s="71"/>
      <c r="VL40" s="71"/>
      <c r="VM40" s="71"/>
      <c r="VN40" s="71"/>
      <c r="VO40" s="71"/>
      <c r="VP40" s="71"/>
      <c r="VQ40" s="71"/>
      <c r="VR40" s="71"/>
      <c r="VS40" s="71"/>
      <c r="VT40" s="71"/>
      <c r="VU40" s="71"/>
      <c r="VV40" s="71"/>
      <c r="VW40" s="71"/>
      <c r="VX40" s="71"/>
      <c r="VY40" s="71"/>
      <c r="VZ40" s="71"/>
      <c r="WA40" s="71"/>
      <c r="WB40" s="71"/>
      <c r="WC40" s="71"/>
      <c r="WD40" s="71"/>
      <c r="WE40" s="71"/>
      <c r="WF40" s="71"/>
      <c r="WG40" s="71"/>
      <c r="WH40" s="71"/>
      <c r="WI40" s="71"/>
      <c r="WJ40" s="71"/>
      <c r="WK40" s="71"/>
      <c r="WL40" s="71"/>
      <c r="WM40" s="71"/>
      <c r="WN40" s="71"/>
      <c r="WO40" s="71"/>
      <c r="WP40" s="71"/>
      <c r="WQ40" s="71"/>
      <c r="WR40" s="71"/>
      <c r="WS40" s="71"/>
      <c r="WT40" s="71"/>
      <c r="WU40" s="71"/>
      <c r="WV40" s="71"/>
      <c r="WW40" s="71"/>
      <c r="WX40" s="71"/>
      <c r="WY40" s="71"/>
      <c r="WZ40" s="71"/>
      <c r="XA40" s="71"/>
      <c r="XB40" s="71"/>
      <c r="XC40" s="71"/>
      <c r="XD40" s="71"/>
      <c r="XE40" s="71"/>
      <c r="XF40" s="71"/>
      <c r="XG40" s="71"/>
      <c r="XH40" s="71"/>
      <c r="XI40" s="71"/>
      <c r="XJ40" s="71"/>
      <c r="XK40" s="71"/>
      <c r="XL40" s="71"/>
      <c r="XM40" s="71"/>
      <c r="XN40" s="71"/>
      <c r="XO40" s="71"/>
      <c r="XP40" s="71"/>
      <c r="XQ40" s="71"/>
      <c r="XR40" s="71"/>
      <c r="XS40" s="71"/>
      <c r="XT40" s="71"/>
      <c r="XU40" s="71"/>
      <c r="XV40" s="71"/>
      <c r="XW40" s="71"/>
      <c r="XX40" s="71"/>
      <c r="XY40" s="71"/>
      <c r="XZ40" s="71"/>
      <c r="YA40" s="71"/>
      <c r="YB40" s="71"/>
      <c r="YC40" s="71"/>
      <c r="YD40" s="71"/>
      <c r="YE40" s="71"/>
      <c r="YF40" s="71"/>
      <c r="YG40" s="71"/>
      <c r="YH40" s="71"/>
      <c r="YI40" s="71"/>
      <c r="YJ40" s="71"/>
      <c r="YK40" s="71"/>
      <c r="YL40" s="71"/>
      <c r="YM40" s="71"/>
      <c r="YN40" s="71"/>
      <c r="YO40" s="71"/>
      <c r="YP40" s="71"/>
      <c r="YQ40" s="71"/>
      <c r="YR40" s="71"/>
      <c r="YS40" s="71"/>
      <c r="YT40" s="71"/>
      <c r="YU40" s="71"/>
      <c r="YV40" s="71"/>
      <c r="YW40" s="71"/>
      <c r="YX40" s="71"/>
      <c r="YY40" s="71"/>
      <c r="YZ40" s="71"/>
      <c r="ZA40" s="71"/>
      <c r="ZB40" s="71"/>
      <c r="ZC40" s="71"/>
      <c r="ZD40" s="71"/>
      <c r="ZE40" s="71"/>
      <c r="ZF40" s="71"/>
      <c r="ZG40" s="71"/>
      <c r="ZH40" s="71"/>
      <c r="ZI40" s="71"/>
      <c r="ZJ40" s="71"/>
      <c r="ZK40" s="71"/>
      <c r="ZL40" s="71"/>
      <c r="ZM40" s="71"/>
      <c r="ZN40" s="71"/>
      <c r="ZO40" s="71"/>
      <c r="ZP40" s="71"/>
      <c r="ZQ40" s="71"/>
      <c r="ZR40" s="71"/>
      <c r="ZS40" s="71"/>
      <c r="ZT40" s="71"/>
      <c r="ZU40" s="71"/>
      <c r="ZV40" s="71"/>
      <c r="ZW40" s="71"/>
      <c r="ZX40" s="71"/>
      <c r="ZY40" s="71"/>
      <c r="ZZ40" s="71"/>
      <c r="AAA40" s="71"/>
      <c r="AAB40" s="71"/>
      <c r="AAC40" s="71"/>
      <c r="AAD40" s="71"/>
      <c r="AAE40" s="71"/>
      <c r="AAF40" s="71"/>
      <c r="AAG40" s="71"/>
      <c r="AAH40" s="71"/>
      <c r="AAI40" s="71"/>
      <c r="AAJ40" s="71"/>
      <c r="AAK40" s="71"/>
      <c r="AAL40" s="71"/>
      <c r="AAM40" s="71"/>
      <c r="AAN40" s="71"/>
      <c r="AAO40" s="71"/>
      <c r="AAP40" s="71"/>
      <c r="AAQ40" s="71"/>
      <c r="AAR40" s="71"/>
      <c r="AAS40" s="71"/>
      <c r="AAT40" s="71"/>
      <c r="AAU40" s="71"/>
      <c r="AAV40" s="71"/>
      <c r="AAW40" s="71"/>
      <c r="AAX40" s="71"/>
      <c r="AAY40" s="71"/>
      <c r="AAZ40" s="71"/>
      <c r="ABA40" s="71"/>
      <c r="ABB40" s="71"/>
      <c r="ABC40" s="71"/>
      <c r="ABD40" s="71"/>
      <c r="ABE40" s="71"/>
      <c r="ABF40" s="71"/>
      <c r="ABG40" s="71"/>
      <c r="ABH40" s="71"/>
      <c r="ABI40" s="71"/>
      <c r="ABJ40" s="71"/>
      <c r="ABK40" s="71"/>
      <c r="ABL40" s="71"/>
      <c r="ABM40" s="71"/>
      <c r="ABN40" s="71"/>
      <c r="ABO40" s="71"/>
      <c r="ABP40" s="71"/>
      <c r="ABQ40" s="71"/>
      <c r="ABR40" s="71"/>
      <c r="ABS40" s="71"/>
      <c r="ABT40" s="71"/>
      <c r="ABU40" s="71"/>
      <c r="ABV40" s="71"/>
      <c r="ABW40" s="71"/>
      <c r="ABX40" s="71"/>
      <c r="ABY40" s="71"/>
      <c r="ABZ40" s="71"/>
      <c r="ACA40" s="71"/>
      <c r="ACB40" s="71"/>
      <c r="ACC40" s="71"/>
      <c r="ACD40" s="71"/>
      <c r="ACE40" s="71"/>
      <c r="ACF40" s="71"/>
      <c r="ACG40" s="71"/>
      <c r="ACH40" s="71"/>
      <c r="ACI40" s="71"/>
      <c r="ACJ40" s="71"/>
      <c r="ACK40" s="71"/>
      <c r="ACL40" s="71"/>
      <c r="ACM40" s="71"/>
      <c r="ACN40" s="71"/>
      <c r="ACO40" s="71"/>
      <c r="ACP40" s="71"/>
      <c r="ACQ40" s="71"/>
      <c r="ACR40" s="71"/>
      <c r="ACS40" s="71"/>
      <c r="ACT40" s="71"/>
      <c r="ACU40" s="71"/>
      <c r="ACV40" s="71"/>
      <c r="ACW40" s="71"/>
      <c r="ACX40" s="71"/>
      <c r="ACY40" s="71"/>
      <c r="ACZ40" s="71"/>
      <c r="ADA40" s="71"/>
      <c r="ADB40" s="71"/>
      <c r="ADC40" s="71"/>
      <c r="ADD40" s="71"/>
      <c r="ADE40" s="71"/>
      <c r="ADF40" s="71"/>
      <c r="ADG40" s="71"/>
      <c r="ADH40" s="71"/>
      <c r="ADI40" s="71"/>
      <c r="ADJ40" s="71"/>
      <c r="ADK40" s="71"/>
      <c r="ADL40" s="71"/>
      <c r="ADM40" s="71"/>
      <c r="ADN40" s="71"/>
      <c r="ADO40" s="71"/>
      <c r="ADP40" s="71"/>
      <c r="ADQ40" s="71"/>
      <c r="ADR40" s="71"/>
      <c r="ADS40" s="71"/>
      <c r="ADT40" s="71"/>
      <c r="ADU40" s="71"/>
      <c r="ADV40" s="71"/>
      <c r="ADW40" s="71"/>
      <c r="ADX40" s="71"/>
      <c r="ADY40" s="71"/>
      <c r="ADZ40" s="71"/>
      <c r="AEA40" s="71"/>
      <c r="AEB40" s="71"/>
      <c r="AEC40" s="71"/>
      <c r="AED40" s="71"/>
      <c r="AEE40" s="71"/>
      <c r="AEF40" s="71"/>
      <c r="AEG40" s="71"/>
      <c r="AEH40" s="71"/>
      <c r="AEI40" s="71"/>
      <c r="AEJ40" s="71"/>
      <c r="AEK40" s="71"/>
      <c r="AEL40" s="71"/>
      <c r="AEM40" s="71"/>
      <c r="AEN40" s="71"/>
      <c r="AEO40" s="71"/>
      <c r="AEP40" s="71"/>
      <c r="AEQ40" s="71"/>
      <c r="AER40" s="71"/>
      <c r="AES40" s="71"/>
      <c r="AET40" s="71"/>
      <c r="AEU40" s="71"/>
      <c r="AEV40" s="71"/>
      <c r="AEW40" s="71"/>
      <c r="AEX40" s="71"/>
      <c r="AEY40" s="71"/>
      <c r="AEZ40" s="71"/>
      <c r="AFA40" s="71"/>
      <c r="AFB40" s="71"/>
      <c r="AFC40" s="71"/>
      <c r="AFD40" s="71"/>
      <c r="AFE40" s="71"/>
      <c r="AFF40" s="71"/>
      <c r="AFG40" s="71"/>
      <c r="AFH40" s="71"/>
      <c r="AFI40" s="71"/>
      <c r="AFJ40" s="71"/>
      <c r="AFK40" s="71"/>
      <c r="AFL40" s="71"/>
      <c r="AFM40" s="71"/>
      <c r="AFN40" s="71"/>
      <c r="AFO40" s="71"/>
      <c r="AFP40" s="71"/>
      <c r="AFQ40" s="71"/>
      <c r="AFR40" s="71"/>
      <c r="AFS40" s="71"/>
      <c r="AFT40" s="71"/>
      <c r="AFU40" s="71"/>
      <c r="AFV40" s="71"/>
      <c r="AFW40" s="71"/>
      <c r="AFX40" s="71"/>
      <c r="AFY40" s="71"/>
      <c r="AFZ40" s="71"/>
      <c r="AGA40" s="71"/>
      <c r="AGB40" s="71"/>
      <c r="AGC40" s="71"/>
      <c r="AGD40" s="71"/>
      <c r="AGE40" s="71"/>
      <c r="AGF40" s="71"/>
      <c r="AGG40" s="71"/>
      <c r="AGH40" s="71"/>
      <c r="AGI40" s="71"/>
      <c r="AGJ40" s="71"/>
      <c r="AGK40" s="71"/>
      <c r="AGL40" s="71"/>
      <c r="AGM40" s="71"/>
      <c r="AGN40" s="71"/>
      <c r="AGO40" s="71"/>
      <c r="AGP40" s="71"/>
      <c r="AGQ40" s="71"/>
      <c r="AGR40" s="71"/>
      <c r="AGS40" s="71"/>
      <c r="AGT40" s="71"/>
      <c r="AGU40" s="71"/>
      <c r="AGV40" s="71"/>
      <c r="AGW40" s="71"/>
      <c r="AGX40" s="71"/>
      <c r="AGY40" s="71"/>
      <c r="AGZ40" s="71"/>
      <c r="AHA40" s="71"/>
      <c r="AHB40" s="71"/>
      <c r="AHC40" s="71"/>
      <c r="AHD40" s="71"/>
      <c r="AHE40" s="71"/>
      <c r="AHF40" s="71"/>
      <c r="AHG40" s="71"/>
      <c r="AHH40" s="71"/>
      <c r="AHI40" s="71"/>
      <c r="AHJ40" s="71"/>
      <c r="AHK40" s="71"/>
      <c r="AHL40" s="71"/>
      <c r="AHM40" s="71"/>
      <c r="AHN40" s="71"/>
      <c r="AHO40" s="71"/>
      <c r="AHP40" s="71"/>
      <c r="AHQ40" s="71"/>
      <c r="AHR40" s="71"/>
      <c r="AHS40" s="71"/>
      <c r="AHT40" s="71"/>
      <c r="AHU40" s="71"/>
      <c r="AHV40" s="71"/>
      <c r="AHW40" s="71"/>
      <c r="AHX40" s="71"/>
      <c r="AHY40" s="71"/>
      <c r="AHZ40" s="71"/>
      <c r="AIA40" s="71"/>
      <c r="AIB40" s="71"/>
      <c r="AIC40" s="71"/>
      <c r="AID40" s="71"/>
      <c r="AIE40" s="71"/>
      <c r="AIF40" s="71"/>
      <c r="AIG40" s="71"/>
      <c r="AIH40" s="71"/>
      <c r="AII40" s="71"/>
      <c r="AIJ40" s="71"/>
      <c r="AIK40" s="71"/>
      <c r="AIL40" s="71"/>
      <c r="AIM40" s="71"/>
      <c r="AIN40" s="71"/>
      <c r="AIO40" s="71"/>
      <c r="AIP40" s="71"/>
      <c r="AIQ40" s="71"/>
      <c r="AIR40" s="71"/>
      <c r="AIS40" s="71"/>
      <c r="AIT40" s="71"/>
      <c r="AIU40" s="71"/>
      <c r="AIV40" s="71"/>
      <c r="AIW40" s="71"/>
      <c r="AIX40" s="71"/>
      <c r="AIY40" s="71"/>
      <c r="AIZ40" s="71"/>
      <c r="AJA40" s="71"/>
      <c r="AJB40" s="71"/>
      <c r="AJC40" s="71"/>
      <c r="AJD40" s="71"/>
      <c r="AJE40" s="71"/>
      <c r="AJF40" s="71"/>
      <c r="AJG40" s="71"/>
      <c r="AJH40" s="71"/>
      <c r="AJI40" s="71"/>
      <c r="AJJ40" s="71"/>
      <c r="AJK40" s="71"/>
      <c r="AJL40" s="71"/>
      <c r="AJM40" s="71"/>
      <c r="AJN40" s="71"/>
      <c r="AJO40" s="71"/>
      <c r="AJP40" s="71"/>
      <c r="AJQ40" s="71"/>
      <c r="AJR40" s="71"/>
      <c r="AJS40" s="71"/>
      <c r="AJT40" s="71"/>
      <c r="AJU40" s="71"/>
      <c r="AJV40" s="71"/>
      <c r="AJW40" s="71"/>
      <c r="AJX40" s="71"/>
      <c r="AJY40" s="71"/>
      <c r="AJZ40" s="71"/>
      <c r="AKA40" s="71"/>
      <c r="AKB40" s="71"/>
      <c r="AKC40" s="71"/>
      <c r="AKD40" s="71"/>
      <c r="AKE40" s="71"/>
      <c r="AKF40" s="71"/>
      <c r="AKG40" s="71"/>
      <c r="AKH40" s="71"/>
      <c r="AKI40" s="71"/>
      <c r="AKJ40" s="71"/>
      <c r="AKK40" s="71"/>
      <c r="AKL40" s="71"/>
      <c r="AKM40" s="71"/>
      <c r="AKN40" s="71"/>
      <c r="AKO40" s="71"/>
      <c r="AKP40" s="71"/>
      <c r="AKQ40" s="71"/>
      <c r="AKR40" s="71"/>
      <c r="AKS40" s="71"/>
      <c r="AKT40" s="71"/>
      <c r="AKU40" s="71"/>
      <c r="AKV40" s="71"/>
      <c r="AKW40" s="71"/>
      <c r="AKX40" s="71"/>
      <c r="AKY40" s="71"/>
      <c r="AKZ40" s="71"/>
      <c r="ALA40" s="71"/>
      <c r="ALB40" s="71"/>
      <c r="ALC40" s="71"/>
      <c r="ALD40" s="71"/>
      <c r="ALE40" s="71"/>
      <c r="ALF40" s="71"/>
      <c r="ALG40" s="71"/>
      <c r="ALH40" s="71"/>
      <c r="ALI40" s="71"/>
      <c r="ALJ40" s="71"/>
      <c r="ALK40" s="71"/>
      <c r="ALL40" s="71"/>
      <c r="ALM40" s="71"/>
      <c r="ALN40" s="71"/>
      <c r="ALO40" s="71"/>
      <c r="ALP40" s="71"/>
      <c r="ALQ40" s="71"/>
      <c r="ALR40" s="71"/>
      <c r="ALS40" s="71"/>
      <c r="ALT40" s="71"/>
      <c r="ALU40" s="71"/>
      <c r="ALV40" s="71"/>
      <c r="ALW40" s="71"/>
      <c r="ALX40" s="71"/>
      <c r="ALY40" s="71"/>
      <c r="ALZ40" s="71"/>
      <c r="AMA40" s="71"/>
      <c r="AMB40" s="71"/>
      <c r="AMC40" s="71"/>
      <c r="AMD40" s="71"/>
      <c r="AME40" s="71"/>
      <c r="AMF40" s="71"/>
      <c r="AMG40" s="71"/>
      <c r="AMH40" s="71"/>
      <c r="AMI40" s="71"/>
      <c r="AMJ40" s="71"/>
      <c r="AMK40" s="71"/>
      <c r="AML40" s="71"/>
      <c r="AMM40" s="71"/>
      <c r="AMN40" s="71"/>
      <c r="AMO40" s="71"/>
      <c r="AMP40" s="71"/>
      <c r="AMQ40" s="71"/>
      <c r="AMR40" s="71"/>
      <c r="AMS40" s="71"/>
      <c r="AMT40" s="71"/>
      <c r="AMU40" s="71"/>
      <c r="AMV40" s="71"/>
      <c r="AMW40" s="71"/>
      <c r="AMX40" s="71"/>
      <c r="AMY40" s="71"/>
      <c r="AMZ40" s="71"/>
      <c r="ANA40" s="71"/>
      <c r="ANB40" s="71"/>
      <c r="ANC40" s="71"/>
      <c r="AND40" s="71"/>
      <c r="ANE40" s="71"/>
      <c r="ANF40" s="71"/>
      <c r="ANG40" s="71"/>
      <c r="ANH40" s="71"/>
      <c r="ANI40" s="71"/>
      <c r="ANJ40" s="71"/>
      <c r="ANK40" s="71"/>
      <c r="ANL40" s="71"/>
      <c r="ANM40" s="71"/>
      <c r="ANN40" s="71"/>
      <c r="ANO40" s="71"/>
      <c r="ANP40" s="71"/>
      <c r="ANQ40" s="71"/>
      <c r="ANR40" s="71"/>
      <c r="ANS40" s="71"/>
      <c r="ANT40" s="71"/>
      <c r="ANU40" s="71"/>
      <c r="ANV40" s="71"/>
      <c r="ANW40" s="71"/>
      <c r="ANX40" s="71"/>
      <c r="ANY40" s="71"/>
      <c r="ANZ40" s="71"/>
      <c r="AOA40" s="71"/>
      <c r="AOB40" s="71"/>
      <c r="AOC40" s="71"/>
      <c r="AOD40" s="71"/>
      <c r="AOE40" s="71"/>
      <c r="AOF40" s="71"/>
      <c r="AOG40" s="71"/>
      <c r="AOH40" s="71"/>
      <c r="AOI40" s="71"/>
      <c r="AOJ40" s="71"/>
      <c r="AOK40" s="71"/>
      <c r="AOL40" s="71"/>
      <c r="AOM40" s="71"/>
      <c r="AON40" s="71"/>
      <c r="AOO40" s="71"/>
      <c r="AOP40" s="71"/>
      <c r="AOQ40" s="71"/>
      <c r="AOR40" s="71"/>
      <c r="AOS40" s="71"/>
      <c r="AOT40" s="71"/>
      <c r="AOU40" s="71"/>
      <c r="AOV40" s="71"/>
      <c r="AOW40" s="71"/>
      <c r="AOX40" s="71"/>
      <c r="AOY40" s="71"/>
      <c r="AOZ40" s="71"/>
      <c r="APA40" s="71"/>
      <c r="APB40" s="71"/>
      <c r="APC40" s="71"/>
      <c r="APD40" s="71"/>
      <c r="APE40" s="71"/>
      <c r="APF40" s="71"/>
      <c r="APG40" s="71"/>
      <c r="APH40" s="71"/>
      <c r="API40" s="71"/>
      <c r="APJ40" s="71"/>
      <c r="APK40" s="71"/>
      <c r="APL40" s="71"/>
      <c r="APM40" s="71"/>
      <c r="APN40" s="71"/>
      <c r="APO40" s="71"/>
      <c r="APP40" s="71"/>
      <c r="APQ40" s="71"/>
      <c r="APR40" s="71"/>
      <c r="APS40" s="71"/>
      <c r="APT40" s="71"/>
      <c r="APU40" s="71"/>
      <c r="APV40" s="71"/>
      <c r="APW40" s="71"/>
      <c r="APX40" s="71"/>
      <c r="APY40" s="71"/>
      <c r="APZ40" s="71"/>
      <c r="AQA40" s="71"/>
      <c r="AQB40" s="71"/>
      <c r="AQC40" s="71"/>
      <c r="AQD40" s="71"/>
      <c r="AQE40" s="71"/>
      <c r="AQF40" s="71"/>
      <c r="AQG40" s="71"/>
      <c r="AQH40" s="71"/>
      <c r="AQI40" s="71"/>
      <c r="AQJ40" s="71"/>
      <c r="AQK40" s="71"/>
      <c r="AQL40" s="71"/>
      <c r="AQM40" s="71"/>
      <c r="AQN40" s="71"/>
      <c r="AQO40" s="71"/>
      <c r="AQP40" s="71"/>
      <c r="AQQ40" s="71"/>
      <c r="AQR40" s="71"/>
      <c r="AQS40" s="71"/>
      <c r="AQT40" s="71"/>
      <c r="AQU40" s="71"/>
      <c r="AQV40" s="71"/>
      <c r="AQW40" s="71"/>
      <c r="AQX40" s="71"/>
      <c r="AQY40" s="71"/>
      <c r="AQZ40" s="71"/>
      <c r="ARA40" s="71"/>
      <c r="ARB40" s="71"/>
      <c r="ARC40" s="71"/>
      <c r="ARD40" s="71"/>
      <c r="ARE40" s="71"/>
      <c r="ARF40" s="71"/>
      <c r="ARG40" s="71"/>
      <c r="ARH40" s="71"/>
      <c r="ARI40" s="71"/>
      <c r="ARJ40" s="71"/>
      <c r="ARK40" s="71"/>
      <c r="ARL40" s="71"/>
      <c r="ARM40" s="71"/>
      <c r="ARN40" s="71"/>
      <c r="ARO40" s="71"/>
      <c r="ARP40" s="71"/>
      <c r="ARQ40" s="71"/>
      <c r="ARR40" s="71"/>
      <c r="ARS40" s="71"/>
      <c r="ART40" s="71"/>
      <c r="ARU40" s="71"/>
      <c r="ARV40" s="71"/>
      <c r="ARW40" s="71"/>
      <c r="ARX40" s="71"/>
      <c r="ARY40" s="71"/>
      <c r="ARZ40" s="71"/>
      <c r="ASA40" s="71"/>
      <c r="ASB40" s="71"/>
      <c r="ASC40" s="71"/>
      <c r="ASD40" s="71"/>
      <c r="ASE40" s="71"/>
      <c r="ASF40" s="71"/>
      <c r="ASG40" s="71"/>
      <c r="ASH40" s="71"/>
      <c r="ASI40" s="71"/>
      <c r="ASJ40" s="71"/>
      <c r="ASK40" s="71"/>
      <c r="ASL40" s="71"/>
      <c r="ASM40" s="71"/>
      <c r="ASN40" s="71"/>
      <c r="ASO40" s="71"/>
      <c r="ASP40" s="71"/>
      <c r="ASQ40" s="71"/>
      <c r="ASR40" s="71"/>
      <c r="ASS40" s="71"/>
      <c r="AST40" s="71"/>
      <c r="ASU40" s="71"/>
      <c r="ASV40" s="71"/>
      <c r="ASW40" s="71"/>
      <c r="ASX40" s="71"/>
      <c r="ASY40" s="71"/>
      <c r="ASZ40" s="71"/>
      <c r="ATA40" s="71"/>
      <c r="ATB40" s="71"/>
      <c r="ATC40" s="71"/>
      <c r="ATD40" s="71"/>
      <c r="ATE40" s="71"/>
      <c r="ATF40" s="71"/>
      <c r="ATG40" s="71"/>
      <c r="ATH40" s="71"/>
      <c r="ATI40" s="71"/>
      <c r="ATJ40" s="71"/>
      <c r="ATK40" s="71"/>
      <c r="ATL40" s="71"/>
      <c r="ATM40" s="71"/>
      <c r="ATN40" s="71"/>
      <c r="ATO40" s="71"/>
      <c r="ATP40" s="71"/>
      <c r="ATQ40" s="71"/>
      <c r="ATR40" s="71"/>
      <c r="ATS40" s="71"/>
      <c r="ATT40" s="71"/>
      <c r="ATU40" s="71"/>
      <c r="ATV40" s="71"/>
      <c r="ATW40" s="71"/>
      <c r="ATX40" s="71"/>
      <c r="ATY40" s="71"/>
      <c r="ATZ40" s="71"/>
      <c r="AUA40" s="71"/>
      <c r="AUB40" s="71"/>
      <c r="AUC40" s="71"/>
      <c r="AUD40" s="71"/>
      <c r="AUE40" s="71"/>
      <c r="AUF40" s="71"/>
      <c r="AUG40" s="71"/>
      <c r="AUH40" s="71"/>
      <c r="AUI40" s="71"/>
      <c r="AUJ40" s="71"/>
      <c r="AUK40" s="71"/>
      <c r="AUL40" s="71"/>
      <c r="AUM40" s="71"/>
      <c r="AUN40" s="71"/>
      <c r="AUO40" s="71"/>
      <c r="AUP40" s="71"/>
      <c r="AUQ40" s="71"/>
      <c r="AUR40" s="71"/>
      <c r="AUS40" s="71"/>
      <c r="AUT40" s="71"/>
      <c r="AUU40" s="71"/>
      <c r="AUV40" s="71"/>
      <c r="AUW40" s="71"/>
      <c r="AUX40" s="71"/>
      <c r="AUY40" s="71"/>
      <c r="AUZ40" s="71"/>
      <c r="AVA40" s="71"/>
      <c r="AVB40" s="71"/>
      <c r="AVC40" s="71"/>
      <c r="AVD40" s="71"/>
      <c r="AVE40" s="71"/>
      <c r="AVF40" s="71"/>
      <c r="AVG40" s="71"/>
      <c r="AVH40" s="71"/>
      <c r="AVI40" s="71"/>
      <c r="AVJ40" s="71"/>
      <c r="AVK40" s="71"/>
      <c r="AVL40" s="71"/>
      <c r="AVM40" s="71"/>
      <c r="AVN40" s="71"/>
      <c r="AVO40" s="71"/>
      <c r="AVP40" s="71"/>
      <c r="AVQ40" s="71"/>
      <c r="AVR40" s="71"/>
      <c r="AVS40" s="71"/>
      <c r="AVT40" s="71"/>
      <c r="AVU40" s="71"/>
      <c r="AVV40" s="71"/>
      <c r="AVW40" s="71"/>
      <c r="AVX40" s="71"/>
      <c r="AVY40" s="71"/>
      <c r="AVZ40" s="71"/>
      <c r="AWA40" s="71"/>
      <c r="AWB40" s="71"/>
      <c r="AWC40" s="71"/>
      <c r="AWD40" s="71"/>
      <c r="AWE40" s="71"/>
      <c r="AWF40" s="71"/>
      <c r="AWG40" s="71"/>
      <c r="AWH40" s="71"/>
      <c r="AWI40" s="71"/>
      <c r="AWJ40" s="71"/>
      <c r="AWK40" s="71"/>
      <c r="AWL40" s="71"/>
      <c r="AWM40" s="71"/>
      <c r="AWN40" s="71"/>
      <c r="AWO40" s="71"/>
      <c r="AWP40" s="71"/>
      <c r="AWQ40" s="71"/>
      <c r="AWR40" s="71"/>
      <c r="AWS40" s="71"/>
      <c r="AWT40" s="71"/>
      <c r="AWU40" s="71"/>
      <c r="AWV40" s="71"/>
      <c r="AWW40" s="71"/>
      <c r="AWX40" s="71"/>
      <c r="AWY40" s="71"/>
      <c r="AWZ40" s="71"/>
      <c r="AXA40" s="71"/>
      <c r="AXB40" s="71"/>
      <c r="AXC40" s="71"/>
      <c r="AXD40" s="71"/>
      <c r="AXE40" s="71"/>
      <c r="AXF40" s="71"/>
      <c r="AXG40" s="71"/>
      <c r="AXH40" s="71"/>
      <c r="AXI40" s="71"/>
      <c r="AXJ40" s="71"/>
      <c r="AXK40" s="71"/>
      <c r="AXL40" s="71"/>
      <c r="AXM40" s="71"/>
      <c r="AXN40" s="71"/>
      <c r="AXO40" s="71"/>
      <c r="AXP40" s="71"/>
      <c r="AXQ40" s="71"/>
      <c r="AXR40" s="71"/>
      <c r="AXS40" s="71"/>
      <c r="AXT40" s="71"/>
      <c r="AXU40" s="71"/>
      <c r="AXV40" s="71"/>
      <c r="AXW40" s="71"/>
      <c r="AXX40" s="71"/>
      <c r="AXY40" s="71"/>
      <c r="AXZ40" s="71"/>
      <c r="AYA40" s="71"/>
      <c r="AYB40" s="71"/>
      <c r="AYC40" s="71"/>
      <c r="AYD40" s="71"/>
      <c r="AYE40" s="71"/>
      <c r="AYF40" s="71"/>
      <c r="AYG40" s="71"/>
      <c r="AYH40" s="71"/>
      <c r="AYI40" s="71"/>
      <c r="AYJ40" s="71"/>
      <c r="AYK40" s="71"/>
      <c r="AYL40" s="71"/>
      <c r="AYM40" s="71"/>
      <c r="AYN40" s="71"/>
      <c r="AYO40" s="71"/>
      <c r="AYP40" s="71"/>
      <c r="AYQ40" s="71"/>
      <c r="AYR40" s="71"/>
      <c r="AYS40" s="71"/>
      <c r="AYT40" s="71"/>
      <c r="AYU40" s="71"/>
      <c r="AYV40" s="71"/>
      <c r="AYW40" s="71"/>
      <c r="AYX40" s="71"/>
      <c r="AYY40" s="71"/>
      <c r="AYZ40" s="71"/>
      <c r="AZA40" s="71"/>
      <c r="AZB40" s="71"/>
      <c r="AZC40" s="71"/>
      <c r="AZD40" s="71"/>
      <c r="AZE40" s="71"/>
      <c r="AZF40" s="71"/>
      <c r="AZG40" s="71"/>
      <c r="AZH40" s="71"/>
      <c r="AZI40" s="71"/>
      <c r="AZJ40" s="71"/>
      <c r="AZK40" s="71"/>
      <c r="AZL40" s="71"/>
      <c r="AZM40" s="71"/>
      <c r="AZN40" s="71"/>
      <c r="AZO40" s="71"/>
      <c r="AZP40" s="71"/>
      <c r="AZQ40" s="71"/>
      <c r="AZR40" s="71"/>
      <c r="AZS40" s="71"/>
      <c r="AZT40" s="71"/>
      <c r="AZU40" s="71"/>
      <c r="AZV40" s="71"/>
      <c r="AZW40" s="71"/>
      <c r="AZX40" s="71"/>
      <c r="AZY40" s="71"/>
      <c r="AZZ40" s="71"/>
      <c r="BAA40" s="71"/>
      <c r="BAB40" s="71"/>
      <c r="BAC40" s="71"/>
      <c r="BAD40" s="71"/>
      <c r="BAE40" s="71"/>
      <c r="BAF40" s="71"/>
      <c r="BAG40" s="71"/>
      <c r="BAH40" s="71"/>
      <c r="BAI40" s="71"/>
      <c r="BAJ40" s="71"/>
      <c r="BAK40" s="71"/>
      <c r="BAL40" s="71"/>
      <c r="BAM40" s="71"/>
      <c r="BAN40" s="71"/>
      <c r="BAO40" s="71"/>
      <c r="BAP40" s="71"/>
      <c r="BAQ40" s="71"/>
      <c r="BAR40" s="71"/>
      <c r="BAS40" s="71"/>
      <c r="BAT40" s="71"/>
      <c r="BAU40" s="71"/>
      <c r="BAV40" s="71"/>
      <c r="BAW40" s="71"/>
      <c r="BAX40" s="71"/>
      <c r="BAY40" s="71"/>
      <c r="BAZ40" s="71"/>
      <c r="BBA40" s="71"/>
      <c r="BBB40" s="71"/>
      <c r="BBC40" s="71"/>
      <c r="BBD40" s="71"/>
      <c r="BBE40" s="71"/>
      <c r="BBF40" s="71"/>
      <c r="BBG40" s="71"/>
      <c r="BBH40" s="71"/>
      <c r="BBI40" s="71"/>
      <c r="BBJ40" s="71"/>
      <c r="BBK40" s="71"/>
      <c r="BBL40" s="71"/>
      <c r="BBM40" s="71"/>
      <c r="BBN40" s="71"/>
      <c r="BBO40" s="71"/>
      <c r="BBP40" s="71"/>
      <c r="BBQ40" s="71"/>
      <c r="BBR40" s="71"/>
      <c r="BBS40" s="71"/>
      <c r="BBT40" s="71"/>
      <c r="BBU40" s="71"/>
      <c r="BBV40" s="71"/>
      <c r="BBW40" s="71"/>
      <c r="BBX40" s="71"/>
      <c r="BBY40" s="71"/>
      <c r="BBZ40" s="71"/>
      <c r="BCA40" s="71"/>
      <c r="BCB40" s="71"/>
      <c r="BCC40" s="71"/>
      <c r="BCD40" s="71"/>
      <c r="BCE40" s="71"/>
      <c r="BCF40" s="71"/>
      <c r="BCG40" s="71"/>
      <c r="BCH40" s="71"/>
      <c r="BCI40" s="71"/>
      <c r="BCJ40" s="71"/>
      <c r="BCK40" s="71"/>
      <c r="BCL40" s="71"/>
      <c r="BCM40" s="71"/>
      <c r="BCN40" s="71"/>
      <c r="BCO40" s="71"/>
      <c r="BCP40" s="71"/>
      <c r="BCQ40" s="71"/>
      <c r="BCR40" s="71"/>
      <c r="BCS40" s="71"/>
      <c r="BCT40" s="71"/>
      <c r="BCU40" s="71"/>
      <c r="BCV40" s="71"/>
      <c r="BCW40" s="71"/>
      <c r="BCX40" s="71"/>
      <c r="BCY40" s="71"/>
      <c r="BCZ40" s="71"/>
      <c r="BDA40" s="71"/>
      <c r="BDB40" s="71"/>
      <c r="BDC40" s="71"/>
      <c r="BDD40" s="71"/>
      <c r="BDE40" s="71"/>
      <c r="BDF40" s="71"/>
      <c r="BDG40" s="71"/>
      <c r="BDH40" s="71"/>
      <c r="BDI40" s="71"/>
      <c r="BDJ40" s="71"/>
      <c r="BDK40" s="71"/>
      <c r="BDL40" s="71"/>
      <c r="BDM40" s="71"/>
      <c r="BDN40" s="71"/>
      <c r="BDO40" s="71"/>
      <c r="BDP40" s="71"/>
      <c r="BDQ40" s="71"/>
      <c r="BDR40" s="71"/>
      <c r="BDS40" s="71"/>
      <c r="BDT40" s="71"/>
      <c r="BDU40" s="71"/>
      <c r="BDV40" s="71"/>
      <c r="BDW40" s="71"/>
      <c r="BDX40" s="71"/>
      <c r="BDY40" s="71"/>
      <c r="BDZ40" s="71"/>
      <c r="BEA40" s="71"/>
      <c r="BEB40" s="71"/>
      <c r="BEC40" s="71"/>
      <c r="BED40" s="71"/>
      <c r="BEE40" s="71"/>
      <c r="BEF40" s="71"/>
      <c r="BEG40" s="71"/>
      <c r="BEH40" s="71"/>
      <c r="BEI40" s="71"/>
      <c r="BEJ40" s="71"/>
      <c r="BEK40" s="71"/>
      <c r="BEL40" s="71"/>
      <c r="BEM40" s="71"/>
      <c r="BEN40" s="71"/>
      <c r="BEO40" s="71"/>
      <c r="BEP40" s="71"/>
      <c r="BEQ40" s="71"/>
      <c r="BER40" s="71"/>
      <c r="BES40" s="71"/>
      <c r="BET40" s="71"/>
      <c r="BEU40" s="71"/>
      <c r="BEV40" s="71"/>
      <c r="BEW40" s="71"/>
      <c r="BEX40" s="71"/>
      <c r="BEY40" s="71"/>
      <c r="BEZ40" s="71"/>
      <c r="BFA40" s="71"/>
      <c r="BFB40" s="71"/>
      <c r="BFC40" s="71"/>
      <c r="BFD40" s="71"/>
      <c r="BFE40" s="71"/>
      <c r="BFF40" s="71"/>
      <c r="BFG40" s="71"/>
      <c r="BFH40" s="71"/>
      <c r="BFI40" s="71"/>
      <c r="BFJ40" s="71"/>
      <c r="BFK40" s="71"/>
      <c r="BFL40" s="71"/>
      <c r="BFM40" s="71"/>
      <c r="BFN40" s="71"/>
      <c r="BFO40" s="71"/>
      <c r="BFP40" s="71"/>
      <c r="BFQ40" s="71"/>
      <c r="BFR40" s="71"/>
      <c r="BFS40" s="71"/>
      <c r="BFT40" s="71"/>
      <c r="BFU40" s="71"/>
      <c r="BFV40" s="71"/>
      <c r="BFW40" s="71"/>
      <c r="BFX40" s="71"/>
      <c r="BFY40" s="71"/>
      <c r="BFZ40" s="71"/>
      <c r="BGA40" s="71"/>
      <c r="BGB40" s="71"/>
      <c r="BGC40" s="71"/>
      <c r="BGD40" s="71"/>
      <c r="BGE40" s="71"/>
      <c r="BGF40" s="71"/>
      <c r="BGG40" s="71"/>
      <c r="BGH40" s="71"/>
      <c r="BGI40" s="71"/>
      <c r="BGJ40" s="71"/>
      <c r="BGK40" s="71"/>
      <c r="BGL40" s="71"/>
      <c r="BGM40" s="71"/>
      <c r="BGN40" s="71"/>
      <c r="BGO40" s="71"/>
      <c r="BGP40" s="71"/>
      <c r="BGQ40" s="71"/>
      <c r="BGR40" s="71"/>
      <c r="BGS40" s="71"/>
      <c r="BGT40" s="71"/>
      <c r="BGU40" s="71"/>
      <c r="BGV40" s="71"/>
      <c r="BGW40" s="71"/>
      <c r="BGX40" s="71"/>
      <c r="BGY40" s="71"/>
      <c r="BGZ40" s="71"/>
      <c r="BHA40" s="71"/>
      <c r="BHB40" s="71"/>
      <c r="BHC40" s="71"/>
      <c r="BHD40" s="71"/>
      <c r="BHE40" s="71"/>
      <c r="BHF40" s="71"/>
      <c r="BHG40" s="71"/>
      <c r="BHH40" s="71"/>
      <c r="BHI40" s="71"/>
      <c r="BHJ40" s="71"/>
      <c r="BHK40" s="71"/>
      <c r="BHL40" s="71"/>
      <c r="BHM40" s="71"/>
      <c r="BHN40" s="71"/>
      <c r="BHO40" s="71"/>
      <c r="BHP40" s="71"/>
      <c r="BHQ40" s="71"/>
      <c r="BHR40" s="71"/>
      <c r="BHS40" s="71"/>
      <c r="BHT40" s="71"/>
      <c r="BHU40" s="71"/>
      <c r="BHV40" s="71"/>
      <c r="BHW40" s="71"/>
      <c r="BHX40" s="71"/>
      <c r="BHY40" s="71"/>
      <c r="BHZ40" s="71"/>
      <c r="BIA40" s="71"/>
      <c r="BIB40" s="71"/>
      <c r="BIC40" s="71"/>
      <c r="BID40" s="71"/>
      <c r="BIE40" s="71"/>
      <c r="BIF40" s="71"/>
      <c r="BIG40" s="71"/>
      <c r="BIH40" s="71"/>
      <c r="BII40" s="71"/>
      <c r="BIJ40" s="71"/>
      <c r="BIK40" s="71"/>
      <c r="BIL40" s="71"/>
      <c r="BIM40" s="71"/>
      <c r="BIN40" s="71"/>
      <c r="BIO40" s="71"/>
      <c r="BIP40" s="71"/>
      <c r="BIQ40" s="71"/>
      <c r="BIR40" s="71"/>
      <c r="BIS40" s="71"/>
      <c r="BIT40" s="71"/>
      <c r="BIU40" s="71"/>
      <c r="BIV40" s="71"/>
      <c r="BIW40" s="71"/>
      <c r="BIX40" s="71"/>
      <c r="BIY40" s="71"/>
      <c r="BIZ40" s="71"/>
      <c r="BJA40" s="71"/>
      <c r="BJB40" s="71"/>
      <c r="BJC40" s="71"/>
      <c r="BJD40" s="71"/>
      <c r="BJE40" s="71"/>
      <c r="BJF40" s="71"/>
      <c r="BJG40" s="71"/>
      <c r="BJH40" s="71"/>
      <c r="BJI40" s="71"/>
      <c r="BJJ40" s="71"/>
      <c r="BJK40" s="71"/>
      <c r="BJL40" s="71"/>
      <c r="BJM40" s="71"/>
      <c r="BJN40" s="71"/>
      <c r="BJO40" s="71"/>
      <c r="BJP40" s="71"/>
      <c r="BJQ40" s="71"/>
      <c r="BJR40" s="71"/>
      <c r="BJS40" s="71"/>
      <c r="BJT40" s="71"/>
      <c r="BJU40" s="71"/>
      <c r="BJV40" s="71"/>
      <c r="BJW40" s="71"/>
      <c r="BJX40" s="71"/>
      <c r="BJY40" s="71"/>
      <c r="BJZ40" s="71"/>
      <c r="BKA40" s="71"/>
      <c r="BKB40" s="71"/>
      <c r="BKC40" s="71"/>
      <c r="BKD40" s="71"/>
      <c r="BKE40" s="71"/>
      <c r="BKF40" s="71"/>
      <c r="BKG40" s="71"/>
      <c r="BKH40" s="71"/>
      <c r="BKI40" s="71"/>
      <c r="BKJ40" s="71"/>
      <c r="BKK40" s="71"/>
      <c r="BKL40" s="71"/>
      <c r="BKM40" s="71"/>
      <c r="BKN40" s="71"/>
      <c r="BKO40" s="71"/>
      <c r="BKP40" s="71"/>
      <c r="BKQ40" s="71"/>
      <c r="BKR40" s="71"/>
      <c r="BKS40" s="71"/>
      <c r="BKT40" s="71"/>
      <c r="BKU40" s="71"/>
      <c r="BKV40" s="71"/>
      <c r="BKW40" s="71"/>
      <c r="BKX40" s="71"/>
      <c r="BKY40" s="71"/>
      <c r="BKZ40" s="71"/>
      <c r="BLA40" s="71"/>
      <c r="BLB40" s="71"/>
      <c r="BLC40" s="71"/>
      <c r="BLD40" s="71"/>
      <c r="BLE40" s="71"/>
      <c r="BLF40" s="71"/>
      <c r="BLG40" s="71"/>
      <c r="BLH40" s="71"/>
      <c r="BLI40" s="71"/>
      <c r="BLJ40" s="71"/>
      <c r="BLK40" s="71"/>
      <c r="BLL40" s="71"/>
      <c r="BLM40" s="71"/>
      <c r="BLN40" s="71"/>
      <c r="BLO40" s="71"/>
      <c r="BLP40" s="71"/>
      <c r="BLQ40" s="71"/>
      <c r="BLR40" s="71"/>
      <c r="BLS40" s="71"/>
      <c r="BLT40" s="71"/>
      <c r="BLU40" s="71"/>
      <c r="BLV40" s="71"/>
      <c r="BLW40" s="71"/>
      <c r="BLX40" s="71"/>
      <c r="BLY40" s="71"/>
      <c r="BLZ40" s="71"/>
      <c r="BMA40" s="71"/>
      <c r="BMB40" s="71"/>
      <c r="BMC40" s="71"/>
      <c r="BMD40" s="71"/>
      <c r="BME40" s="71"/>
      <c r="BMF40" s="71"/>
      <c r="BMG40" s="71"/>
      <c r="BMH40" s="71"/>
      <c r="BMI40" s="71"/>
      <c r="BMJ40" s="71"/>
      <c r="BMK40" s="71"/>
      <c r="BML40" s="71"/>
      <c r="BMM40" s="71"/>
      <c r="BMN40" s="71"/>
      <c r="BMO40" s="71"/>
      <c r="BMP40" s="71"/>
      <c r="BMQ40" s="71"/>
      <c r="BMR40" s="71"/>
      <c r="BMS40" s="71"/>
      <c r="BMT40" s="71"/>
      <c r="BMU40" s="71"/>
      <c r="BMV40" s="71"/>
      <c r="BMW40" s="71"/>
      <c r="BMX40" s="71"/>
      <c r="BMY40" s="71"/>
      <c r="BMZ40" s="71"/>
      <c r="BNA40" s="71"/>
      <c r="BNB40" s="71"/>
      <c r="BNC40" s="71"/>
      <c r="BND40" s="71"/>
      <c r="BNE40" s="71"/>
      <c r="BNF40" s="71"/>
      <c r="BNG40" s="71"/>
      <c r="BNH40" s="71"/>
      <c r="BNI40" s="71"/>
      <c r="BNJ40" s="71"/>
      <c r="BNK40" s="71"/>
      <c r="BNL40" s="71"/>
      <c r="BNM40" s="71"/>
      <c r="BNN40" s="71"/>
      <c r="BNO40" s="71"/>
      <c r="BNP40" s="71"/>
      <c r="BNQ40" s="71"/>
      <c r="BNR40" s="71"/>
      <c r="BNS40" s="71"/>
      <c r="BNT40" s="71"/>
      <c r="BNU40" s="71"/>
      <c r="BNV40" s="71"/>
      <c r="BNW40" s="71"/>
      <c r="BNX40" s="71"/>
      <c r="BNY40" s="71"/>
      <c r="BNZ40" s="71"/>
      <c r="BOA40" s="71"/>
      <c r="BOB40" s="71"/>
      <c r="BOC40" s="71"/>
      <c r="BOD40" s="71"/>
      <c r="BOE40" s="71"/>
      <c r="BOF40" s="71"/>
      <c r="BOG40" s="71"/>
      <c r="BOH40" s="71"/>
      <c r="BOI40" s="71"/>
      <c r="BOJ40" s="71"/>
      <c r="BOK40" s="71"/>
      <c r="BOL40" s="71"/>
      <c r="BOM40" s="71"/>
      <c r="BON40" s="71"/>
      <c r="BOO40" s="71"/>
      <c r="BOP40" s="71"/>
      <c r="BOQ40" s="71"/>
      <c r="BOR40" s="71"/>
      <c r="BOS40" s="71"/>
      <c r="BOT40" s="71"/>
      <c r="BOU40" s="71"/>
      <c r="BOV40" s="71"/>
      <c r="BOW40" s="71"/>
      <c r="BOX40" s="71"/>
      <c r="BOY40" s="71"/>
      <c r="BOZ40" s="71"/>
      <c r="BPA40" s="71"/>
      <c r="BPB40" s="71"/>
      <c r="BPC40" s="71"/>
      <c r="BPD40" s="71"/>
      <c r="BPE40" s="71"/>
      <c r="BPF40" s="71"/>
      <c r="BPG40" s="71"/>
      <c r="BPH40" s="71"/>
      <c r="BPI40" s="71"/>
      <c r="BPJ40" s="71"/>
      <c r="BPK40" s="71"/>
      <c r="BPL40" s="71"/>
      <c r="BPM40" s="71"/>
      <c r="BPN40" s="71"/>
      <c r="BPO40" s="71"/>
      <c r="BPP40" s="71"/>
      <c r="BPQ40" s="71"/>
      <c r="BPR40" s="71"/>
      <c r="BPS40" s="71"/>
      <c r="BPT40" s="71"/>
      <c r="BPU40" s="71"/>
      <c r="BPV40" s="71"/>
      <c r="BPW40" s="71"/>
      <c r="BPX40" s="71"/>
      <c r="BPY40" s="71"/>
      <c r="BPZ40" s="71"/>
      <c r="BQA40" s="71"/>
      <c r="BQB40" s="71"/>
      <c r="BQC40" s="71"/>
      <c r="BQD40" s="71"/>
      <c r="BQE40" s="71"/>
      <c r="BQF40" s="71"/>
      <c r="BQG40" s="71"/>
      <c r="BQH40" s="71"/>
      <c r="BQI40" s="71"/>
      <c r="BQJ40" s="71"/>
      <c r="BQK40" s="71"/>
      <c r="BQL40" s="71"/>
      <c r="BQM40" s="71"/>
      <c r="BQN40" s="71"/>
      <c r="BQO40" s="71"/>
      <c r="BQP40" s="71"/>
      <c r="BQQ40" s="71"/>
      <c r="BQR40" s="71"/>
      <c r="BQS40" s="71"/>
      <c r="BQT40" s="71"/>
      <c r="BQU40" s="71"/>
      <c r="BQV40" s="71"/>
      <c r="BQW40" s="71"/>
      <c r="BQX40" s="71"/>
      <c r="BQY40" s="71"/>
      <c r="BQZ40" s="71"/>
      <c r="BRA40" s="71"/>
      <c r="BRB40" s="71"/>
      <c r="BRC40" s="71"/>
      <c r="BRD40" s="71"/>
      <c r="BRE40" s="71"/>
      <c r="BRF40" s="71"/>
      <c r="BRG40" s="71"/>
      <c r="BRH40" s="71"/>
      <c r="BRI40" s="71"/>
      <c r="BRJ40" s="71"/>
      <c r="BRK40" s="71"/>
      <c r="BRL40" s="71"/>
      <c r="BRM40" s="71"/>
      <c r="BRN40" s="71"/>
      <c r="BRO40" s="71"/>
      <c r="BRP40" s="71"/>
      <c r="BRQ40" s="71"/>
      <c r="BRR40" s="71"/>
      <c r="BRS40" s="71"/>
      <c r="BRT40" s="71"/>
      <c r="BRU40" s="71"/>
      <c r="BRV40" s="71"/>
      <c r="BRW40" s="71"/>
      <c r="BRX40" s="71"/>
      <c r="BRY40" s="71"/>
      <c r="BRZ40" s="71"/>
      <c r="BSA40" s="71"/>
      <c r="BSB40" s="71"/>
      <c r="BSC40" s="71"/>
      <c r="BSD40" s="71"/>
      <c r="BSE40" s="71"/>
      <c r="BSF40" s="71"/>
      <c r="BSG40" s="71"/>
      <c r="BSH40" s="71"/>
      <c r="BSI40" s="71"/>
      <c r="BSJ40" s="71"/>
      <c r="BSK40" s="71"/>
      <c r="BSL40" s="71"/>
      <c r="BSM40" s="71"/>
      <c r="BSN40" s="71"/>
      <c r="BSO40" s="71"/>
      <c r="BSP40" s="71"/>
      <c r="BSQ40" s="71"/>
      <c r="BSR40" s="71"/>
      <c r="BSS40" s="71"/>
      <c r="BST40" s="71"/>
      <c r="BSU40" s="71"/>
      <c r="BSV40" s="71"/>
      <c r="BSW40" s="71"/>
      <c r="BSX40" s="71"/>
      <c r="BSY40" s="71"/>
      <c r="BSZ40" s="71"/>
      <c r="BTA40" s="71"/>
      <c r="BTB40" s="71"/>
      <c r="BTC40" s="71"/>
      <c r="BTD40" s="71"/>
      <c r="BTE40" s="71"/>
      <c r="BTF40" s="71"/>
      <c r="BTG40" s="71"/>
      <c r="BTH40" s="71"/>
      <c r="BTI40" s="71"/>
      <c r="BTJ40" s="71"/>
      <c r="BTK40" s="71"/>
      <c r="BTL40" s="71"/>
      <c r="BTM40" s="71"/>
      <c r="BTN40" s="71"/>
      <c r="BTO40" s="71"/>
      <c r="BTP40" s="71"/>
      <c r="BTQ40" s="71"/>
      <c r="BTR40" s="71"/>
      <c r="BTS40" s="71"/>
      <c r="BTT40" s="71"/>
      <c r="BTU40" s="71"/>
      <c r="BTV40" s="71"/>
      <c r="BTW40" s="71"/>
      <c r="BTX40" s="71"/>
      <c r="BTY40" s="71"/>
      <c r="BTZ40" s="71"/>
      <c r="BUA40" s="71"/>
      <c r="BUB40" s="71"/>
      <c r="BUC40" s="71"/>
      <c r="BUD40" s="71"/>
      <c r="BUE40" s="71"/>
      <c r="BUF40" s="71"/>
      <c r="BUG40" s="71"/>
      <c r="BUH40" s="71"/>
      <c r="BUI40" s="71"/>
      <c r="BUJ40" s="71"/>
      <c r="BUK40" s="71"/>
      <c r="BUL40" s="71"/>
      <c r="BUM40" s="71"/>
      <c r="BUN40" s="71"/>
      <c r="BUO40" s="71"/>
      <c r="BUP40" s="71"/>
      <c r="BUQ40" s="71"/>
      <c r="BUR40" s="71"/>
      <c r="BUS40" s="71"/>
      <c r="BUT40" s="71"/>
      <c r="BUU40" s="71"/>
      <c r="BUV40" s="71"/>
      <c r="BUW40" s="71"/>
      <c r="BUX40" s="71"/>
      <c r="BUY40" s="71"/>
      <c r="BUZ40" s="71"/>
      <c r="BVA40" s="71"/>
      <c r="BVB40" s="71"/>
      <c r="BVC40" s="71"/>
      <c r="BVD40" s="71"/>
      <c r="BVE40" s="71"/>
      <c r="BVF40" s="71"/>
      <c r="BVG40" s="71"/>
      <c r="BVH40" s="71"/>
      <c r="BVI40" s="71"/>
      <c r="BVJ40" s="71"/>
      <c r="BVK40" s="71"/>
      <c r="BVL40" s="71"/>
      <c r="BVM40" s="71"/>
      <c r="BVN40" s="71"/>
      <c r="BVO40" s="71"/>
      <c r="BVP40" s="71"/>
      <c r="BVQ40" s="71"/>
      <c r="BVR40" s="71"/>
      <c r="BVS40" s="71"/>
      <c r="BVT40" s="71"/>
      <c r="BVU40" s="71"/>
      <c r="BVV40" s="71"/>
      <c r="BVW40" s="71"/>
      <c r="BVX40" s="71"/>
      <c r="BVY40" s="71"/>
      <c r="BVZ40" s="71"/>
      <c r="BWA40" s="71"/>
      <c r="BWB40" s="71"/>
      <c r="BWC40" s="71"/>
      <c r="BWD40" s="71"/>
      <c r="BWE40" s="71"/>
      <c r="BWF40" s="71"/>
      <c r="BWG40" s="71"/>
      <c r="BWH40" s="71"/>
      <c r="BWI40" s="71"/>
      <c r="BWJ40" s="71"/>
      <c r="BWK40" s="71"/>
      <c r="BWL40" s="71"/>
      <c r="BWM40" s="71"/>
      <c r="BWN40" s="71"/>
      <c r="BWO40" s="71"/>
      <c r="BWP40" s="71"/>
      <c r="BWQ40" s="71"/>
      <c r="BWR40" s="71"/>
      <c r="BWS40" s="71"/>
      <c r="BWT40" s="71"/>
      <c r="BWU40" s="71"/>
      <c r="BWV40" s="71"/>
      <c r="BWW40" s="71"/>
      <c r="BWX40" s="71"/>
      <c r="BWY40" s="71"/>
      <c r="BWZ40" s="71"/>
      <c r="BXA40" s="71"/>
      <c r="BXB40" s="71"/>
      <c r="BXC40" s="71"/>
      <c r="BXD40" s="71"/>
      <c r="BXE40" s="71"/>
      <c r="BXF40" s="71"/>
      <c r="BXG40" s="71"/>
      <c r="BXH40" s="71"/>
      <c r="BXI40" s="71"/>
      <c r="BXJ40" s="71"/>
      <c r="BXK40" s="71"/>
      <c r="BXL40" s="71"/>
      <c r="BXM40" s="71"/>
      <c r="BXN40" s="71"/>
      <c r="BXO40" s="71"/>
      <c r="BXP40" s="71"/>
      <c r="BXQ40" s="71"/>
      <c r="BXR40" s="71"/>
      <c r="BXS40" s="71"/>
      <c r="BXT40" s="71"/>
      <c r="BXU40" s="71"/>
      <c r="BXV40" s="71"/>
      <c r="BXW40" s="71"/>
      <c r="BXX40" s="71"/>
      <c r="BXY40" s="71"/>
      <c r="BXZ40" s="71"/>
      <c r="BYA40" s="71"/>
      <c r="BYB40" s="71"/>
      <c r="BYC40" s="71"/>
      <c r="BYD40" s="71"/>
      <c r="BYE40" s="71"/>
      <c r="BYF40" s="71"/>
      <c r="BYG40" s="71"/>
      <c r="BYH40" s="71"/>
      <c r="BYI40" s="71"/>
      <c r="BYJ40" s="71"/>
      <c r="BYK40" s="71"/>
      <c r="BYL40" s="71"/>
      <c r="BYM40" s="71"/>
      <c r="BYN40" s="71"/>
      <c r="BYO40" s="71"/>
      <c r="BYP40" s="71"/>
      <c r="BYQ40" s="71"/>
      <c r="BYR40" s="71"/>
      <c r="BYS40" s="71"/>
      <c r="BYT40" s="71"/>
      <c r="BYU40" s="71"/>
      <c r="BYV40" s="71"/>
      <c r="BYW40" s="71"/>
      <c r="BYX40" s="71"/>
      <c r="BYY40" s="71"/>
      <c r="BYZ40" s="71"/>
      <c r="BZA40" s="71"/>
      <c r="BZB40" s="71"/>
      <c r="BZC40" s="71"/>
      <c r="BZD40" s="71"/>
      <c r="BZE40" s="71"/>
      <c r="BZF40" s="71"/>
      <c r="BZG40" s="71"/>
      <c r="BZH40" s="71"/>
      <c r="BZI40" s="71"/>
      <c r="BZJ40" s="71"/>
      <c r="BZK40" s="71"/>
      <c r="BZL40" s="71"/>
      <c r="BZM40" s="71"/>
      <c r="BZN40" s="71"/>
      <c r="BZO40" s="71"/>
      <c r="BZP40" s="71"/>
      <c r="BZQ40" s="71"/>
      <c r="BZR40" s="71"/>
      <c r="BZS40" s="71"/>
      <c r="BZT40" s="71"/>
      <c r="BZU40" s="71"/>
      <c r="BZV40" s="71"/>
      <c r="BZW40" s="71"/>
      <c r="BZX40" s="71"/>
      <c r="BZY40" s="71"/>
      <c r="BZZ40" s="71"/>
      <c r="CAA40" s="71"/>
      <c r="CAB40" s="71"/>
      <c r="CAC40" s="71"/>
      <c r="CAD40" s="71"/>
      <c r="CAE40" s="71"/>
      <c r="CAF40" s="71"/>
      <c r="CAG40" s="71"/>
      <c r="CAH40" s="71"/>
      <c r="CAI40" s="71"/>
      <c r="CAJ40" s="71"/>
      <c r="CAK40" s="71"/>
      <c r="CAL40" s="71"/>
      <c r="CAM40" s="71"/>
      <c r="CAN40" s="71"/>
      <c r="CAO40" s="71"/>
      <c r="CAP40" s="71"/>
      <c r="CAQ40" s="71"/>
      <c r="CAR40" s="71"/>
      <c r="CAS40" s="71"/>
      <c r="CAT40" s="71"/>
      <c r="CAU40" s="71"/>
      <c r="CAV40" s="71"/>
      <c r="CAW40" s="71"/>
      <c r="CAX40" s="71"/>
      <c r="CAY40" s="71"/>
      <c r="CAZ40" s="71"/>
      <c r="CBA40" s="71"/>
      <c r="CBB40" s="71"/>
      <c r="CBC40" s="71"/>
      <c r="CBD40" s="71"/>
      <c r="CBE40" s="71"/>
      <c r="CBF40" s="71"/>
      <c r="CBG40" s="71"/>
      <c r="CBH40" s="71"/>
      <c r="CBI40" s="71"/>
      <c r="CBJ40" s="71"/>
      <c r="CBK40" s="71"/>
      <c r="CBL40" s="71"/>
      <c r="CBM40" s="71"/>
      <c r="CBN40" s="71"/>
      <c r="CBO40" s="71"/>
      <c r="CBP40" s="71"/>
      <c r="CBQ40" s="71"/>
      <c r="CBR40" s="71"/>
      <c r="CBS40" s="71"/>
      <c r="CBT40" s="71"/>
      <c r="CBU40" s="71"/>
      <c r="CBV40" s="71"/>
      <c r="CBW40" s="71"/>
      <c r="CBX40" s="71"/>
      <c r="CBY40" s="71"/>
      <c r="CBZ40" s="71"/>
      <c r="CCA40" s="71"/>
      <c r="CCB40" s="71"/>
      <c r="CCC40" s="71"/>
      <c r="CCD40" s="71"/>
      <c r="CCE40" s="71"/>
      <c r="CCF40" s="71"/>
      <c r="CCG40" s="71"/>
      <c r="CCH40" s="71"/>
      <c r="CCI40" s="71"/>
      <c r="CCJ40" s="71"/>
      <c r="CCK40" s="71"/>
      <c r="CCL40" s="71"/>
      <c r="CCM40" s="71"/>
      <c r="CCN40" s="71"/>
      <c r="CCO40" s="71"/>
      <c r="CCP40" s="71"/>
      <c r="CCQ40" s="71"/>
      <c r="CCR40" s="71"/>
      <c r="CCS40" s="71"/>
      <c r="CCT40" s="71"/>
      <c r="CCU40" s="71"/>
      <c r="CCV40" s="71"/>
      <c r="CCW40" s="71"/>
      <c r="CCX40" s="71"/>
      <c r="CCY40" s="71"/>
      <c r="CCZ40" s="71"/>
      <c r="CDA40" s="71"/>
      <c r="CDB40" s="71"/>
      <c r="CDC40" s="71"/>
      <c r="CDD40" s="71"/>
      <c r="CDE40" s="71"/>
      <c r="CDF40" s="71"/>
      <c r="CDG40" s="71"/>
      <c r="CDH40" s="71"/>
      <c r="CDI40" s="71"/>
      <c r="CDJ40" s="71"/>
      <c r="CDK40" s="71"/>
      <c r="CDL40" s="71"/>
      <c r="CDM40" s="71"/>
      <c r="CDN40" s="71"/>
      <c r="CDO40" s="71"/>
      <c r="CDP40" s="71"/>
      <c r="CDQ40" s="71"/>
      <c r="CDR40" s="71"/>
      <c r="CDS40" s="71"/>
      <c r="CDT40" s="71"/>
      <c r="CDU40" s="71"/>
      <c r="CDV40" s="71"/>
      <c r="CDW40" s="71"/>
      <c r="CDX40" s="71"/>
      <c r="CDY40" s="71"/>
      <c r="CDZ40" s="71"/>
      <c r="CEA40" s="71"/>
      <c r="CEB40" s="71"/>
      <c r="CEC40" s="71"/>
      <c r="CED40" s="71"/>
      <c r="CEE40" s="71"/>
      <c r="CEF40" s="71"/>
      <c r="CEG40" s="71"/>
      <c r="CEH40" s="71"/>
      <c r="CEI40" s="71"/>
      <c r="CEJ40" s="71"/>
      <c r="CEK40" s="71"/>
      <c r="CEL40" s="71"/>
      <c r="CEM40" s="71"/>
      <c r="CEN40" s="71"/>
      <c r="CEO40" s="71"/>
      <c r="CEP40" s="71"/>
      <c r="CEQ40" s="71"/>
      <c r="CER40" s="71"/>
      <c r="CES40" s="71"/>
      <c r="CET40" s="71"/>
      <c r="CEU40" s="71"/>
      <c r="CEV40" s="71"/>
      <c r="CEW40" s="71"/>
      <c r="CEX40" s="71"/>
      <c r="CEY40" s="71"/>
      <c r="CEZ40" s="71"/>
      <c r="CFA40" s="71"/>
      <c r="CFB40" s="71"/>
      <c r="CFC40" s="71"/>
      <c r="CFD40" s="71"/>
      <c r="CFE40" s="71"/>
      <c r="CFF40" s="71"/>
      <c r="CFG40" s="71"/>
      <c r="CFH40" s="71"/>
      <c r="CFI40" s="71"/>
      <c r="CFJ40" s="71"/>
      <c r="CFK40" s="71"/>
      <c r="CFL40" s="71"/>
      <c r="CFM40" s="71"/>
      <c r="CFN40" s="71"/>
      <c r="CFO40" s="71"/>
      <c r="CFP40" s="71"/>
      <c r="CFQ40" s="71"/>
      <c r="CFR40" s="71"/>
      <c r="CFS40" s="71"/>
      <c r="CFT40" s="71"/>
      <c r="CFU40" s="71"/>
      <c r="CFV40" s="71"/>
      <c r="CFW40" s="71"/>
      <c r="CFX40" s="71"/>
      <c r="CFY40" s="71"/>
      <c r="CFZ40" s="71"/>
      <c r="CGA40" s="71"/>
      <c r="CGB40" s="71"/>
      <c r="CGC40" s="71"/>
      <c r="CGD40" s="71"/>
      <c r="CGE40" s="71"/>
      <c r="CGF40" s="71"/>
      <c r="CGG40" s="71"/>
      <c r="CGH40" s="71"/>
      <c r="CGI40" s="71"/>
      <c r="CGJ40" s="71"/>
      <c r="CGK40" s="71"/>
      <c r="CGL40" s="71"/>
      <c r="CGM40" s="71"/>
      <c r="CGN40" s="71"/>
      <c r="CGO40" s="71"/>
      <c r="CGP40" s="71"/>
      <c r="CGQ40" s="71"/>
      <c r="CGR40" s="71"/>
      <c r="CGS40" s="71"/>
      <c r="CGT40" s="71"/>
      <c r="CGU40" s="71"/>
      <c r="CGV40" s="71"/>
      <c r="CGW40" s="71"/>
      <c r="CGX40" s="71"/>
      <c r="CGY40" s="71"/>
      <c r="CGZ40" s="71"/>
      <c r="CHA40" s="71"/>
      <c r="CHB40" s="71"/>
      <c r="CHC40" s="71"/>
      <c r="CHD40" s="71"/>
      <c r="CHE40" s="71"/>
      <c r="CHF40" s="71"/>
      <c r="CHG40" s="71"/>
      <c r="CHH40" s="71"/>
      <c r="CHI40" s="71"/>
      <c r="CHJ40" s="71"/>
      <c r="CHK40" s="71"/>
      <c r="CHL40" s="71"/>
      <c r="CHM40" s="71"/>
      <c r="CHN40" s="71"/>
      <c r="CHO40" s="71"/>
      <c r="CHP40" s="71"/>
      <c r="CHQ40" s="71"/>
      <c r="CHR40" s="71"/>
      <c r="CHS40" s="71"/>
      <c r="CHT40" s="71"/>
      <c r="CHU40" s="71"/>
      <c r="CHV40" s="71"/>
      <c r="CHW40" s="71"/>
      <c r="CHX40" s="71"/>
      <c r="CHY40" s="71"/>
      <c r="CHZ40" s="71"/>
      <c r="CIA40" s="71"/>
      <c r="CIB40" s="71"/>
      <c r="CIC40" s="71"/>
      <c r="CID40" s="71"/>
      <c r="CIE40" s="71"/>
      <c r="CIF40" s="71"/>
      <c r="CIG40" s="71"/>
      <c r="CIH40" s="71"/>
      <c r="CII40" s="71"/>
      <c r="CIJ40" s="71"/>
      <c r="CIK40" s="71"/>
      <c r="CIL40" s="71"/>
      <c r="CIM40" s="71"/>
      <c r="CIN40" s="71"/>
      <c r="CIO40" s="71"/>
      <c r="CIP40" s="71"/>
      <c r="CIQ40" s="71"/>
      <c r="CIR40" s="71"/>
      <c r="CIS40" s="71"/>
      <c r="CIT40" s="71"/>
      <c r="CIU40" s="71"/>
      <c r="CIV40" s="71"/>
      <c r="CIW40" s="71"/>
      <c r="CIX40" s="71"/>
      <c r="CIY40" s="71"/>
      <c r="CIZ40" s="71"/>
      <c r="CJA40" s="71"/>
      <c r="CJB40" s="71"/>
      <c r="CJC40" s="71"/>
      <c r="CJD40" s="71"/>
      <c r="CJE40" s="71"/>
      <c r="CJF40" s="71"/>
      <c r="CJG40" s="71"/>
      <c r="CJH40" s="71"/>
      <c r="CJI40" s="71"/>
      <c r="CJJ40" s="71"/>
      <c r="CJK40" s="71"/>
      <c r="CJL40" s="71"/>
      <c r="CJM40" s="71"/>
      <c r="CJN40" s="71"/>
      <c r="CJO40" s="71"/>
      <c r="CJP40" s="71"/>
      <c r="CJQ40" s="71"/>
      <c r="CJR40" s="71"/>
      <c r="CJS40" s="71"/>
      <c r="CJT40" s="71"/>
      <c r="CJU40" s="71"/>
      <c r="CJV40" s="71"/>
      <c r="CJW40" s="71"/>
      <c r="CJX40" s="71"/>
      <c r="CJY40" s="71"/>
      <c r="CJZ40" s="71"/>
      <c r="CKA40" s="71"/>
      <c r="CKB40" s="71"/>
      <c r="CKC40" s="71"/>
      <c r="CKD40" s="71"/>
      <c r="CKE40" s="71"/>
      <c r="CKF40" s="71"/>
      <c r="CKG40" s="71"/>
      <c r="CKH40" s="71"/>
      <c r="CKI40" s="71"/>
      <c r="CKJ40" s="71"/>
      <c r="CKK40" s="71"/>
      <c r="CKL40" s="71"/>
      <c r="CKM40" s="71"/>
      <c r="CKN40" s="71"/>
      <c r="CKO40" s="71"/>
      <c r="CKP40" s="71"/>
      <c r="CKQ40" s="71"/>
      <c r="CKR40" s="71"/>
      <c r="CKS40" s="71"/>
      <c r="CKT40" s="71"/>
      <c r="CKU40" s="71"/>
      <c r="CKV40" s="71"/>
      <c r="CKW40" s="71"/>
      <c r="CKX40" s="71"/>
      <c r="CKY40" s="71"/>
      <c r="CKZ40" s="71"/>
      <c r="CLA40" s="71"/>
      <c r="CLB40" s="71"/>
      <c r="CLC40" s="71"/>
      <c r="CLD40" s="71"/>
      <c r="CLE40" s="71"/>
      <c r="CLF40" s="71"/>
      <c r="CLG40" s="71"/>
      <c r="CLH40" s="71"/>
      <c r="CLI40" s="71"/>
      <c r="CLJ40" s="71"/>
      <c r="CLK40" s="71"/>
      <c r="CLL40" s="71"/>
      <c r="CLM40" s="71"/>
      <c r="CLN40" s="71"/>
      <c r="CLO40" s="71"/>
      <c r="CLP40" s="71"/>
      <c r="CLQ40" s="71"/>
      <c r="CLR40" s="71"/>
      <c r="CLS40" s="71"/>
      <c r="CLT40" s="71"/>
      <c r="CLU40" s="71"/>
      <c r="CLV40" s="71"/>
      <c r="CLW40" s="71"/>
      <c r="CLX40" s="71"/>
      <c r="CLY40" s="71"/>
      <c r="CLZ40" s="71"/>
      <c r="CMA40" s="71"/>
      <c r="CMB40" s="71"/>
      <c r="CMC40" s="71"/>
      <c r="CMD40" s="71"/>
      <c r="CME40" s="71"/>
      <c r="CMF40" s="71"/>
      <c r="CMG40" s="71"/>
      <c r="CMH40" s="71"/>
      <c r="CMI40" s="71"/>
      <c r="CMJ40" s="71"/>
      <c r="CMK40" s="71"/>
      <c r="CML40" s="71"/>
      <c r="CMM40" s="71"/>
      <c r="CMN40" s="71"/>
      <c r="CMO40" s="71"/>
      <c r="CMP40" s="71"/>
      <c r="CMQ40" s="71"/>
      <c r="CMR40" s="71"/>
      <c r="CMS40" s="71"/>
      <c r="CMT40" s="71"/>
      <c r="CMU40" s="71"/>
      <c r="CMV40" s="71"/>
      <c r="CMW40" s="71"/>
      <c r="CMX40" s="71"/>
      <c r="CMY40" s="71"/>
      <c r="CMZ40" s="71"/>
      <c r="CNA40" s="71"/>
      <c r="CNB40" s="71"/>
      <c r="CNC40" s="71"/>
      <c r="CND40" s="71"/>
      <c r="CNE40" s="71"/>
      <c r="CNF40" s="71"/>
      <c r="CNG40" s="71"/>
      <c r="CNH40" s="71"/>
      <c r="CNI40" s="71"/>
      <c r="CNJ40" s="71"/>
      <c r="CNK40" s="71"/>
      <c r="CNL40" s="71"/>
      <c r="CNM40" s="71"/>
      <c r="CNN40" s="71"/>
      <c r="CNO40" s="71"/>
      <c r="CNP40" s="71"/>
      <c r="CNQ40" s="71"/>
      <c r="CNR40" s="71"/>
      <c r="CNS40" s="71"/>
      <c r="CNT40" s="71"/>
      <c r="CNU40" s="71"/>
      <c r="CNV40" s="71"/>
      <c r="CNW40" s="71"/>
      <c r="CNX40" s="71"/>
      <c r="CNY40" s="71"/>
      <c r="CNZ40" s="71"/>
      <c r="COA40" s="71"/>
      <c r="COB40" s="71"/>
      <c r="COC40" s="71"/>
      <c r="COD40" s="71"/>
      <c r="COE40" s="71"/>
      <c r="COF40" s="71"/>
      <c r="COG40" s="71"/>
      <c r="COH40" s="71"/>
      <c r="COI40" s="71"/>
      <c r="COJ40" s="71"/>
      <c r="COK40" s="71"/>
      <c r="COL40" s="71"/>
      <c r="COM40" s="71"/>
      <c r="CON40" s="71"/>
      <c r="COO40" s="71"/>
      <c r="COP40" s="71"/>
      <c r="COQ40" s="71"/>
      <c r="COR40" s="71"/>
      <c r="COS40" s="71"/>
      <c r="COT40" s="71"/>
      <c r="COU40" s="71"/>
      <c r="COV40" s="71"/>
      <c r="COW40" s="71"/>
      <c r="COX40" s="71"/>
      <c r="COY40" s="71"/>
      <c r="COZ40" s="71"/>
      <c r="CPA40" s="71"/>
      <c r="CPB40" s="71"/>
      <c r="CPC40" s="71"/>
      <c r="CPD40" s="71"/>
      <c r="CPE40" s="71"/>
      <c r="CPF40" s="71"/>
      <c r="CPG40" s="71"/>
      <c r="CPH40" s="71"/>
      <c r="CPI40" s="71"/>
      <c r="CPJ40" s="71"/>
      <c r="CPK40" s="71"/>
      <c r="CPL40" s="71"/>
      <c r="CPM40" s="71"/>
      <c r="CPN40" s="71"/>
      <c r="CPO40" s="71"/>
      <c r="CPP40" s="71"/>
      <c r="CPQ40" s="71"/>
      <c r="CPR40" s="71"/>
      <c r="CPS40" s="71"/>
      <c r="CPT40" s="71"/>
      <c r="CPU40" s="71"/>
      <c r="CPV40" s="71"/>
      <c r="CPW40" s="71"/>
      <c r="CPX40" s="71"/>
      <c r="CPY40" s="71"/>
      <c r="CPZ40" s="71"/>
      <c r="CQA40" s="71"/>
      <c r="CQB40" s="71"/>
      <c r="CQC40" s="71"/>
      <c r="CQD40" s="71"/>
      <c r="CQE40" s="71"/>
      <c r="CQF40" s="71"/>
      <c r="CQG40" s="71"/>
      <c r="CQH40" s="71"/>
      <c r="CQI40" s="71"/>
      <c r="CQJ40" s="71"/>
      <c r="CQK40" s="71"/>
      <c r="CQL40" s="71"/>
      <c r="CQM40" s="71"/>
      <c r="CQN40" s="71"/>
      <c r="CQO40" s="71"/>
      <c r="CQP40" s="71"/>
      <c r="CQQ40" s="71"/>
      <c r="CQR40" s="71"/>
      <c r="CQS40" s="71"/>
      <c r="CQT40" s="71"/>
      <c r="CQU40" s="71"/>
      <c r="CQV40" s="71"/>
      <c r="CQW40" s="71"/>
      <c r="CQX40" s="71"/>
      <c r="CQY40" s="71"/>
      <c r="CQZ40" s="71"/>
      <c r="CRA40" s="71"/>
      <c r="CRB40" s="71"/>
      <c r="CRC40" s="71"/>
      <c r="CRD40" s="71"/>
      <c r="CRE40" s="71"/>
      <c r="CRF40" s="71"/>
      <c r="CRG40" s="71"/>
      <c r="CRH40" s="71"/>
      <c r="CRI40" s="71"/>
      <c r="CRJ40" s="71"/>
      <c r="CRK40" s="71"/>
      <c r="CRL40" s="71"/>
      <c r="CRM40" s="71"/>
      <c r="CRN40" s="71"/>
      <c r="CRO40" s="71"/>
      <c r="CRP40" s="71"/>
      <c r="CRQ40" s="71"/>
      <c r="CRR40" s="71"/>
      <c r="CRS40" s="71"/>
      <c r="CRT40" s="71"/>
      <c r="CRU40" s="71"/>
      <c r="CRV40" s="71"/>
      <c r="CRW40" s="71"/>
      <c r="CRX40" s="71"/>
      <c r="CRY40" s="71"/>
      <c r="CRZ40" s="71"/>
      <c r="CSA40" s="71"/>
      <c r="CSB40" s="71"/>
      <c r="CSC40" s="71"/>
      <c r="CSD40" s="71"/>
      <c r="CSE40" s="71"/>
      <c r="CSF40" s="71"/>
      <c r="CSG40" s="71"/>
      <c r="CSH40" s="71"/>
      <c r="CSI40" s="71"/>
      <c r="CSJ40" s="71"/>
      <c r="CSK40" s="71"/>
      <c r="CSL40" s="71"/>
      <c r="CSM40" s="71"/>
      <c r="CSN40" s="71"/>
      <c r="CSO40" s="71"/>
      <c r="CSP40" s="71"/>
      <c r="CSQ40" s="71"/>
      <c r="CSR40" s="71"/>
      <c r="CSS40" s="71"/>
      <c r="CST40" s="71"/>
      <c r="CSU40" s="71"/>
      <c r="CSV40" s="71"/>
      <c r="CSW40" s="71"/>
      <c r="CSX40" s="71"/>
      <c r="CSY40" s="71"/>
      <c r="CSZ40" s="71"/>
      <c r="CTA40" s="71"/>
      <c r="CTB40" s="71"/>
      <c r="CTC40" s="71"/>
      <c r="CTD40" s="71"/>
      <c r="CTE40" s="71"/>
      <c r="CTF40" s="71"/>
      <c r="CTG40" s="71"/>
      <c r="CTH40" s="71"/>
      <c r="CTI40" s="71"/>
      <c r="CTJ40" s="71"/>
      <c r="CTK40" s="71"/>
      <c r="CTL40" s="71"/>
      <c r="CTM40" s="71"/>
      <c r="CTN40" s="71"/>
      <c r="CTO40" s="71"/>
      <c r="CTP40" s="71"/>
      <c r="CTQ40" s="71"/>
      <c r="CTR40" s="71"/>
      <c r="CTS40" s="71"/>
      <c r="CTT40" s="71"/>
      <c r="CTU40" s="71"/>
      <c r="CTV40" s="71"/>
      <c r="CTW40" s="71"/>
      <c r="CTX40" s="71"/>
      <c r="CTY40" s="71"/>
      <c r="CTZ40" s="71"/>
      <c r="CUA40" s="71"/>
      <c r="CUB40" s="71"/>
      <c r="CUC40" s="71"/>
      <c r="CUD40" s="71"/>
      <c r="CUE40" s="71"/>
      <c r="CUF40" s="71"/>
      <c r="CUG40" s="71"/>
      <c r="CUH40" s="71"/>
      <c r="CUI40" s="71"/>
      <c r="CUJ40" s="71"/>
      <c r="CUK40" s="71"/>
      <c r="CUL40" s="71"/>
      <c r="CUM40" s="71"/>
      <c r="CUN40" s="71"/>
      <c r="CUO40" s="71"/>
      <c r="CUP40" s="71"/>
      <c r="CUQ40" s="71"/>
      <c r="CUR40" s="71"/>
      <c r="CUS40" s="71"/>
      <c r="CUT40" s="71"/>
      <c r="CUU40" s="71"/>
      <c r="CUV40" s="71"/>
      <c r="CUW40" s="71"/>
      <c r="CUX40" s="71"/>
      <c r="CUY40" s="71"/>
      <c r="CUZ40" s="71"/>
      <c r="CVA40" s="71"/>
      <c r="CVB40" s="71"/>
      <c r="CVC40" s="71"/>
      <c r="CVD40" s="71"/>
      <c r="CVE40" s="71"/>
      <c r="CVF40" s="71"/>
      <c r="CVG40" s="71"/>
      <c r="CVH40" s="71"/>
      <c r="CVI40" s="71"/>
      <c r="CVJ40" s="71"/>
      <c r="CVK40" s="71"/>
      <c r="CVL40" s="71"/>
      <c r="CVM40" s="71"/>
      <c r="CVN40" s="71"/>
      <c r="CVO40" s="71"/>
      <c r="CVP40" s="71"/>
      <c r="CVQ40" s="71"/>
      <c r="CVR40" s="71"/>
      <c r="CVS40" s="71"/>
      <c r="CVT40" s="71"/>
      <c r="CVU40" s="71"/>
      <c r="CVV40" s="71"/>
      <c r="CVW40" s="71"/>
      <c r="CVX40" s="71"/>
      <c r="CVY40" s="71"/>
      <c r="CVZ40" s="71"/>
      <c r="CWA40" s="71"/>
      <c r="CWB40" s="71"/>
      <c r="CWC40" s="71"/>
      <c r="CWD40" s="71"/>
      <c r="CWE40" s="71"/>
      <c r="CWF40" s="71"/>
      <c r="CWG40" s="71"/>
      <c r="CWH40" s="71"/>
      <c r="CWI40" s="71"/>
      <c r="CWJ40" s="71"/>
      <c r="CWK40" s="71"/>
      <c r="CWL40" s="71"/>
      <c r="CWM40" s="71"/>
      <c r="CWN40" s="71"/>
      <c r="CWO40" s="71"/>
      <c r="CWP40" s="71"/>
      <c r="CWQ40" s="71"/>
      <c r="CWR40" s="71"/>
      <c r="CWS40" s="71"/>
      <c r="CWT40" s="71"/>
      <c r="CWU40" s="71"/>
      <c r="CWV40" s="71"/>
      <c r="CWW40" s="71"/>
      <c r="CWX40" s="71"/>
      <c r="CWY40" s="71"/>
      <c r="CWZ40" s="71"/>
      <c r="CXA40" s="71"/>
      <c r="CXB40" s="71"/>
      <c r="CXC40" s="71"/>
      <c r="CXD40" s="71"/>
      <c r="CXE40" s="71"/>
      <c r="CXF40" s="71"/>
      <c r="CXG40" s="71"/>
      <c r="CXH40" s="71"/>
      <c r="CXI40" s="71"/>
      <c r="CXJ40" s="71"/>
      <c r="CXK40" s="71"/>
      <c r="CXL40" s="71"/>
      <c r="CXM40" s="71"/>
      <c r="CXN40" s="71"/>
      <c r="CXO40" s="71"/>
      <c r="CXP40" s="71"/>
      <c r="CXQ40" s="71"/>
      <c r="CXR40" s="71"/>
      <c r="CXS40" s="71"/>
      <c r="CXT40" s="71"/>
      <c r="CXU40" s="71"/>
      <c r="CXV40" s="71"/>
      <c r="CXW40" s="71"/>
      <c r="CXX40" s="71"/>
      <c r="CXY40" s="71"/>
      <c r="CXZ40" s="71"/>
      <c r="CYA40" s="71"/>
      <c r="CYB40" s="71"/>
      <c r="CYC40" s="71"/>
      <c r="CYD40" s="71"/>
      <c r="CYE40" s="71"/>
      <c r="CYF40" s="71"/>
      <c r="CYG40" s="71"/>
      <c r="CYH40" s="71"/>
      <c r="CYI40" s="71"/>
      <c r="CYJ40" s="71"/>
      <c r="CYK40" s="71"/>
      <c r="CYL40" s="71"/>
      <c r="CYM40" s="71"/>
      <c r="CYN40" s="71"/>
      <c r="CYO40" s="71"/>
      <c r="CYP40" s="71"/>
      <c r="CYQ40" s="71"/>
      <c r="CYR40" s="71"/>
      <c r="CYS40" s="71"/>
      <c r="CYT40" s="71"/>
      <c r="CYU40" s="71"/>
      <c r="CYV40" s="71"/>
      <c r="CYW40" s="71"/>
      <c r="CYX40" s="71"/>
      <c r="CYY40" s="71"/>
      <c r="CYZ40" s="71"/>
      <c r="CZA40" s="71"/>
      <c r="CZB40" s="71"/>
      <c r="CZC40" s="71"/>
      <c r="CZD40" s="71"/>
      <c r="CZE40" s="71"/>
      <c r="CZF40" s="71"/>
      <c r="CZG40" s="71"/>
      <c r="CZH40" s="71"/>
      <c r="CZI40" s="71"/>
      <c r="CZJ40" s="71"/>
      <c r="CZK40" s="71"/>
      <c r="CZL40" s="71"/>
      <c r="CZM40" s="71"/>
      <c r="CZN40" s="71"/>
      <c r="CZO40" s="71"/>
      <c r="CZP40" s="71"/>
      <c r="CZQ40" s="71"/>
      <c r="CZR40" s="71"/>
      <c r="CZS40" s="71"/>
      <c r="CZT40" s="71"/>
      <c r="CZU40" s="71"/>
      <c r="CZV40" s="71"/>
      <c r="CZW40" s="71"/>
      <c r="CZX40" s="71"/>
      <c r="CZY40" s="71"/>
      <c r="CZZ40" s="71"/>
      <c r="DAA40" s="71"/>
      <c r="DAB40" s="71"/>
      <c r="DAC40" s="71"/>
      <c r="DAD40" s="71"/>
      <c r="DAE40" s="71"/>
      <c r="DAF40" s="71"/>
      <c r="DAG40" s="71"/>
      <c r="DAH40" s="71"/>
      <c r="DAI40" s="71"/>
      <c r="DAJ40" s="71"/>
      <c r="DAK40" s="71"/>
      <c r="DAL40" s="71"/>
      <c r="DAM40" s="71"/>
      <c r="DAN40" s="71"/>
      <c r="DAO40" s="71"/>
      <c r="DAP40" s="71"/>
      <c r="DAQ40" s="71"/>
      <c r="DAR40" s="71"/>
      <c r="DAS40" s="71"/>
      <c r="DAT40" s="71"/>
      <c r="DAU40" s="71"/>
      <c r="DAV40" s="71"/>
      <c r="DAW40" s="71"/>
      <c r="DAX40" s="71"/>
      <c r="DAY40" s="71"/>
      <c r="DAZ40" s="71"/>
      <c r="DBA40" s="71"/>
      <c r="DBB40" s="71"/>
      <c r="DBC40" s="71"/>
      <c r="DBD40" s="71"/>
      <c r="DBE40" s="71"/>
      <c r="DBF40" s="71"/>
      <c r="DBG40" s="71"/>
      <c r="DBH40" s="71"/>
      <c r="DBI40" s="71"/>
      <c r="DBJ40" s="71"/>
      <c r="DBK40" s="71"/>
      <c r="DBL40" s="71"/>
      <c r="DBM40" s="71"/>
      <c r="DBN40" s="71"/>
      <c r="DBO40" s="71"/>
      <c r="DBP40" s="71"/>
      <c r="DBQ40" s="71"/>
      <c r="DBR40" s="71"/>
      <c r="DBS40" s="71"/>
      <c r="DBT40" s="71"/>
      <c r="DBU40" s="71"/>
      <c r="DBV40" s="71"/>
      <c r="DBW40" s="71"/>
      <c r="DBX40" s="71"/>
      <c r="DBY40" s="71"/>
      <c r="DBZ40" s="71"/>
      <c r="DCA40" s="71"/>
      <c r="DCB40" s="71"/>
      <c r="DCC40" s="71"/>
      <c r="DCD40" s="71"/>
      <c r="DCE40" s="71"/>
      <c r="DCF40" s="71"/>
      <c r="DCG40" s="71"/>
      <c r="DCH40" s="71"/>
      <c r="DCI40" s="71"/>
      <c r="DCJ40" s="71"/>
      <c r="DCK40" s="71"/>
      <c r="DCL40" s="71"/>
      <c r="DCM40" s="71"/>
      <c r="DCN40" s="71"/>
      <c r="DCO40" s="71"/>
      <c r="DCP40" s="71"/>
      <c r="DCQ40" s="71"/>
      <c r="DCR40" s="71"/>
      <c r="DCS40" s="71"/>
      <c r="DCT40" s="71"/>
      <c r="DCU40" s="71"/>
      <c r="DCV40" s="71"/>
      <c r="DCW40" s="71"/>
      <c r="DCX40" s="71"/>
      <c r="DCY40" s="71"/>
      <c r="DCZ40" s="71"/>
      <c r="DDA40" s="71"/>
      <c r="DDB40" s="71"/>
      <c r="DDC40" s="71"/>
      <c r="DDD40" s="71"/>
      <c r="DDE40" s="71"/>
      <c r="DDF40" s="71"/>
      <c r="DDG40" s="71"/>
      <c r="DDH40" s="71"/>
      <c r="DDI40" s="71"/>
      <c r="DDJ40" s="71"/>
      <c r="DDK40" s="71"/>
      <c r="DDL40" s="71"/>
      <c r="DDM40" s="71"/>
      <c r="DDN40" s="71"/>
      <c r="DDO40" s="71"/>
      <c r="DDP40" s="71"/>
      <c r="DDQ40" s="71"/>
      <c r="DDR40" s="71"/>
      <c r="DDS40" s="71"/>
      <c r="DDT40" s="71"/>
      <c r="DDU40" s="71"/>
      <c r="DDV40" s="71"/>
      <c r="DDW40" s="71"/>
      <c r="DDX40" s="71"/>
      <c r="DDY40" s="71"/>
      <c r="DDZ40" s="71"/>
      <c r="DEA40" s="71"/>
      <c r="DEB40" s="71"/>
      <c r="DEC40" s="71"/>
      <c r="DED40" s="71"/>
      <c r="DEE40" s="71"/>
      <c r="DEF40" s="71"/>
      <c r="DEG40" s="71"/>
      <c r="DEH40" s="71"/>
      <c r="DEI40" s="71"/>
      <c r="DEJ40" s="71"/>
      <c r="DEK40" s="71"/>
      <c r="DEL40" s="71"/>
      <c r="DEM40" s="71"/>
      <c r="DEN40" s="71"/>
      <c r="DEO40" s="71"/>
      <c r="DEP40" s="71"/>
      <c r="DEQ40" s="71"/>
      <c r="DER40" s="71"/>
      <c r="DES40" s="71"/>
      <c r="DET40" s="71"/>
      <c r="DEU40" s="71"/>
      <c r="DEV40" s="71"/>
      <c r="DEW40" s="71"/>
      <c r="DEX40" s="71"/>
      <c r="DEY40" s="71"/>
      <c r="DEZ40" s="71"/>
      <c r="DFA40" s="71"/>
      <c r="DFB40" s="71"/>
      <c r="DFC40" s="71"/>
      <c r="DFD40" s="71"/>
      <c r="DFE40" s="71"/>
      <c r="DFF40" s="71"/>
      <c r="DFG40" s="71"/>
      <c r="DFH40" s="71"/>
      <c r="DFI40" s="71"/>
      <c r="DFJ40" s="71"/>
      <c r="DFK40" s="71"/>
      <c r="DFL40" s="71"/>
      <c r="DFM40" s="71"/>
      <c r="DFN40" s="71"/>
      <c r="DFO40" s="71"/>
      <c r="DFP40" s="71"/>
      <c r="DFQ40" s="71"/>
      <c r="DFR40" s="71"/>
      <c r="DFS40" s="71"/>
      <c r="DFT40" s="71"/>
      <c r="DFU40" s="71"/>
      <c r="DFV40" s="71"/>
      <c r="DFW40" s="71"/>
      <c r="DFX40" s="71"/>
      <c r="DFY40" s="71"/>
      <c r="DFZ40" s="71"/>
      <c r="DGA40" s="71"/>
      <c r="DGB40" s="71"/>
      <c r="DGC40" s="71"/>
      <c r="DGD40" s="71"/>
      <c r="DGE40" s="71"/>
      <c r="DGF40" s="71"/>
      <c r="DGG40" s="71"/>
      <c r="DGH40" s="71"/>
      <c r="DGI40" s="71"/>
      <c r="DGJ40" s="71"/>
      <c r="DGK40" s="71"/>
      <c r="DGL40" s="71"/>
      <c r="DGM40" s="71"/>
      <c r="DGN40" s="71"/>
      <c r="DGO40" s="71"/>
      <c r="DGP40" s="71"/>
      <c r="DGQ40" s="71"/>
      <c r="DGR40" s="71"/>
      <c r="DGS40" s="71"/>
      <c r="DGT40" s="71"/>
      <c r="DGU40" s="71"/>
      <c r="DGV40" s="71"/>
      <c r="DGW40" s="71"/>
      <c r="DGX40" s="71"/>
      <c r="DGY40" s="71"/>
      <c r="DGZ40" s="71"/>
      <c r="DHA40" s="71"/>
      <c r="DHB40" s="71"/>
      <c r="DHC40" s="71"/>
      <c r="DHD40" s="71"/>
      <c r="DHE40" s="71"/>
      <c r="DHF40" s="71"/>
      <c r="DHG40" s="71"/>
      <c r="DHH40" s="71"/>
      <c r="DHI40" s="71"/>
      <c r="DHJ40" s="71"/>
      <c r="DHK40" s="71"/>
      <c r="DHL40" s="71"/>
      <c r="DHM40" s="71"/>
      <c r="DHN40" s="71"/>
      <c r="DHO40" s="71"/>
      <c r="DHP40" s="71"/>
      <c r="DHQ40" s="71"/>
      <c r="DHR40" s="71"/>
      <c r="DHS40" s="71"/>
      <c r="DHT40" s="71"/>
      <c r="DHU40" s="71"/>
      <c r="DHV40" s="71"/>
      <c r="DHW40" s="71"/>
      <c r="DHX40" s="71"/>
      <c r="DHY40" s="71"/>
      <c r="DHZ40" s="71"/>
      <c r="DIA40" s="71"/>
      <c r="DIB40" s="71"/>
      <c r="DIC40" s="71"/>
      <c r="DID40" s="71"/>
      <c r="DIE40" s="71"/>
      <c r="DIF40" s="71"/>
      <c r="DIG40" s="71"/>
      <c r="DIH40" s="71"/>
      <c r="DII40" s="71"/>
      <c r="DIJ40" s="71"/>
      <c r="DIK40" s="71"/>
      <c r="DIL40" s="71"/>
      <c r="DIM40" s="71"/>
      <c r="DIN40" s="71"/>
      <c r="DIO40" s="71"/>
      <c r="DIP40" s="71"/>
      <c r="DIQ40" s="71"/>
      <c r="DIR40" s="71"/>
      <c r="DIS40" s="71"/>
      <c r="DIT40" s="71"/>
      <c r="DIU40" s="71"/>
      <c r="DIV40" s="71"/>
      <c r="DIW40" s="71"/>
      <c r="DIX40" s="71"/>
      <c r="DIY40" s="71"/>
      <c r="DIZ40" s="71"/>
      <c r="DJA40" s="71"/>
      <c r="DJB40" s="71"/>
      <c r="DJC40" s="71"/>
      <c r="DJD40" s="71"/>
      <c r="DJE40" s="71"/>
      <c r="DJF40" s="71"/>
      <c r="DJG40" s="71"/>
      <c r="DJH40" s="71"/>
      <c r="DJI40" s="71"/>
      <c r="DJJ40" s="71"/>
      <c r="DJK40" s="71"/>
      <c r="DJL40" s="71"/>
      <c r="DJM40" s="71"/>
      <c r="DJN40" s="71"/>
      <c r="DJO40" s="71"/>
      <c r="DJP40" s="71"/>
      <c r="DJQ40" s="71"/>
      <c r="DJR40" s="71"/>
      <c r="DJS40" s="71"/>
      <c r="DJT40" s="71"/>
      <c r="DJU40" s="71"/>
      <c r="DJV40" s="71"/>
      <c r="DJW40" s="71"/>
      <c r="DJX40" s="71"/>
      <c r="DJY40" s="71"/>
      <c r="DJZ40" s="71"/>
      <c r="DKA40" s="71"/>
      <c r="DKB40" s="71"/>
      <c r="DKC40" s="71"/>
      <c r="DKD40" s="71"/>
      <c r="DKE40" s="71"/>
      <c r="DKF40" s="71"/>
      <c r="DKG40" s="71"/>
      <c r="DKH40" s="71"/>
      <c r="DKI40" s="71"/>
      <c r="DKJ40" s="71"/>
      <c r="DKK40" s="71"/>
      <c r="DKL40" s="71"/>
      <c r="DKM40" s="71"/>
      <c r="DKN40" s="71"/>
      <c r="DKO40" s="71"/>
      <c r="DKP40" s="71"/>
      <c r="DKQ40" s="71"/>
      <c r="DKR40" s="71"/>
      <c r="DKS40" s="71"/>
      <c r="DKT40" s="71"/>
      <c r="DKU40" s="71"/>
      <c r="DKV40" s="71"/>
      <c r="DKW40" s="71"/>
      <c r="DKX40" s="71"/>
      <c r="DKY40" s="71"/>
      <c r="DKZ40" s="71"/>
      <c r="DLA40" s="71"/>
      <c r="DLB40" s="71"/>
      <c r="DLC40" s="71"/>
      <c r="DLD40" s="71"/>
      <c r="DLE40" s="71"/>
      <c r="DLF40" s="71"/>
      <c r="DLG40" s="71"/>
      <c r="DLH40" s="71"/>
      <c r="DLI40" s="71"/>
      <c r="DLJ40" s="71"/>
      <c r="DLK40" s="71"/>
      <c r="DLL40" s="71"/>
      <c r="DLM40" s="71"/>
      <c r="DLN40" s="71"/>
      <c r="DLO40" s="71"/>
      <c r="DLP40" s="71"/>
      <c r="DLQ40" s="71"/>
      <c r="DLR40" s="71"/>
      <c r="DLS40" s="71"/>
      <c r="DLT40" s="71"/>
      <c r="DLU40" s="71"/>
      <c r="DLV40" s="71"/>
      <c r="DLW40" s="71"/>
      <c r="DLX40" s="71"/>
      <c r="DLY40" s="71"/>
      <c r="DLZ40" s="71"/>
      <c r="DMA40" s="71"/>
      <c r="DMB40" s="71"/>
      <c r="DMC40" s="71"/>
      <c r="DMD40" s="71"/>
      <c r="DME40" s="71"/>
      <c r="DMF40" s="71"/>
      <c r="DMG40" s="71"/>
      <c r="DMH40" s="71"/>
      <c r="DMI40" s="71"/>
      <c r="DMJ40" s="71"/>
      <c r="DMK40" s="71"/>
      <c r="DML40" s="71"/>
      <c r="DMM40" s="71"/>
      <c r="DMN40" s="71"/>
      <c r="DMO40" s="71"/>
      <c r="DMP40" s="71"/>
      <c r="DMQ40" s="71"/>
      <c r="DMR40" s="71"/>
      <c r="DMS40" s="71"/>
      <c r="DMT40" s="71"/>
      <c r="DMU40" s="71"/>
      <c r="DMV40" s="71"/>
      <c r="DMW40" s="71"/>
      <c r="DMX40" s="71"/>
      <c r="DMY40" s="71"/>
      <c r="DMZ40" s="71"/>
      <c r="DNA40" s="71"/>
      <c r="DNB40" s="71"/>
      <c r="DNC40" s="71"/>
      <c r="DND40" s="71"/>
      <c r="DNE40" s="71"/>
      <c r="DNF40" s="71"/>
      <c r="DNG40" s="71"/>
      <c r="DNH40" s="71"/>
      <c r="DNI40" s="71"/>
      <c r="DNJ40" s="71"/>
      <c r="DNK40" s="71"/>
      <c r="DNL40" s="71"/>
      <c r="DNM40" s="71"/>
      <c r="DNN40" s="71"/>
      <c r="DNO40" s="71"/>
      <c r="DNP40" s="71"/>
      <c r="DNQ40" s="71"/>
      <c r="DNR40" s="71"/>
      <c r="DNS40" s="71"/>
      <c r="DNT40" s="71"/>
      <c r="DNU40" s="71"/>
      <c r="DNV40" s="71"/>
      <c r="DNW40" s="71"/>
      <c r="DNX40" s="71"/>
      <c r="DNY40" s="71"/>
      <c r="DNZ40" s="71"/>
      <c r="DOA40" s="71"/>
      <c r="DOB40" s="71"/>
      <c r="DOC40" s="71"/>
      <c r="DOD40" s="71"/>
      <c r="DOE40" s="71"/>
      <c r="DOF40" s="71"/>
      <c r="DOG40" s="71"/>
      <c r="DOH40" s="71"/>
      <c r="DOI40" s="71"/>
      <c r="DOJ40" s="71"/>
      <c r="DOK40" s="71"/>
      <c r="DOL40" s="71"/>
      <c r="DOM40" s="71"/>
      <c r="DON40" s="71"/>
      <c r="DOO40" s="71"/>
      <c r="DOP40" s="71"/>
      <c r="DOQ40" s="71"/>
      <c r="DOR40" s="71"/>
      <c r="DOS40" s="71"/>
      <c r="DOT40" s="71"/>
      <c r="DOU40" s="71"/>
      <c r="DOV40" s="71"/>
      <c r="DOW40" s="71"/>
      <c r="DOX40" s="71"/>
      <c r="DOY40" s="71"/>
      <c r="DOZ40" s="71"/>
      <c r="DPA40" s="71"/>
      <c r="DPB40" s="71"/>
      <c r="DPC40" s="71"/>
      <c r="DPD40" s="71"/>
      <c r="DPE40" s="71"/>
      <c r="DPF40" s="71"/>
      <c r="DPG40" s="71"/>
      <c r="DPH40" s="71"/>
      <c r="DPI40" s="71"/>
      <c r="DPJ40" s="71"/>
      <c r="DPK40" s="71"/>
      <c r="DPL40" s="71"/>
      <c r="DPM40" s="71"/>
      <c r="DPN40" s="71"/>
      <c r="DPO40" s="71"/>
      <c r="DPP40" s="71"/>
      <c r="DPQ40" s="71"/>
      <c r="DPR40" s="71"/>
      <c r="DPS40" s="71"/>
      <c r="DPT40" s="71"/>
      <c r="DPU40" s="71"/>
      <c r="DPV40" s="71"/>
      <c r="DPW40" s="71"/>
      <c r="DPX40" s="71"/>
      <c r="DPY40" s="71"/>
      <c r="DPZ40" s="71"/>
      <c r="DQA40" s="71"/>
      <c r="DQB40" s="71"/>
      <c r="DQC40" s="71"/>
      <c r="DQD40" s="71"/>
      <c r="DQE40" s="71"/>
      <c r="DQF40" s="71"/>
      <c r="DQG40" s="71"/>
      <c r="DQH40" s="71"/>
      <c r="DQI40" s="71"/>
      <c r="DQJ40" s="71"/>
      <c r="DQK40" s="71"/>
      <c r="DQL40" s="71"/>
      <c r="DQM40" s="71"/>
      <c r="DQN40" s="71"/>
      <c r="DQO40" s="71"/>
      <c r="DQP40" s="71"/>
      <c r="DQQ40" s="71"/>
      <c r="DQR40" s="71"/>
      <c r="DQS40" s="71"/>
      <c r="DQT40" s="71"/>
      <c r="DQU40" s="71"/>
      <c r="DQV40" s="71"/>
      <c r="DQW40" s="71"/>
      <c r="DQX40" s="71"/>
      <c r="DQY40" s="71"/>
      <c r="DQZ40" s="71"/>
      <c r="DRA40" s="71"/>
      <c r="DRB40" s="71"/>
      <c r="DRC40" s="71"/>
      <c r="DRD40" s="71"/>
      <c r="DRE40" s="71"/>
      <c r="DRF40" s="71"/>
      <c r="DRG40" s="71"/>
      <c r="DRH40" s="71"/>
      <c r="DRI40" s="71"/>
      <c r="DRJ40" s="71"/>
      <c r="DRK40" s="71"/>
      <c r="DRL40" s="71"/>
      <c r="DRM40" s="71"/>
      <c r="DRN40" s="71"/>
      <c r="DRO40" s="71"/>
      <c r="DRP40" s="71"/>
      <c r="DRQ40" s="71"/>
      <c r="DRR40" s="71"/>
      <c r="DRS40" s="71"/>
      <c r="DRT40" s="71"/>
      <c r="DRU40" s="71"/>
      <c r="DRV40" s="71"/>
      <c r="DRW40" s="71"/>
      <c r="DRX40" s="71"/>
      <c r="DRY40" s="71"/>
      <c r="DRZ40" s="71"/>
      <c r="DSA40" s="71"/>
      <c r="DSB40" s="71"/>
      <c r="DSC40" s="71"/>
      <c r="DSD40" s="71"/>
      <c r="DSE40" s="71"/>
      <c r="DSF40" s="71"/>
      <c r="DSG40" s="71"/>
      <c r="DSH40" s="71"/>
      <c r="DSI40" s="71"/>
      <c r="DSJ40" s="71"/>
      <c r="DSK40" s="71"/>
      <c r="DSL40" s="71"/>
      <c r="DSM40" s="71"/>
      <c r="DSN40" s="71"/>
      <c r="DSO40" s="71"/>
      <c r="DSP40" s="71"/>
      <c r="DSQ40" s="71"/>
      <c r="DSR40" s="71"/>
      <c r="DSS40" s="71"/>
      <c r="DST40" s="71"/>
      <c r="DSU40" s="71"/>
      <c r="DSV40" s="71"/>
      <c r="DSW40" s="71"/>
      <c r="DSX40" s="71"/>
      <c r="DSY40" s="71"/>
      <c r="DSZ40" s="71"/>
      <c r="DTA40" s="71"/>
      <c r="DTB40" s="71"/>
      <c r="DTC40" s="71"/>
      <c r="DTD40" s="71"/>
      <c r="DTE40" s="71"/>
      <c r="DTF40" s="71"/>
      <c r="DTG40" s="71"/>
      <c r="DTH40" s="71"/>
      <c r="DTI40" s="71"/>
      <c r="DTJ40" s="71"/>
      <c r="DTK40" s="71"/>
      <c r="DTL40" s="71"/>
      <c r="DTM40" s="71"/>
      <c r="DTN40" s="71"/>
      <c r="DTO40" s="71"/>
      <c r="DTP40" s="71"/>
      <c r="DTQ40" s="71"/>
      <c r="DTR40" s="71"/>
      <c r="DTS40" s="71"/>
      <c r="DTT40" s="71"/>
      <c r="DTU40" s="71"/>
      <c r="DTV40" s="71"/>
      <c r="DTW40" s="71"/>
      <c r="DTX40" s="71"/>
      <c r="DTY40" s="71"/>
      <c r="DTZ40" s="71"/>
      <c r="DUA40" s="71"/>
      <c r="DUB40" s="71"/>
      <c r="DUC40" s="71"/>
      <c r="DUD40" s="71"/>
      <c r="DUE40" s="71"/>
      <c r="DUF40" s="71"/>
      <c r="DUG40" s="71"/>
      <c r="DUH40" s="71"/>
      <c r="DUI40" s="71"/>
      <c r="DUJ40" s="71"/>
      <c r="DUK40" s="71"/>
      <c r="DUL40" s="71"/>
      <c r="DUM40" s="71"/>
      <c r="DUN40" s="71"/>
      <c r="DUO40" s="71"/>
      <c r="DUP40" s="71"/>
      <c r="DUQ40" s="71"/>
      <c r="DUR40" s="71"/>
      <c r="DUS40" s="71"/>
      <c r="DUT40" s="71"/>
      <c r="DUU40" s="71"/>
      <c r="DUV40" s="71"/>
      <c r="DUW40" s="71"/>
      <c r="DUX40" s="71"/>
      <c r="DUY40" s="71"/>
      <c r="DUZ40" s="71"/>
      <c r="DVA40" s="71"/>
      <c r="DVB40" s="71"/>
      <c r="DVC40" s="71"/>
      <c r="DVD40" s="71"/>
      <c r="DVE40" s="71"/>
      <c r="DVF40" s="71"/>
      <c r="DVG40" s="71"/>
      <c r="DVH40" s="71"/>
      <c r="DVI40" s="71"/>
      <c r="DVJ40" s="71"/>
      <c r="DVK40" s="71"/>
      <c r="DVL40" s="71"/>
      <c r="DVM40" s="71"/>
      <c r="DVN40" s="71"/>
      <c r="DVO40" s="71"/>
      <c r="DVP40" s="71"/>
      <c r="DVQ40" s="71"/>
      <c r="DVR40" s="71"/>
      <c r="DVS40" s="71"/>
      <c r="DVT40" s="71"/>
      <c r="DVU40" s="71"/>
      <c r="DVV40" s="71"/>
      <c r="DVW40" s="71"/>
      <c r="DVX40" s="71"/>
      <c r="DVY40" s="71"/>
      <c r="DVZ40" s="71"/>
      <c r="DWA40" s="71"/>
      <c r="DWB40" s="71"/>
      <c r="DWC40" s="71"/>
      <c r="DWD40" s="71"/>
      <c r="DWE40" s="71"/>
      <c r="DWF40" s="71"/>
      <c r="DWG40" s="71"/>
      <c r="DWH40" s="71"/>
      <c r="DWI40" s="71"/>
      <c r="DWJ40" s="71"/>
      <c r="DWK40" s="71"/>
      <c r="DWL40" s="71"/>
      <c r="DWM40" s="71"/>
      <c r="DWN40" s="71"/>
      <c r="DWO40" s="71"/>
      <c r="DWP40" s="71"/>
      <c r="DWQ40" s="71"/>
      <c r="DWR40" s="71"/>
      <c r="DWS40" s="71"/>
      <c r="DWT40" s="71"/>
      <c r="DWU40" s="71"/>
      <c r="DWV40" s="71"/>
      <c r="DWW40" s="71"/>
      <c r="DWX40" s="71"/>
      <c r="DWY40" s="71"/>
      <c r="DWZ40" s="71"/>
      <c r="DXA40" s="71"/>
      <c r="DXB40" s="71"/>
      <c r="DXC40" s="71"/>
      <c r="DXD40" s="71"/>
      <c r="DXE40" s="71"/>
      <c r="DXF40" s="71"/>
      <c r="DXG40" s="71"/>
      <c r="DXH40" s="71"/>
      <c r="DXI40" s="71"/>
      <c r="DXJ40" s="71"/>
      <c r="DXK40" s="71"/>
      <c r="DXL40" s="71"/>
      <c r="DXM40" s="71"/>
      <c r="DXN40" s="71"/>
      <c r="DXO40" s="71"/>
      <c r="DXP40" s="71"/>
      <c r="DXQ40" s="71"/>
      <c r="DXR40" s="71"/>
      <c r="DXS40" s="71"/>
      <c r="DXT40" s="71"/>
      <c r="DXU40" s="71"/>
      <c r="DXV40" s="71"/>
      <c r="DXW40" s="71"/>
      <c r="DXX40" s="71"/>
      <c r="DXY40" s="71"/>
      <c r="DXZ40" s="71"/>
      <c r="DYA40" s="71"/>
      <c r="DYB40" s="71"/>
      <c r="DYC40" s="71"/>
      <c r="DYD40" s="71"/>
      <c r="DYE40" s="71"/>
      <c r="DYF40" s="71"/>
      <c r="DYG40" s="71"/>
      <c r="DYH40" s="71"/>
      <c r="DYI40" s="71"/>
      <c r="DYJ40" s="71"/>
      <c r="DYK40" s="71"/>
      <c r="DYL40" s="71"/>
      <c r="DYM40" s="71"/>
      <c r="DYN40" s="71"/>
      <c r="DYO40" s="71"/>
      <c r="DYP40" s="71"/>
      <c r="DYQ40" s="71"/>
      <c r="DYR40" s="71"/>
      <c r="DYS40" s="71"/>
      <c r="DYT40" s="71"/>
      <c r="DYU40" s="71"/>
      <c r="DYV40" s="71"/>
      <c r="DYW40" s="71"/>
      <c r="DYX40" s="71"/>
      <c r="DYY40" s="71"/>
      <c r="DYZ40" s="71"/>
      <c r="DZA40" s="71"/>
      <c r="DZB40" s="71"/>
      <c r="DZC40" s="71"/>
      <c r="DZD40" s="71"/>
      <c r="DZE40" s="71"/>
      <c r="DZF40" s="71"/>
      <c r="DZG40" s="71"/>
      <c r="DZH40" s="71"/>
      <c r="DZI40" s="71"/>
      <c r="DZJ40" s="71"/>
      <c r="DZK40" s="71"/>
      <c r="DZL40" s="71"/>
      <c r="DZM40" s="71"/>
      <c r="DZN40" s="71"/>
      <c r="DZO40" s="71"/>
      <c r="DZP40" s="71"/>
      <c r="DZQ40" s="71"/>
      <c r="DZR40" s="71"/>
      <c r="DZS40" s="71"/>
      <c r="DZT40" s="71"/>
      <c r="DZU40" s="71"/>
      <c r="DZV40" s="71"/>
      <c r="DZW40" s="71"/>
      <c r="DZX40" s="71"/>
      <c r="DZY40" s="71"/>
      <c r="DZZ40" s="71"/>
      <c r="EAA40" s="71"/>
      <c r="EAB40" s="71"/>
      <c r="EAC40" s="71"/>
      <c r="EAD40" s="71"/>
      <c r="EAE40" s="71"/>
      <c r="EAF40" s="71"/>
      <c r="EAG40" s="71"/>
      <c r="EAH40" s="71"/>
      <c r="EAI40" s="71"/>
      <c r="EAJ40" s="71"/>
      <c r="EAK40" s="71"/>
      <c r="EAL40" s="71"/>
      <c r="EAM40" s="71"/>
      <c r="EAN40" s="71"/>
      <c r="EAO40" s="71"/>
      <c r="EAP40" s="71"/>
      <c r="EAQ40" s="71"/>
      <c r="EAR40" s="71"/>
      <c r="EAS40" s="71"/>
      <c r="EAT40" s="71"/>
      <c r="EAU40" s="71"/>
      <c r="EAV40" s="71"/>
      <c r="EAW40" s="71"/>
      <c r="EAX40" s="71"/>
      <c r="EAY40" s="71"/>
      <c r="EAZ40" s="71"/>
      <c r="EBA40" s="71"/>
      <c r="EBB40" s="71"/>
      <c r="EBC40" s="71"/>
      <c r="EBD40" s="71"/>
      <c r="EBE40" s="71"/>
      <c r="EBF40" s="71"/>
      <c r="EBG40" s="71"/>
      <c r="EBH40" s="71"/>
      <c r="EBI40" s="71"/>
      <c r="EBJ40" s="71"/>
      <c r="EBK40" s="71"/>
      <c r="EBL40" s="71"/>
      <c r="EBM40" s="71"/>
      <c r="EBN40" s="71"/>
      <c r="EBO40" s="71"/>
      <c r="EBP40" s="71"/>
      <c r="EBQ40" s="71"/>
      <c r="EBR40" s="71"/>
      <c r="EBS40" s="71"/>
      <c r="EBT40" s="71"/>
      <c r="EBU40" s="71"/>
      <c r="EBV40" s="71"/>
      <c r="EBW40" s="71"/>
      <c r="EBX40" s="71"/>
      <c r="EBY40" s="71"/>
      <c r="EBZ40" s="71"/>
      <c r="ECA40" s="71"/>
      <c r="ECB40" s="71"/>
      <c r="ECC40" s="71"/>
      <c r="ECD40" s="71"/>
      <c r="ECE40" s="71"/>
      <c r="ECF40" s="71"/>
      <c r="ECG40" s="71"/>
      <c r="ECH40" s="71"/>
      <c r="ECI40" s="71"/>
      <c r="ECJ40" s="71"/>
      <c r="ECK40" s="71"/>
      <c r="ECL40" s="71"/>
      <c r="ECM40" s="71"/>
      <c r="ECN40" s="71"/>
      <c r="ECO40" s="71"/>
      <c r="ECP40" s="71"/>
      <c r="ECQ40" s="71"/>
      <c r="ECR40" s="71"/>
      <c r="ECS40" s="71"/>
      <c r="ECT40" s="71"/>
      <c r="ECU40" s="71"/>
      <c r="ECV40" s="71"/>
      <c r="ECW40" s="71"/>
      <c r="ECX40" s="71"/>
      <c r="ECY40" s="71"/>
      <c r="ECZ40" s="71"/>
      <c r="EDA40" s="71"/>
      <c r="EDB40" s="71"/>
      <c r="EDC40" s="71"/>
      <c r="EDD40" s="71"/>
      <c r="EDE40" s="71"/>
      <c r="EDF40" s="71"/>
      <c r="EDG40" s="71"/>
      <c r="EDH40" s="71"/>
      <c r="EDI40" s="71"/>
      <c r="EDJ40" s="71"/>
      <c r="EDK40" s="71"/>
      <c r="EDL40" s="71"/>
      <c r="EDM40" s="71"/>
      <c r="EDN40" s="71"/>
      <c r="EDO40" s="71"/>
      <c r="EDP40" s="71"/>
      <c r="EDQ40" s="71"/>
      <c r="EDR40" s="71"/>
      <c r="EDS40" s="71"/>
      <c r="EDT40" s="71"/>
      <c r="EDU40" s="71"/>
      <c r="EDV40" s="71"/>
      <c r="EDW40" s="71"/>
      <c r="EDX40" s="71"/>
      <c r="EDY40" s="71"/>
      <c r="EDZ40" s="71"/>
      <c r="EEA40" s="71"/>
      <c r="EEB40" s="71"/>
      <c r="EEC40" s="71"/>
      <c r="EED40" s="71"/>
      <c r="EEE40" s="71"/>
      <c r="EEF40" s="71"/>
      <c r="EEG40" s="71"/>
      <c r="EEH40" s="71"/>
      <c r="EEI40" s="71"/>
      <c r="EEJ40" s="71"/>
      <c r="EEK40" s="71"/>
      <c r="EEL40" s="71"/>
      <c r="EEM40" s="71"/>
      <c r="EEN40" s="71"/>
      <c r="EEO40" s="71"/>
      <c r="EEP40" s="71"/>
      <c r="EEQ40" s="71"/>
      <c r="EER40" s="71"/>
      <c r="EES40" s="71"/>
      <c r="EET40" s="71"/>
      <c r="EEU40" s="71"/>
      <c r="EEV40" s="71"/>
      <c r="EEW40" s="71"/>
      <c r="EEX40" s="71"/>
      <c r="EEY40" s="71"/>
      <c r="EEZ40" s="71"/>
      <c r="EFA40" s="71"/>
      <c r="EFB40" s="71"/>
      <c r="EFC40" s="71"/>
      <c r="EFD40" s="71"/>
      <c r="EFE40" s="71"/>
      <c r="EFF40" s="71"/>
      <c r="EFG40" s="71"/>
      <c r="EFH40" s="71"/>
      <c r="EFI40" s="71"/>
      <c r="EFJ40" s="71"/>
      <c r="EFK40" s="71"/>
      <c r="EFL40" s="71"/>
      <c r="EFM40" s="71"/>
      <c r="EFN40" s="71"/>
      <c r="EFO40" s="71"/>
      <c r="EFP40" s="71"/>
      <c r="EFQ40" s="71"/>
      <c r="EFR40" s="71"/>
      <c r="EFS40" s="71"/>
      <c r="EFT40" s="71"/>
      <c r="EFU40" s="71"/>
      <c r="EFV40" s="71"/>
      <c r="EFW40" s="71"/>
      <c r="EFX40" s="71"/>
      <c r="EFY40" s="71"/>
      <c r="EFZ40" s="71"/>
      <c r="EGA40" s="71"/>
      <c r="EGB40" s="71"/>
      <c r="EGC40" s="71"/>
      <c r="EGD40" s="71"/>
      <c r="EGE40" s="71"/>
      <c r="EGF40" s="71"/>
      <c r="EGG40" s="71"/>
      <c r="EGH40" s="71"/>
      <c r="EGI40" s="71"/>
      <c r="EGJ40" s="71"/>
      <c r="EGK40" s="71"/>
      <c r="EGL40" s="71"/>
      <c r="EGM40" s="71"/>
      <c r="EGN40" s="71"/>
      <c r="EGO40" s="71"/>
      <c r="EGP40" s="71"/>
      <c r="EGQ40" s="71"/>
      <c r="EGR40" s="71"/>
      <c r="EGS40" s="71"/>
      <c r="EGT40" s="71"/>
      <c r="EGU40" s="71"/>
      <c r="EGV40" s="71"/>
      <c r="EGW40" s="71"/>
      <c r="EGX40" s="71"/>
      <c r="EGY40" s="71"/>
      <c r="EGZ40" s="71"/>
      <c r="EHA40" s="71"/>
      <c r="EHB40" s="71"/>
      <c r="EHC40" s="71"/>
      <c r="EHD40" s="71"/>
      <c r="EHE40" s="71"/>
      <c r="EHF40" s="71"/>
      <c r="EHG40" s="71"/>
      <c r="EHH40" s="71"/>
      <c r="EHI40" s="71"/>
      <c r="EHJ40" s="71"/>
      <c r="EHK40" s="71"/>
      <c r="EHL40" s="71"/>
      <c r="EHM40" s="71"/>
      <c r="EHN40" s="71"/>
      <c r="EHO40" s="71"/>
      <c r="EHP40" s="71"/>
      <c r="EHQ40" s="71"/>
      <c r="EHR40" s="71"/>
      <c r="EHS40" s="71"/>
      <c r="EHT40" s="71"/>
      <c r="EHU40" s="71"/>
      <c r="EHV40" s="71"/>
      <c r="EHW40" s="71"/>
      <c r="EHX40" s="71"/>
      <c r="EHY40" s="71"/>
      <c r="EHZ40" s="71"/>
      <c r="EIA40" s="71"/>
      <c r="EIB40" s="71"/>
      <c r="EIC40" s="71"/>
      <c r="EID40" s="71"/>
      <c r="EIE40" s="71"/>
      <c r="EIF40" s="71"/>
      <c r="EIG40" s="71"/>
      <c r="EIH40" s="71"/>
      <c r="EII40" s="71"/>
      <c r="EIJ40" s="71"/>
      <c r="EIK40" s="71"/>
      <c r="EIL40" s="71"/>
      <c r="EIM40" s="71"/>
      <c r="EIN40" s="71"/>
      <c r="EIO40" s="71"/>
      <c r="EIP40" s="71"/>
      <c r="EIQ40" s="71"/>
      <c r="EIR40" s="71"/>
      <c r="EIS40" s="71"/>
      <c r="EIT40" s="71"/>
      <c r="EIU40" s="71"/>
      <c r="EIV40" s="71"/>
      <c r="EIW40" s="71"/>
      <c r="EIX40" s="71"/>
      <c r="EIY40" s="71"/>
      <c r="EIZ40" s="71"/>
      <c r="EJA40" s="71"/>
      <c r="EJB40" s="71"/>
      <c r="EJC40" s="71"/>
      <c r="EJD40" s="71"/>
      <c r="EJE40" s="71"/>
      <c r="EJF40" s="71"/>
      <c r="EJG40" s="71"/>
      <c r="EJH40" s="71"/>
      <c r="EJI40" s="71"/>
      <c r="EJJ40" s="71"/>
      <c r="EJK40" s="71"/>
      <c r="EJL40" s="71"/>
      <c r="EJM40" s="71"/>
      <c r="EJN40" s="71"/>
      <c r="EJO40" s="71"/>
      <c r="EJP40" s="71"/>
      <c r="EJQ40" s="71"/>
      <c r="EJR40" s="71"/>
      <c r="EJS40" s="71"/>
      <c r="EJT40" s="71"/>
      <c r="EJU40" s="71"/>
      <c r="EJV40" s="71"/>
      <c r="EJW40" s="71"/>
      <c r="EJX40" s="71"/>
      <c r="EJY40" s="71"/>
      <c r="EJZ40" s="71"/>
      <c r="EKA40" s="71"/>
      <c r="EKB40" s="71"/>
      <c r="EKC40" s="71"/>
      <c r="EKD40" s="71"/>
      <c r="EKE40" s="71"/>
      <c r="EKF40" s="71"/>
      <c r="EKG40" s="71"/>
      <c r="EKH40" s="71"/>
      <c r="EKI40" s="71"/>
      <c r="EKJ40" s="71"/>
      <c r="EKK40" s="71"/>
      <c r="EKL40" s="71"/>
      <c r="EKM40" s="71"/>
      <c r="EKN40" s="71"/>
      <c r="EKO40" s="71"/>
      <c r="EKP40" s="71"/>
      <c r="EKQ40" s="71"/>
      <c r="EKR40" s="71"/>
      <c r="EKS40" s="71"/>
      <c r="EKT40" s="71"/>
      <c r="EKU40" s="71"/>
      <c r="EKV40" s="71"/>
      <c r="EKW40" s="71"/>
      <c r="EKX40" s="71"/>
      <c r="EKY40" s="71"/>
      <c r="EKZ40" s="71"/>
      <c r="ELA40" s="71"/>
      <c r="ELB40" s="71"/>
      <c r="ELC40" s="71"/>
      <c r="ELD40" s="71"/>
      <c r="ELE40" s="71"/>
      <c r="ELF40" s="71"/>
      <c r="ELG40" s="71"/>
      <c r="ELH40" s="71"/>
      <c r="ELI40" s="71"/>
      <c r="ELJ40" s="71"/>
      <c r="ELK40" s="71"/>
      <c r="ELL40" s="71"/>
      <c r="ELM40" s="71"/>
      <c r="ELN40" s="71"/>
      <c r="ELO40" s="71"/>
      <c r="ELP40" s="71"/>
      <c r="ELQ40" s="71"/>
      <c r="ELR40" s="71"/>
      <c r="ELS40" s="71"/>
      <c r="ELT40" s="71"/>
      <c r="ELU40" s="71"/>
      <c r="ELV40" s="71"/>
      <c r="ELW40" s="71"/>
      <c r="ELX40" s="71"/>
      <c r="ELY40" s="71"/>
      <c r="ELZ40" s="71"/>
      <c r="EMA40" s="71"/>
      <c r="EMB40" s="71"/>
      <c r="EMC40" s="71"/>
      <c r="EMD40" s="71"/>
      <c r="EME40" s="71"/>
      <c r="EMF40" s="71"/>
      <c r="EMG40" s="71"/>
      <c r="EMH40" s="71"/>
      <c r="EMI40" s="71"/>
      <c r="EMJ40" s="71"/>
      <c r="EMK40" s="71"/>
      <c r="EML40" s="71"/>
      <c r="EMM40" s="71"/>
      <c r="EMN40" s="71"/>
      <c r="EMO40" s="71"/>
      <c r="EMP40" s="71"/>
      <c r="EMQ40" s="71"/>
      <c r="EMR40" s="71"/>
      <c r="EMS40" s="71"/>
      <c r="EMT40" s="71"/>
      <c r="EMU40" s="71"/>
      <c r="EMV40" s="71"/>
      <c r="EMW40" s="71"/>
      <c r="EMX40" s="71"/>
      <c r="EMY40" s="71"/>
      <c r="EMZ40" s="71"/>
      <c r="ENA40" s="71"/>
      <c r="ENB40" s="71"/>
      <c r="ENC40" s="71"/>
      <c r="END40" s="71"/>
      <c r="ENE40" s="71"/>
      <c r="ENF40" s="71"/>
      <c r="ENG40" s="71"/>
      <c r="ENH40" s="71"/>
      <c r="ENI40" s="71"/>
      <c r="ENJ40" s="71"/>
      <c r="ENK40" s="71"/>
      <c r="ENL40" s="71"/>
      <c r="ENM40" s="71"/>
      <c r="ENN40" s="71"/>
      <c r="ENO40" s="71"/>
      <c r="ENP40" s="71"/>
      <c r="ENQ40" s="71"/>
      <c r="ENR40" s="71"/>
      <c r="ENS40" s="71"/>
      <c r="ENT40" s="71"/>
      <c r="ENU40" s="71"/>
      <c r="ENV40" s="71"/>
      <c r="ENW40" s="71"/>
      <c r="ENX40" s="71"/>
      <c r="ENY40" s="71"/>
      <c r="ENZ40" s="71"/>
      <c r="EOA40" s="71"/>
      <c r="EOB40" s="71"/>
      <c r="EOC40" s="71"/>
      <c r="EOD40" s="71"/>
      <c r="EOE40" s="71"/>
      <c r="EOF40" s="71"/>
      <c r="EOG40" s="71"/>
      <c r="EOH40" s="71"/>
      <c r="EOI40" s="71"/>
      <c r="EOJ40" s="71"/>
      <c r="EOK40" s="71"/>
      <c r="EOL40" s="71"/>
      <c r="EOM40" s="71"/>
      <c r="EON40" s="71"/>
      <c r="EOO40" s="71"/>
      <c r="EOP40" s="71"/>
      <c r="EOQ40" s="71"/>
      <c r="EOR40" s="71"/>
      <c r="EOS40" s="71"/>
      <c r="EOT40" s="71"/>
      <c r="EOU40" s="71"/>
      <c r="EOV40" s="71"/>
      <c r="EOW40" s="71"/>
      <c r="EOX40" s="71"/>
      <c r="EOY40" s="71"/>
      <c r="EOZ40" s="71"/>
      <c r="EPA40" s="71"/>
      <c r="EPB40" s="71"/>
      <c r="EPC40" s="71"/>
      <c r="EPD40" s="71"/>
      <c r="EPE40" s="71"/>
      <c r="EPF40" s="71"/>
      <c r="EPG40" s="71"/>
      <c r="EPH40" s="71"/>
      <c r="EPI40" s="71"/>
      <c r="EPJ40" s="71"/>
      <c r="EPK40" s="71"/>
      <c r="EPL40" s="71"/>
      <c r="EPM40" s="71"/>
      <c r="EPN40" s="71"/>
      <c r="EPO40" s="71"/>
      <c r="EPP40" s="71"/>
      <c r="EPQ40" s="71"/>
      <c r="EPR40" s="71"/>
      <c r="EPS40" s="71"/>
      <c r="EPT40" s="71"/>
      <c r="EPU40" s="71"/>
      <c r="EPV40" s="71"/>
      <c r="EPW40" s="71"/>
      <c r="EPX40" s="71"/>
      <c r="EPY40" s="71"/>
      <c r="EPZ40" s="71"/>
      <c r="EQA40" s="71"/>
      <c r="EQB40" s="71"/>
      <c r="EQC40" s="71"/>
      <c r="EQD40" s="71"/>
      <c r="EQE40" s="71"/>
      <c r="EQF40" s="71"/>
      <c r="EQG40" s="71"/>
      <c r="EQH40" s="71"/>
      <c r="EQI40" s="71"/>
      <c r="EQJ40" s="71"/>
      <c r="EQK40" s="71"/>
      <c r="EQL40" s="71"/>
      <c r="EQM40" s="71"/>
      <c r="EQN40" s="71"/>
      <c r="EQO40" s="71"/>
      <c r="EQP40" s="71"/>
      <c r="EQQ40" s="71"/>
      <c r="EQR40" s="71"/>
      <c r="EQS40" s="71"/>
      <c r="EQT40" s="71"/>
      <c r="EQU40" s="71"/>
      <c r="EQV40" s="71"/>
      <c r="EQW40" s="71"/>
      <c r="EQX40" s="71"/>
      <c r="EQY40" s="71"/>
      <c r="EQZ40" s="71"/>
      <c r="ERA40" s="71"/>
      <c r="ERB40" s="71"/>
      <c r="ERC40" s="71"/>
      <c r="ERD40" s="71"/>
      <c r="ERE40" s="71"/>
      <c r="ERF40" s="71"/>
      <c r="ERG40" s="71"/>
      <c r="ERH40" s="71"/>
      <c r="ERI40" s="71"/>
      <c r="ERJ40" s="71"/>
      <c r="ERK40" s="71"/>
      <c r="ERL40" s="71"/>
      <c r="ERM40" s="71"/>
      <c r="ERN40" s="71"/>
      <c r="ERO40" s="71"/>
      <c r="ERP40" s="71"/>
      <c r="ERQ40" s="71"/>
      <c r="ERR40" s="71"/>
      <c r="ERS40" s="71"/>
      <c r="ERT40" s="71"/>
      <c r="ERU40" s="71"/>
      <c r="ERV40" s="71"/>
      <c r="ERW40" s="71"/>
      <c r="ERX40" s="71"/>
      <c r="ERY40" s="71"/>
      <c r="ERZ40" s="71"/>
      <c r="ESA40" s="71"/>
      <c r="ESB40" s="71"/>
      <c r="ESC40" s="71"/>
      <c r="ESD40" s="71"/>
      <c r="ESE40" s="71"/>
      <c r="ESF40" s="71"/>
      <c r="ESG40" s="71"/>
      <c r="ESH40" s="71"/>
      <c r="ESI40" s="71"/>
      <c r="ESJ40" s="71"/>
      <c r="ESK40" s="71"/>
      <c r="ESL40" s="71"/>
      <c r="ESM40" s="71"/>
      <c r="ESN40" s="71"/>
      <c r="ESO40" s="71"/>
      <c r="ESP40" s="71"/>
      <c r="ESQ40" s="71"/>
      <c r="ESR40" s="71"/>
      <c r="ESS40" s="71"/>
      <c r="EST40" s="71"/>
      <c r="ESU40" s="71"/>
      <c r="ESV40" s="71"/>
      <c r="ESW40" s="71"/>
      <c r="ESX40" s="71"/>
      <c r="ESY40" s="71"/>
      <c r="ESZ40" s="71"/>
      <c r="ETA40" s="71"/>
      <c r="ETB40" s="71"/>
      <c r="ETC40" s="71"/>
      <c r="ETD40" s="71"/>
      <c r="ETE40" s="71"/>
      <c r="ETF40" s="71"/>
      <c r="ETG40" s="71"/>
      <c r="ETH40" s="71"/>
      <c r="ETI40" s="71"/>
      <c r="ETJ40" s="71"/>
      <c r="ETK40" s="71"/>
      <c r="ETL40" s="71"/>
      <c r="ETM40" s="71"/>
      <c r="ETN40" s="71"/>
      <c r="ETO40" s="71"/>
      <c r="ETP40" s="71"/>
      <c r="ETQ40" s="71"/>
      <c r="ETR40" s="71"/>
      <c r="ETS40" s="71"/>
      <c r="ETT40" s="71"/>
      <c r="ETU40" s="71"/>
      <c r="ETV40" s="71"/>
      <c r="ETW40" s="71"/>
      <c r="ETX40" s="71"/>
      <c r="ETY40" s="71"/>
      <c r="ETZ40" s="71"/>
      <c r="EUA40" s="71"/>
      <c r="EUB40" s="71"/>
      <c r="EUC40" s="71"/>
      <c r="EUD40" s="71"/>
      <c r="EUE40" s="71"/>
      <c r="EUF40" s="71"/>
      <c r="EUG40" s="71"/>
      <c r="EUH40" s="71"/>
      <c r="EUI40" s="71"/>
      <c r="EUJ40" s="71"/>
      <c r="EUK40" s="71"/>
      <c r="EUL40" s="71"/>
      <c r="EUM40" s="71"/>
      <c r="EUN40" s="71"/>
      <c r="EUO40" s="71"/>
      <c r="EUP40" s="71"/>
      <c r="EUQ40" s="71"/>
      <c r="EUR40" s="71"/>
      <c r="EUS40" s="71"/>
      <c r="EUT40" s="71"/>
      <c r="EUU40" s="71"/>
      <c r="EUV40" s="71"/>
      <c r="EUW40" s="71"/>
      <c r="EUX40" s="71"/>
      <c r="EUY40" s="71"/>
      <c r="EUZ40" s="71"/>
      <c r="EVA40" s="71"/>
      <c r="EVB40" s="71"/>
      <c r="EVC40" s="71"/>
      <c r="EVD40" s="71"/>
      <c r="EVE40" s="71"/>
      <c r="EVF40" s="71"/>
      <c r="EVG40" s="71"/>
      <c r="EVH40" s="71"/>
      <c r="EVI40" s="71"/>
      <c r="EVJ40" s="71"/>
      <c r="EVK40" s="71"/>
      <c r="EVL40" s="71"/>
      <c r="EVM40" s="71"/>
      <c r="EVN40" s="71"/>
      <c r="EVO40" s="71"/>
      <c r="EVP40" s="71"/>
      <c r="EVQ40" s="71"/>
      <c r="EVR40" s="71"/>
      <c r="EVS40" s="71"/>
      <c r="EVT40" s="71"/>
      <c r="EVU40" s="71"/>
      <c r="EVV40" s="71"/>
      <c r="EVW40" s="71"/>
      <c r="EVX40" s="71"/>
      <c r="EVY40" s="71"/>
      <c r="EVZ40" s="71"/>
      <c r="EWA40" s="71"/>
      <c r="EWB40" s="71"/>
      <c r="EWC40" s="71"/>
      <c r="EWD40" s="71"/>
      <c r="EWE40" s="71"/>
      <c r="EWF40" s="71"/>
      <c r="EWG40" s="71"/>
      <c r="EWH40" s="71"/>
      <c r="EWI40" s="71"/>
      <c r="EWJ40" s="71"/>
      <c r="EWK40" s="71"/>
      <c r="EWL40" s="71"/>
      <c r="EWM40" s="71"/>
      <c r="EWN40" s="71"/>
      <c r="EWO40" s="71"/>
      <c r="EWP40" s="71"/>
      <c r="EWQ40" s="71"/>
      <c r="EWR40" s="71"/>
      <c r="EWS40" s="71"/>
      <c r="EWT40" s="71"/>
      <c r="EWU40" s="71"/>
      <c r="EWV40" s="71"/>
      <c r="EWW40" s="71"/>
      <c r="EWX40" s="71"/>
      <c r="EWY40" s="71"/>
      <c r="EWZ40" s="71"/>
      <c r="EXA40" s="71"/>
      <c r="EXB40" s="71"/>
      <c r="EXC40" s="71"/>
      <c r="EXD40" s="71"/>
      <c r="EXE40" s="71"/>
      <c r="EXF40" s="71"/>
      <c r="EXG40" s="71"/>
      <c r="EXH40" s="71"/>
      <c r="EXI40" s="71"/>
      <c r="EXJ40" s="71"/>
      <c r="EXK40" s="71"/>
      <c r="EXL40" s="71"/>
      <c r="EXM40" s="71"/>
      <c r="EXN40" s="71"/>
      <c r="EXO40" s="71"/>
      <c r="EXP40" s="71"/>
      <c r="EXQ40" s="71"/>
      <c r="EXR40" s="71"/>
      <c r="EXS40" s="71"/>
      <c r="EXT40" s="71"/>
      <c r="EXU40" s="71"/>
      <c r="EXV40" s="71"/>
      <c r="EXW40" s="71"/>
      <c r="EXX40" s="71"/>
      <c r="EXY40" s="71"/>
      <c r="EXZ40" s="71"/>
      <c r="EYA40" s="71"/>
      <c r="EYB40" s="71"/>
      <c r="EYC40" s="71"/>
      <c r="EYD40" s="71"/>
      <c r="EYE40" s="71"/>
      <c r="EYF40" s="71"/>
      <c r="EYG40" s="71"/>
      <c r="EYH40" s="71"/>
      <c r="EYI40" s="71"/>
      <c r="EYJ40" s="71"/>
      <c r="EYK40" s="71"/>
      <c r="EYL40" s="71"/>
      <c r="EYM40" s="71"/>
      <c r="EYN40" s="71"/>
      <c r="EYO40" s="71"/>
      <c r="EYP40" s="71"/>
      <c r="EYQ40" s="71"/>
      <c r="EYR40" s="71"/>
      <c r="EYS40" s="71"/>
      <c r="EYT40" s="71"/>
      <c r="EYU40" s="71"/>
      <c r="EYV40" s="71"/>
      <c r="EYW40" s="71"/>
      <c r="EYX40" s="71"/>
      <c r="EYY40" s="71"/>
      <c r="EYZ40" s="71"/>
      <c r="EZA40" s="71"/>
      <c r="EZB40" s="71"/>
      <c r="EZC40" s="71"/>
      <c r="EZD40" s="71"/>
      <c r="EZE40" s="71"/>
      <c r="EZF40" s="71"/>
      <c r="EZG40" s="71"/>
      <c r="EZH40" s="71"/>
      <c r="EZI40" s="71"/>
      <c r="EZJ40" s="71"/>
      <c r="EZK40" s="71"/>
      <c r="EZL40" s="71"/>
      <c r="EZM40" s="71"/>
      <c r="EZN40" s="71"/>
      <c r="EZO40" s="71"/>
      <c r="EZP40" s="71"/>
      <c r="EZQ40" s="71"/>
      <c r="EZR40" s="71"/>
      <c r="EZS40" s="71"/>
      <c r="EZT40" s="71"/>
      <c r="EZU40" s="71"/>
      <c r="EZV40" s="71"/>
      <c r="EZW40" s="71"/>
      <c r="EZX40" s="71"/>
      <c r="EZY40" s="71"/>
      <c r="EZZ40" s="71"/>
      <c r="FAA40" s="71"/>
      <c r="FAB40" s="71"/>
      <c r="FAC40" s="71"/>
      <c r="FAD40" s="71"/>
      <c r="FAE40" s="71"/>
      <c r="FAF40" s="71"/>
      <c r="FAG40" s="71"/>
      <c r="FAH40" s="71"/>
      <c r="FAI40" s="71"/>
      <c r="FAJ40" s="71"/>
      <c r="FAK40" s="71"/>
      <c r="FAL40" s="71"/>
      <c r="FAM40" s="71"/>
      <c r="FAN40" s="71"/>
      <c r="FAO40" s="71"/>
      <c r="FAP40" s="71"/>
      <c r="FAQ40" s="71"/>
      <c r="FAR40" s="71"/>
      <c r="FAS40" s="71"/>
      <c r="FAT40" s="71"/>
      <c r="FAU40" s="71"/>
      <c r="FAV40" s="71"/>
      <c r="FAW40" s="71"/>
      <c r="FAX40" s="71"/>
      <c r="FAY40" s="71"/>
      <c r="FAZ40" s="71"/>
      <c r="FBA40" s="71"/>
      <c r="FBB40" s="71"/>
      <c r="FBC40" s="71"/>
      <c r="FBD40" s="71"/>
      <c r="FBE40" s="71"/>
      <c r="FBF40" s="71"/>
      <c r="FBG40" s="71"/>
      <c r="FBH40" s="71"/>
      <c r="FBI40" s="71"/>
      <c r="FBJ40" s="71"/>
      <c r="FBK40" s="71"/>
      <c r="FBL40" s="71"/>
      <c r="FBM40" s="71"/>
      <c r="FBN40" s="71"/>
      <c r="FBO40" s="71"/>
      <c r="FBP40" s="71"/>
      <c r="FBQ40" s="71"/>
      <c r="FBR40" s="71"/>
      <c r="FBS40" s="71"/>
      <c r="FBT40" s="71"/>
      <c r="FBU40" s="71"/>
      <c r="FBV40" s="71"/>
      <c r="FBW40" s="71"/>
      <c r="FBX40" s="71"/>
      <c r="FBY40" s="71"/>
      <c r="FBZ40" s="71"/>
      <c r="FCA40" s="71"/>
      <c r="FCB40" s="71"/>
      <c r="FCC40" s="71"/>
      <c r="FCD40" s="71"/>
      <c r="FCE40" s="71"/>
      <c r="FCF40" s="71"/>
      <c r="FCG40" s="71"/>
      <c r="FCH40" s="71"/>
      <c r="FCI40" s="71"/>
      <c r="FCJ40" s="71"/>
      <c r="FCK40" s="71"/>
      <c r="FCL40" s="71"/>
      <c r="FCM40" s="71"/>
      <c r="FCN40" s="71"/>
      <c r="FCO40" s="71"/>
      <c r="FCP40" s="71"/>
      <c r="FCQ40" s="71"/>
      <c r="FCR40" s="71"/>
      <c r="FCS40" s="71"/>
      <c r="FCT40" s="71"/>
      <c r="FCU40" s="71"/>
      <c r="FCV40" s="71"/>
      <c r="FCW40" s="71"/>
      <c r="FCX40" s="71"/>
      <c r="FCY40" s="71"/>
      <c r="FCZ40" s="71"/>
      <c r="FDA40" s="71"/>
      <c r="FDB40" s="71"/>
      <c r="FDC40" s="71"/>
      <c r="FDD40" s="71"/>
      <c r="FDE40" s="71"/>
      <c r="FDF40" s="71"/>
      <c r="FDG40" s="71"/>
      <c r="FDH40" s="71"/>
      <c r="FDI40" s="71"/>
      <c r="FDJ40" s="71"/>
      <c r="FDK40" s="71"/>
      <c r="FDL40" s="71"/>
      <c r="FDM40" s="71"/>
      <c r="FDN40" s="71"/>
      <c r="FDO40" s="71"/>
      <c r="FDP40" s="71"/>
      <c r="FDQ40" s="71"/>
      <c r="FDR40" s="71"/>
      <c r="FDS40" s="71"/>
      <c r="FDT40" s="71"/>
      <c r="FDU40" s="71"/>
      <c r="FDV40" s="71"/>
      <c r="FDW40" s="71"/>
      <c r="FDX40" s="71"/>
      <c r="FDY40" s="71"/>
      <c r="FDZ40" s="71"/>
      <c r="FEA40" s="71"/>
      <c r="FEB40" s="71"/>
      <c r="FEC40" s="71"/>
      <c r="FED40" s="71"/>
      <c r="FEE40" s="71"/>
      <c r="FEF40" s="71"/>
      <c r="FEG40" s="71"/>
      <c r="FEH40" s="71"/>
      <c r="FEI40" s="71"/>
      <c r="FEJ40" s="71"/>
      <c r="FEK40" s="71"/>
      <c r="FEL40" s="71"/>
      <c r="FEM40" s="71"/>
      <c r="FEN40" s="71"/>
      <c r="FEO40" s="71"/>
      <c r="FEP40" s="71"/>
      <c r="FEQ40" s="71"/>
      <c r="FER40" s="71"/>
      <c r="FES40" s="71"/>
      <c r="FET40" s="71"/>
      <c r="FEU40" s="71"/>
      <c r="FEV40" s="71"/>
      <c r="FEW40" s="71"/>
      <c r="FEX40" s="71"/>
      <c r="FEY40" s="71"/>
      <c r="FEZ40" s="71"/>
      <c r="FFA40" s="71"/>
      <c r="FFB40" s="71"/>
      <c r="FFC40" s="71"/>
      <c r="FFD40" s="71"/>
      <c r="FFE40" s="71"/>
      <c r="FFF40" s="71"/>
      <c r="FFG40" s="71"/>
      <c r="FFH40" s="71"/>
      <c r="FFI40" s="71"/>
      <c r="FFJ40" s="71"/>
      <c r="FFK40" s="71"/>
      <c r="FFL40" s="71"/>
      <c r="FFM40" s="71"/>
      <c r="FFN40" s="71"/>
      <c r="FFO40" s="71"/>
      <c r="FFP40" s="71"/>
      <c r="FFQ40" s="71"/>
      <c r="FFR40" s="71"/>
      <c r="FFS40" s="71"/>
      <c r="FFT40" s="71"/>
      <c r="FFU40" s="71"/>
      <c r="FFV40" s="71"/>
      <c r="FFW40" s="71"/>
      <c r="FFX40" s="71"/>
      <c r="FFY40" s="71"/>
      <c r="FFZ40" s="71"/>
      <c r="FGA40" s="71"/>
      <c r="FGB40" s="71"/>
      <c r="FGC40" s="71"/>
      <c r="FGD40" s="71"/>
      <c r="FGE40" s="71"/>
      <c r="FGF40" s="71"/>
      <c r="FGG40" s="71"/>
      <c r="FGH40" s="71"/>
      <c r="FGI40" s="71"/>
      <c r="FGJ40" s="71"/>
      <c r="FGK40" s="71"/>
      <c r="FGL40" s="71"/>
      <c r="FGM40" s="71"/>
      <c r="FGN40" s="71"/>
      <c r="FGO40" s="71"/>
      <c r="FGP40" s="71"/>
      <c r="FGQ40" s="71"/>
      <c r="FGR40" s="71"/>
      <c r="FGS40" s="71"/>
      <c r="FGT40" s="71"/>
      <c r="FGU40" s="71"/>
      <c r="FGV40" s="71"/>
      <c r="FGW40" s="71"/>
      <c r="FGX40" s="71"/>
      <c r="FGY40" s="71"/>
      <c r="FGZ40" s="71"/>
      <c r="FHA40" s="71"/>
      <c r="FHB40" s="71"/>
      <c r="FHC40" s="71"/>
      <c r="FHD40" s="71"/>
      <c r="FHE40" s="71"/>
      <c r="FHF40" s="71"/>
      <c r="FHG40" s="71"/>
      <c r="FHH40" s="71"/>
      <c r="FHI40" s="71"/>
      <c r="FHJ40" s="71"/>
      <c r="FHK40" s="71"/>
      <c r="FHL40" s="71"/>
      <c r="FHM40" s="71"/>
      <c r="FHN40" s="71"/>
      <c r="FHO40" s="71"/>
      <c r="FHP40" s="71"/>
      <c r="FHQ40" s="71"/>
      <c r="FHR40" s="71"/>
      <c r="FHS40" s="71"/>
      <c r="FHT40" s="71"/>
      <c r="FHU40" s="71"/>
      <c r="FHV40" s="71"/>
      <c r="FHW40" s="71"/>
      <c r="FHX40" s="71"/>
      <c r="FHY40" s="71"/>
      <c r="FHZ40" s="71"/>
      <c r="FIA40" s="71"/>
      <c r="FIB40" s="71"/>
      <c r="FIC40" s="71"/>
      <c r="FID40" s="71"/>
      <c r="FIE40" s="71"/>
      <c r="FIF40" s="71"/>
      <c r="FIG40" s="71"/>
      <c r="FIH40" s="71"/>
      <c r="FII40" s="71"/>
      <c r="FIJ40" s="71"/>
      <c r="FIK40" s="71"/>
      <c r="FIL40" s="71"/>
      <c r="FIM40" s="71"/>
      <c r="FIN40" s="71"/>
      <c r="FIO40" s="71"/>
      <c r="FIP40" s="71"/>
      <c r="FIQ40" s="71"/>
      <c r="FIR40" s="71"/>
      <c r="FIS40" s="71"/>
      <c r="FIT40" s="71"/>
      <c r="FIU40" s="71"/>
      <c r="FIV40" s="71"/>
      <c r="FIW40" s="71"/>
      <c r="FIX40" s="71"/>
      <c r="FIY40" s="71"/>
      <c r="FIZ40" s="71"/>
      <c r="FJA40" s="71"/>
      <c r="FJB40" s="71"/>
      <c r="FJC40" s="71"/>
      <c r="FJD40" s="71"/>
      <c r="FJE40" s="71"/>
      <c r="FJF40" s="71"/>
      <c r="FJG40" s="71"/>
      <c r="FJH40" s="71"/>
      <c r="FJI40" s="71"/>
      <c r="FJJ40" s="71"/>
      <c r="FJK40" s="71"/>
      <c r="FJL40" s="71"/>
      <c r="FJM40" s="71"/>
      <c r="FJN40" s="71"/>
      <c r="FJO40" s="71"/>
      <c r="FJP40" s="71"/>
      <c r="FJQ40" s="71"/>
      <c r="FJR40" s="71"/>
      <c r="FJS40" s="71"/>
      <c r="FJT40" s="71"/>
      <c r="FJU40" s="71"/>
      <c r="FJV40" s="71"/>
      <c r="FJW40" s="71"/>
      <c r="FJX40" s="71"/>
      <c r="FJY40" s="71"/>
      <c r="FJZ40" s="71"/>
      <c r="FKA40" s="71"/>
      <c r="FKB40" s="71"/>
      <c r="FKC40" s="71"/>
      <c r="FKD40" s="71"/>
      <c r="FKE40" s="71"/>
      <c r="FKF40" s="71"/>
      <c r="FKG40" s="71"/>
      <c r="FKH40" s="71"/>
      <c r="FKI40" s="71"/>
      <c r="FKJ40" s="71"/>
      <c r="FKK40" s="71"/>
      <c r="FKL40" s="71"/>
      <c r="FKM40" s="71"/>
      <c r="FKN40" s="71"/>
      <c r="FKO40" s="71"/>
      <c r="FKP40" s="71"/>
      <c r="FKQ40" s="71"/>
      <c r="FKR40" s="71"/>
      <c r="FKS40" s="71"/>
      <c r="FKT40" s="71"/>
      <c r="FKU40" s="71"/>
      <c r="FKV40" s="71"/>
      <c r="FKW40" s="71"/>
      <c r="FKX40" s="71"/>
      <c r="FKY40" s="71"/>
      <c r="FKZ40" s="71"/>
      <c r="FLA40" s="71"/>
      <c r="FLB40" s="71"/>
      <c r="FLC40" s="71"/>
      <c r="FLD40" s="71"/>
      <c r="FLE40" s="71"/>
      <c r="FLF40" s="71"/>
      <c r="FLG40" s="71"/>
      <c r="FLH40" s="71"/>
      <c r="FLI40" s="71"/>
      <c r="FLJ40" s="71"/>
      <c r="FLK40" s="71"/>
      <c r="FLL40" s="71"/>
      <c r="FLM40" s="71"/>
      <c r="FLN40" s="71"/>
      <c r="FLO40" s="71"/>
      <c r="FLP40" s="71"/>
      <c r="FLQ40" s="71"/>
      <c r="FLR40" s="71"/>
      <c r="FLS40" s="71"/>
      <c r="FLT40" s="71"/>
      <c r="FLU40" s="71"/>
      <c r="FLV40" s="71"/>
      <c r="FLW40" s="71"/>
      <c r="FLX40" s="71"/>
      <c r="FLY40" s="71"/>
      <c r="FLZ40" s="71"/>
      <c r="FMA40" s="71"/>
      <c r="FMB40" s="71"/>
      <c r="FMC40" s="71"/>
      <c r="FMD40" s="71"/>
      <c r="FME40" s="71"/>
      <c r="FMF40" s="71"/>
      <c r="FMG40" s="71"/>
      <c r="FMH40" s="71"/>
      <c r="FMI40" s="71"/>
      <c r="FMJ40" s="71"/>
      <c r="FMK40" s="71"/>
      <c r="FML40" s="71"/>
      <c r="FMM40" s="71"/>
      <c r="FMN40" s="71"/>
      <c r="FMO40" s="71"/>
      <c r="FMP40" s="71"/>
      <c r="FMQ40" s="71"/>
      <c r="FMR40" s="71"/>
      <c r="FMS40" s="71"/>
      <c r="FMT40" s="71"/>
      <c r="FMU40" s="71"/>
      <c r="FMV40" s="71"/>
      <c r="FMW40" s="71"/>
      <c r="FMX40" s="71"/>
      <c r="FMY40" s="71"/>
      <c r="FMZ40" s="71"/>
      <c r="FNA40" s="71"/>
      <c r="FNB40" s="71"/>
      <c r="FNC40" s="71"/>
      <c r="FND40" s="71"/>
      <c r="FNE40" s="71"/>
      <c r="FNF40" s="71"/>
      <c r="FNG40" s="71"/>
      <c r="FNH40" s="71"/>
      <c r="FNI40" s="71"/>
      <c r="FNJ40" s="71"/>
      <c r="FNK40" s="71"/>
      <c r="FNL40" s="71"/>
      <c r="FNM40" s="71"/>
      <c r="FNN40" s="71"/>
      <c r="FNO40" s="71"/>
      <c r="FNP40" s="71"/>
      <c r="FNQ40" s="71"/>
      <c r="FNR40" s="71"/>
      <c r="FNS40" s="71"/>
      <c r="FNT40" s="71"/>
      <c r="FNU40" s="71"/>
      <c r="FNV40" s="71"/>
      <c r="FNW40" s="71"/>
      <c r="FNX40" s="71"/>
      <c r="FNY40" s="71"/>
      <c r="FNZ40" s="71"/>
      <c r="FOA40" s="71"/>
      <c r="FOB40" s="71"/>
      <c r="FOC40" s="71"/>
      <c r="FOD40" s="71"/>
      <c r="FOE40" s="71"/>
      <c r="FOF40" s="71"/>
      <c r="FOG40" s="71"/>
      <c r="FOH40" s="71"/>
      <c r="FOI40" s="71"/>
      <c r="FOJ40" s="71"/>
      <c r="FOK40" s="71"/>
      <c r="FOL40" s="71"/>
      <c r="FOM40" s="71"/>
      <c r="FON40" s="71"/>
      <c r="FOO40" s="71"/>
      <c r="FOP40" s="71"/>
      <c r="FOQ40" s="71"/>
      <c r="FOR40" s="71"/>
      <c r="FOS40" s="71"/>
      <c r="FOT40" s="71"/>
      <c r="FOU40" s="71"/>
      <c r="FOV40" s="71"/>
      <c r="FOW40" s="71"/>
      <c r="FOX40" s="71"/>
      <c r="FOY40" s="71"/>
      <c r="FOZ40" s="71"/>
      <c r="FPA40" s="71"/>
      <c r="FPB40" s="71"/>
      <c r="FPC40" s="71"/>
      <c r="FPD40" s="71"/>
      <c r="FPE40" s="71"/>
      <c r="FPF40" s="71"/>
      <c r="FPG40" s="71"/>
      <c r="FPH40" s="71"/>
      <c r="FPI40" s="71"/>
      <c r="FPJ40" s="71"/>
      <c r="FPK40" s="71"/>
      <c r="FPL40" s="71"/>
      <c r="FPM40" s="71"/>
      <c r="FPN40" s="71"/>
      <c r="FPO40" s="71"/>
      <c r="FPP40" s="71"/>
      <c r="FPQ40" s="71"/>
      <c r="FPR40" s="71"/>
      <c r="FPS40" s="71"/>
      <c r="FPT40" s="71"/>
      <c r="FPU40" s="71"/>
      <c r="FPV40" s="71"/>
      <c r="FPW40" s="71"/>
      <c r="FPX40" s="71"/>
      <c r="FPY40" s="71"/>
      <c r="FPZ40" s="71"/>
      <c r="FQA40" s="71"/>
      <c r="FQB40" s="71"/>
      <c r="FQC40" s="71"/>
      <c r="FQD40" s="71"/>
      <c r="FQE40" s="71"/>
      <c r="FQF40" s="71"/>
      <c r="FQG40" s="71"/>
      <c r="FQH40" s="71"/>
      <c r="FQI40" s="71"/>
      <c r="FQJ40" s="71"/>
      <c r="FQK40" s="71"/>
      <c r="FQL40" s="71"/>
      <c r="FQM40" s="71"/>
      <c r="FQN40" s="71"/>
      <c r="FQO40" s="71"/>
      <c r="FQP40" s="71"/>
      <c r="FQQ40" s="71"/>
      <c r="FQR40" s="71"/>
      <c r="FQS40" s="71"/>
      <c r="FQT40" s="71"/>
      <c r="FQU40" s="71"/>
      <c r="FQV40" s="71"/>
      <c r="FQW40" s="71"/>
      <c r="FQX40" s="71"/>
      <c r="FQY40" s="71"/>
      <c r="FQZ40" s="71"/>
      <c r="FRA40" s="71"/>
      <c r="FRB40" s="71"/>
      <c r="FRC40" s="71"/>
      <c r="FRD40" s="71"/>
      <c r="FRE40" s="71"/>
      <c r="FRF40" s="71"/>
      <c r="FRG40" s="71"/>
      <c r="FRH40" s="71"/>
      <c r="FRI40" s="71"/>
      <c r="FRJ40" s="71"/>
      <c r="FRK40" s="71"/>
      <c r="FRL40" s="71"/>
      <c r="FRM40" s="71"/>
      <c r="FRN40" s="71"/>
      <c r="FRO40" s="71"/>
      <c r="FRP40" s="71"/>
      <c r="FRQ40" s="71"/>
      <c r="FRR40" s="71"/>
      <c r="FRS40" s="71"/>
      <c r="FRT40" s="71"/>
      <c r="FRU40" s="71"/>
      <c r="FRV40" s="71"/>
      <c r="FRW40" s="71"/>
      <c r="FRX40" s="71"/>
      <c r="FRY40" s="71"/>
      <c r="FRZ40" s="71"/>
      <c r="FSA40" s="71"/>
      <c r="FSB40" s="71"/>
      <c r="FSC40" s="71"/>
      <c r="FSD40" s="71"/>
      <c r="FSE40" s="71"/>
      <c r="FSF40" s="71"/>
      <c r="FSG40" s="71"/>
      <c r="FSH40" s="71"/>
      <c r="FSI40" s="71"/>
      <c r="FSJ40" s="71"/>
      <c r="FSK40" s="71"/>
      <c r="FSL40" s="71"/>
      <c r="FSM40" s="71"/>
      <c r="FSN40" s="71"/>
      <c r="FSO40" s="71"/>
      <c r="FSP40" s="71"/>
      <c r="FSQ40" s="71"/>
      <c r="FSR40" s="71"/>
      <c r="FSS40" s="71"/>
      <c r="FST40" s="71"/>
      <c r="FSU40" s="71"/>
      <c r="FSV40" s="71"/>
      <c r="FSW40" s="71"/>
      <c r="FSX40" s="71"/>
      <c r="FSY40" s="71"/>
      <c r="FSZ40" s="71"/>
      <c r="FTA40" s="71"/>
      <c r="FTB40" s="71"/>
      <c r="FTC40" s="71"/>
      <c r="FTD40" s="71"/>
      <c r="FTE40" s="71"/>
      <c r="FTF40" s="71"/>
      <c r="FTG40" s="71"/>
      <c r="FTH40" s="71"/>
      <c r="FTI40" s="71"/>
      <c r="FTJ40" s="71"/>
      <c r="FTK40" s="71"/>
      <c r="FTL40" s="71"/>
      <c r="FTM40" s="71"/>
      <c r="FTN40" s="71"/>
      <c r="FTO40" s="71"/>
      <c r="FTP40" s="71"/>
      <c r="FTQ40" s="71"/>
      <c r="FTR40" s="71"/>
      <c r="FTS40" s="71"/>
      <c r="FTT40" s="71"/>
      <c r="FTU40" s="71"/>
      <c r="FTV40" s="71"/>
      <c r="FTW40" s="71"/>
      <c r="FTX40" s="71"/>
      <c r="FTY40" s="71"/>
      <c r="FTZ40" s="71"/>
      <c r="FUA40" s="71"/>
      <c r="FUB40" s="71"/>
      <c r="FUC40" s="71"/>
      <c r="FUD40" s="71"/>
      <c r="FUE40" s="71"/>
      <c r="FUF40" s="71"/>
      <c r="FUG40" s="71"/>
      <c r="FUH40" s="71"/>
      <c r="FUI40" s="71"/>
      <c r="FUJ40" s="71"/>
      <c r="FUK40" s="71"/>
      <c r="FUL40" s="71"/>
      <c r="FUM40" s="71"/>
      <c r="FUN40" s="71"/>
      <c r="FUO40" s="71"/>
      <c r="FUP40" s="71"/>
      <c r="FUQ40" s="71"/>
      <c r="FUR40" s="71"/>
      <c r="FUS40" s="71"/>
      <c r="FUT40" s="71"/>
      <c r="FUU40" s="71"/>
      <c r="FUV40" s="71"/>
      <c r="FUW40" s="71"/>
      <c r="FUX40" s="71"/>
      <c r="FUY40" s="71"/>
      <c r="FUZ40" s="71"/>
      <c r="FVA40" s="71"/>
      <c r="FVB40" s="71"/>
      <c r="FVC40" s="71"/>
      <c r="FVD40" s="71"/>
      <c r="FVE40" s="71"/>
      <c r="FVF40" s="71"/>
      <c r="FVG40" s="71"/>
      <c r="FVH40" s="71"/>
      <c r="FVI40" s="71"/>
      <c r="FVJ40" s="71"/>
      <c r="FVK40" s="71"/>
      <c r="FVL40" s="71"/>
      <c r="FVM40" s="71"/>
      <c r="FVN40" s="71"/>
      <c r="FVO40" s="71"/>
      <c r="FVP40" s="71"/>
      <c r="FVQ40" s="71"/>
      <c r="FVR40" s="71"/>
      <c r="FVS40" s="71"/>
      <c r="FVT40" s="71"/>
      <c r="FVU40" s="71"/>
      <c r="FVV40" s="71"/>
      <c r="FVW40" s="71"/>
      <c r="FVX40" s="71"/>
      <c r="FVY40" s="71"/>
      <c r="FVZ40" s="71"/>
      <c r="FWA40" s="71"/>
      <c r="FWB40" s="71"/>
      <c r="FWC40" s="71"/>
      <c r="FWD40" s="71"/>
      <c r="FWE40" s="71"/>
      <c r="FWF40" s="71"/>
      <c r="FWG40" s="71"/>
      <c r="FWH40" s="71"/>
      <c r="FWI40" s="71"/>
      <c r="FWJ40" s="71"/>
      <c r="FWK40" s="71"/>
      <c r="FWL40" s="71"/>
      <c r="FWM40" s="71"/>
      <c r="FWN40" s="71"/>
      <c r="FWO40" s="71"/>
      <c r="FWP40" s="71"/>
      <c r="FWQ40" s="71"/>
      <c r="FWR40" s="71"/>
      <c r="FWS40" s="71"/>
      <c r="FWT40" s="71"/>
      <c r="FWU40" s="71"/>
      <c r="FWV40" s="71"/>
      <c r="FWW40" s="71"/>
      <c r="FWX40" s="71"/>
      <c r="FWY40" s="71"/>
      <c r="FWZ40" s="71"/>
      <c r="FXA40" s="71"/>
      <c r="FXB40" s="71"/>
      <c r="FXC40" s="71"/>
      <c r="FXD40" s="71"/>
      <c r="FXE40" s="71"/>
      <c r="FXF40" s="71"/>
      <c r="FXG40" s="71"/>
      <c r="FXH40" s="71"/>
      <c r="FXI40" s="71"/>
      <c r="FXJ40" s="71"/>
      <c r="FXK40" s="71"/>
      <c r="FXL40" s="71"/>
      <c r="FXM40" s="71"/>
      <c r="FXN40" s="71"/>
      <c r="FXO40" s="71"/>
      <c r="FXP40" s="71"/>
      <c r="FXQ40" s="71"/>
      <c r="FXR40" s="71"/>
      <c r="FXS40" s="71"/>
      <c r="FXT40" s="71"/>
      <c r="FXU40" s="71"/>
      <c r="FXV40" s="71"/>
      <c r="FXW40" s="71"/>
      <c r="FXX40" s="71"/>
      <c r="FXY40" s="71"/>
      <c r="FXZ40" s="71"/>
      <c r="FYA40" s="71"/>
      <c r="FYB40" s="71"/>
      <c r="FYC40" s="71"/>
      <c r="FYD40" s="71"/>
      <c r="FYE40" s="71"/>
      <c r="FYF40" s="71"/>
      <c r="FYG40" s="71"/>
      <c r="FYH40" s="71"/>
      <c r="FYI40" s="71"/>
      <c r="FYJ40" s="71"/>
      <c r="FYK40" s="71"/>
      <c r="FYL40" s="71"/>
      <c r="FYM40" s="71"/>
      <c r="FYN40" s="71"/>
      <c r="FYO40" s="71"/>
      <c r="FYP40" s="71"/>
      <c r="FYQ40" s="71"/>
      <c r="FYR40" s="71"/>
      <c r="FYS40" s="71"/>
      <c r="FYT40" s="71"/>
      <c r="FYU40" s="71"/>
      <c r="FYV40" s="71"/>
      <c r="FYW40" s="71"/>
      <c r="FYX40" s="71"/>
      <c r="FYY40" s="71"/>
      <c r="FYZ40" s="71"/>
      <c r="FZA40" s="71"/>
      <c r="FZB40" s="71"/>
      <c r="FZC40" s="71"/>
      <c r="FZD40" s="71"/>
      <c r="FZE40" s="71"/>
      <c r="FZF40" s="71"/>
      <c r="FZG40" s="71"/>
      <c r="FZH40" s="71"/>
      <c r="FZI40" s="71"/>
      <c r="FZJ40" s="71"/>
      <c r="FZK40" s="71"/>
      <c r="FZL40" s="71"/>
      <c r="FZM40" s="71"/>
      <c r="FZN40" s="71"/>
      <c r="FZO40" s="71"/>
      <c r="FZP40" s="71"/>
      <c r="FZQ40" s="71"/>
      <c r="FZR40" s="71"/>
      <c r="FZS40" s="71"/>
      <c r="FZT40" s="71"/>
      <c r="FZU40" s="71"/>
      <c r="FZV40" s="71"/>
      <c r="FZW40" s="71"/>
      <c r="FZX40" s="71"/>
      <c r="FZY40" s="71"/>
      <c r="FZZ40" s="71"/>
      <c r="GAA40" s="71"/>
      <c r="GAB40" s="71"/>
      <c r="GAC40" s="71"/>
      <c r="GAD40" s="71"/>
      <c r="GAE40" s="71"/>
      <c r="GAF40" s="71"/>
      <c r="GAG40" s="71"/>
      <c r="GAH40" s="71"/>
      <c r="GAI40" s="71"/>
      <c r="GAJ40" s="71"/>
      <c r="GAK40" s="71"/>
      <c r="GAL40" s="71"/>
      <c r="GAM40" s="71"/>
      <c r="GAN40" s="71"/>
      <c r="GAO40" s="71"/>
      <c r="GAP40" s="71"/>
      <c r="GAQ40" s="71"/>
      <c r="GAR40" s="71"/>
      <c r="GAS40" s="71"/>
      <c r="GAT40" s="71"/>
      <c r="GAU40" s="71"/>
      <c r="GAV40" s="71"/>
      <c r="GAW40" s="71"/>
      <c r="GAX40" s="71"/>
      <c r="GAY40" s="71"/>
      <c r="GAZ40" s="71"/>
      <c r="GBA40" s="71"/>
      <c r="GBB40" s="71"/>
      <c r="GBC40" s="71"/>
      <c r="GBD40" s="71"/>
      <c r="GBE40" s="71"/>
      <c r="GBF40" s="71"/>
      <c r="GBG40" s="71"/>
      <c r="GBH40" s="71"/>
      <c r="GBI40" s="71"/>
      <c r="GBJ40" s="71"/>
      <c r="GBK40" s="71"/>
      <c r="GBL40" s="71"/>
      <c r="GBM40" s="71"/>
      <c r="GBN40" s="71"/>
      <c r="GBO40" s="71"/>
      <c r="GBP40" s="71"/>
      <c r="GBQ40" s="71"/>
      <c r="GBR40" s="71"/>
      <c r="GBS40" s="71"/>
      <c r="GBT40" s="71"/>
      <c r="GBU40" s="71"/>
      <c r="GBV40" s="71"/>
      <c r="GBW40" s="71"/>
      <c r="GBX40" s="71"/>
      <c r="GBY40" s="71"/>
      <c r="GBZ40" s="71"/>
      <c r="GCA40" s="71"/>
      <c r="GCB40" s="71"/>
      <c r="GCC40" s="71"/>
      <c r="GCD40" s="71"/>
      <c r="GCE40" s="71"/>
      <c r="GCF40" s="71"/>
      <c r="GCG40" s="71"/>
      <c r="GCH40" s="71"/>
      <c r="GCI40" s="71"/>
      <c r="GCJ40" s="71"/>
      <c r="GCK40" s="71"/>
      <c r="GCL40" s="71"/>
      <c r="GCM40" s="71"/>
      <c r="GCN40" s="71"/>
      <c r="GCO40" s="71"/>
      <c r="GCP40" s="71"/>
      <c r="GCQ40" s="71"/>
      <c r="GCR40" s="71"/>
      <c r="GCS40" s="71"/>
      <c r="GCT40" s="71"/>
      <c r="GCU40" s="71"/>
      <c r="GCV40" s="71"/>
      <c r="GCW40" s="71"/>
      <c r="GCX40" s="71"/>
      <c r="GCY40" s="71"/>
      <c r="GCZ40" s="71"/>
      <c r="GDA40" s="71"/>
      <c r="GDB40" s="71"/>
      <c r="GDC40" s="71"/>
      <c r="GDD40" s="71"/>
      <c r="GDE40" s="71"/>
      <c r="GDF40" s="71"/>
      <c r="GDG40" s="71"/>
      <c r="GDH40" s="71"/>
      <c r="GDI40" s="71"/>
      <c r="GDJ40" s="71"/>
      <c r="GDK40" s="71"/>
      <c r="GDL40" s="71"/>
      <c r="GDM40" s="71"/>
      <c r="GDN40" s="71"/>
      <c r="GDO40" s="71"/>
      <c r="GDP40" s="71"/>
      <c r="GDQ40" s="71"/>
      <c r="GDR40" s="71"/>
      <c r="GDS40" s="71"/>
      <c r="GDT40" s="71"/>
      <c r="GDU40" s="71"/>
      <c r="GDV40" s="71"/>
      <c r="GDW40" s="71"/>
      <c r="GDX40" s="71"/>
      <c r="GDY40" s="71"/>
      <c r="GDZ40" s="71"/>
      <c r="GEA40" s="71"/>
      <c r="GEB40" s="71"/>
      <c r="GEC40" s="71"/>
      <c r="GED40" s="71"/>
      <c r="GEE40" s="71"/>
      <c r="GEF40" s="71"/>
      <c r="GEG40" s="71"/>
      <c r="GEH40" s="71"/>
      <c r="GEI40" s="71"/>
      <c r="GEJ40" s="71"/>
      <c r="GEK40" s="71"/>
      <c r="GEL40" s="71"/>
      <c r="GEM40" s="71"/>
      <c r="GEN40" s="71"/>
      <c r="GEO40" s="71"/>
      <c r="GEP40" s="71"/>
      <c r="GEQ40" s="71"/>
      <c r="GER40" s="71"/>
      <c r="GES40" s="71"/>
      <c r="GET40" s="71"/>
      <c r="GEU40" s="71"/>
      <c r="GEV40" s="71"/>
      <c r="GEW40" s="71"/>
      <c r="GEX40" s="71"/>
      <c r="GEY40" s="71"/>
      <c r="GEZ40" s="71"/>
      <c r="GFA40" s="71"/>
      <c r="GFB40" s="71"/>
      <c r="GFC40" s="71"/>
      <c r="GFD40" s="71"/>
      <c r="GFE40" s="71"/>
      <c r="GFF40" s="71"/>
      <c r="GFG40" s="71"/>
      <c r="GFH40" s="71"/>
      <c r="GFI40" s="71"/>
      <c r="GFJ40" s="71"/>
      <c r="GFK40" s="71"/>
      <c r="GFL40" s="71"/>
      <c r="GFM40" s="71"/>
      <c r="GFN40" s="71"/>
      <c r="GFO40" s="71"/>
      <c r="GFP40" s="71"/>
      <c r="GFQ40" s="71"/>
      <c r="GFR40" s="71"/>
      <c r="GFS40" s="71"/>
      <c r="GFT40" s="71"/>
      <c r="GFU40" s="71"/>
      <c r="GFV40" s="71"/>
      <c r="GFW40" s="71"/>
      <c r="GFX40" s="71"/>
      <c r="GFY40" s="71"/>
      <c r="GFZ40" s="71"/>
      <c r="GGA40" s="71"/>
      <c r="GGB40" s="71"/>
      <c r="GGC40" s="71"/>
      <c r="GGD40" s="71"/>
      <c r="GGE40" s="71"/>
      <c r="GGF40" s="71"/>
      <c r="GGG40" s="71"/>
      <c r="GGH40" s="71"/>
      <c r="GGI40" s="71"/>
      <c r="GGJ40" s="71"/>
      <c r="GGK40" s="71"/>
      <c r="GGL40" s="71"/>
      <c r="GGM40" s="71"/>
      <c r="GGN40" s="71"/>
      <c r="GGO40" s="71"/>
      <c r="GGP40" s="71"/>
      <c r="GGQ40" s="71"/>
      <c r="GGR40" s="71"/>
      <c r="GGS40" s="71"/>
      <c r="GGT40" s="71"/>
      <c r="GGU40" s="71"/>
      <c r="GGV40" s="71"/>
      <c r="GGW40" s="71"/>
      <c r="GGX40" s="71"/>
      <c r="GGY40" s="71"/>
      <c r="GGZ40" s="71"/>
      <c r="GHA40" s="71"/>
      <c r="GHB40" s="71"/>
      <c r="GHC40" s="71"/>
      <c r="GHD40" s="71"/>
      <c r="GHE40" s="71"/>
      <c r="GHF40" s="71"/>
      <c r="GHG40" s="71"/>
      <c r="GHH40" s="71"/>
      <c r="GHI40" s="71"/>
      <c r="GHJ40" s="71"/>
      <c r="GHK40" s="71"/>
      <c r="GHL40" s="71"/>
      <c r="GHM40" s="71"/>
      <c r="GHN40" s="71"/>
      <c r="GHO40" s="71"/>
      <c r="GHP40" s="71"/>
      <c r="GHQ40" s="71"/>
      <c r="GHR40" s="71"/>
      <c r="GHS40" s="71"/>
      <c r="GHT40" s="71"/>
      <c r="GHU40" s="71"/>
      <c r="GHV40" s="71"/>
      <c r="GHW40" s="71"/>
      <c r="GHX40" s="71"/>
      <c r="GHY40" s="71"/>
      <c r="GHZ40" s="71"/>
      <c r="GIA40" s="71"/>
      <c r="GIB40" s="71"/>
      <c r="GIC40" s="71"/>
      <c r="GID40" s="71"/>
      <c r="GIE40" s="71"/>
      <c r="GIF40" s="71"/>
      <c r="GIG40" s="71"/>
      <c r="GIH40" s="71"/>
      <c r="GII40" s="71"/>
      <c r="GIJ40" s="71"/>
      <c r="GIK40" s="71"/>
      <c r="GIL40" s="71"/>
      <c r="GIM40" s="71"/>
      <c r="GIN40" s="71"/>
      <c r="GIO40" s="71"/>
      <c r="GIP40" s="71"/>
      <c r="GIQ40" s="71"/>
      <c r="GIR40" s="71"/>
      <c r="GIS40" s="71"/>
      <c r="GIT40" s="71"/>
      <c r="GIU40" s="71"/>
      <c r="GIV40" s="71"/>
      <c r="GIW40" s="71"/>
      <c r="GIX40" s="71"/>
      <c r="GIY40" s="71"/>
      <c r="GIZ40" s="71"/>
      <c r="GJA40" s="71"/>
      <c r="GJB40" s="71"/>
      <c r="GJC40" s="71"/>
      <c r="GJD40" s="71"/>
      <c r="GJE40" s="71"/>
      <c r="GJF40" s="71"/>
      <c r="GJG40" s="71"/>
      <c r="GJH40" s="71"/>
      <c r="GJI40" s="71"/>
      <c r="GJJ40" s="71"/>
      <c r="GJK40" s="71"/>
      <c r="GJL40" s="71"/>
      <c r="GJM40" s="71"/>
      <c r="GJN40" s="71"/>
      <c r="GJO40" s="71"/>
      <c r="GJP40" s="71"/>
      <c r="GJQ40" s="71"/>
      <c r="GJR40" s="71"/>
      <c r="GJS40" s="71"/>
      <c r="GJT40" s="71"/>
      <c r="GJU40" s="71"/>
      <c r="GJV40" s="71"/>
      <c r="GJW40" s="71"/>
      <c r="GJX40" s="71"/>
      <c r="GJY40" s="71"/>
      <c r="GJZ40" s="71"/>
      <c r="GKA40" s="71"/>
      <c r="GKB40" s="71"/>
      <c r="GKC40" s="71"/>
      <c r="GKD40" s="71"/>
      <c r="GKE40" s="71"/>
      <c r="GKF40" s="71"/>
      <c r="GKG40" s="71"/>
      <c r="GKH40" s="71"/>
      <c r="GKI40" s="71"/>
      <c r="GKJ40" s="71"/>
      <c r="GKK40" s="71"/>
      <c r="GKL40" s="71"/>
      <c r="GKM40" s="71"/>
      <c r="GKN40" s="71"/>
      <c r="GKO40" s="71"/>
      <c r="GKP40" s="71"/>
      <c r="GKQ40" s="71"/>
      <c r="GKR40" s="71"/>
      <c r="GKS40" s="71"/>
      <c r="GKT40" s="71"/>
      <c r="GKU40" s="71"/>
      <c r="GKV40" s="71"/>
      <c r="GKW40" s="71"/>
      <c r="GKX40" s="71"/>
      <c r="GKY40" s="71"/>
      <c r="GKZ40" s="71"/>
      <c r="GLA40" s="71"/>
      <c r="GLB40" s="71"/>
      <c r="GLC40" s="71"/>
      <c r="GLD40" s="71"/>
      <c r="GLE40" s="71"/>
      <c r="GLF40" s="71"/>
      <c r="GLG40" s="71"/>
      <c r="GLH40" s="71"/>
      <c r="GLI40" s="71"/>
      <c r="GLJ40" s="71"/>
      <c r="GLK40" s="71"/>
      <c r="GLL40" s="71"/>
      <c r="GLM40" s="71"/>
      <c r="GLN40" s="71"/>
      <c r="GLO40" s="71"/>
      <c r="GLP40" s="71"/>
      <c r="GLQ40" s="71"/>
      <c r="GLR40" s="71"/>
      <c r="GLS40" s="71"/>
      <c r="GLT40" s="71"/>
      <c r="GLU40" s="71"/>
      <c r="GLV40" s="71"/>
      <c r="GLW40" s="71"/>
      <c r="GLX40" s="71"/>
      <c r="GLY40" s="71"/>
      <c r="GLZ40" s="71"/>
      <c r="GMA40" s="71"/>
      <c r="GMB40" s="71"/>
      <c r="GMC40" s="71"/>
      <c r="GMD40" s="71"/>
      <c r="GME40" s="71"/>
      <c r="GMF40" s="71"/>
      <c r="GMG40" s="71"/>
      <c r="GMH40" s="71"/>
      <c r="GMI40" s="71"/>
      <c r="GMJ40" s="71"/>
      <c r="GMK40" s="71"/>
      <c r="GML40" s="71"/>
      <c r="GMM40" s="71"/>
      <c r="GMN40" s="71"/>
      <c r="GMO40" s="71"/>
      <c r="GMP40" s="71"/>
      <c r="GMQ40" s="71"/>
      <c r="GMR40" s="71"/>
      <c r="GMS40" s="71"/>
      <c r="GMT40" s="71"/>
      <c r="GMU40" s="71"/>
      <c r="GMV40" s="71"/>
      <c r="GMW40" s="71"/>
      <c r="GMX40" s="71"/>
      <c r="GMY40" s="71"/>
      <c r="GMZ40" s="71"/>
      <c r="GNA40" s="71"/>
      <c r="GNB40" s="71"/>
      <c r="GNC40" s="71"/>
      <c r="GND40" s="71"/>
      <c r="GNE40" s="71"/>
      <c r="GNF40" s="71"/>
      <c r="GNG40" s="71"/>
      <c r="GNH40" s="71"/>
      <c r="GNI40" s="71"/>
      <c r="GNJ40" s="71"/>
      <c r="GNK40" s="71"/>
      <c r="GNL40" s="71"/>
      <c r="GNM40" s="71"/>
      <c r="GNN40" s="71"/>
      <c r="GNO40" s="71"/>
      <c r="GNP40" s="71"/>
      <c r="GNQ40" s="71"/>
      <c r="GNR40" s="71"/>
      <c r="GNS40" s="71"/>
      <c r="GNT40" s="71"/>
      <c r="GNU40" s="71"/>
      <c r="GNV40" s="71"/>
      <c r="GNW40" s="71"/>
      <c r="GNX40" s="71"/>
      <c r="GNY40" s="71"/>
      <c r="GNZ40" s="71"/>
      <c r="GOA40" s="71"/>
      <c r="GOB40" s="71"/>
      <c r="GOC40" s="71"/>
      <c r="GOD40" s="71"/>
      <c r="GOE40" s="71"/>
      <c r="GOF40" s="71"/>
      <c r="GOG40" s="71"/>
      <c r="GOH40" s="71"/>
      <c r="GOI40" s="71"/>
      <c r="GOJ40" s="71"/>
      <c r="GOK40" s="71"/>
      <c r="GOL40" s="71"/>
      <c r="GOM40" s="71"/>
      <c r="GON40" s="71"/>
      <c r="GOO40" s="71"/>
      <c r="GOP40" s="71"/>
      <c r="GOQ40" s="71"/>
      <c r="GOR40" s="71"/>
      <c r="GOS40" s="71"/>
      <c r="GOT40" s="71"/>
      <c r="GOU40" s="71"/>
      <c r="GOV40" s="71"/>
      <c r="GOW40" s="71"/>
      <c r="GOX40" s="71"/>
      <c r="GOY40" s="71"/>
      <c r="GOZ40" s="71"/>
      <c r="GPA40" s="71"/>
      <c r="GPB40" s="71"/>
      <c r="GPC40" s="71"/>
      <c r="GPD40" s="71"/>
      <c r="GPE40" s="71"/>
      <c r="GPF40" s="71"/>
      <c r="GPG40" s="71"/>
      <c r="GPH40" s="71"/>
      <c r="GPI40" s="71"/>
      <c r="GPJ40" s="71"/>
      <c r="GPK40" s="71"/>
      <c r="GPL40" s="71"/>
      <c r="GPM40" s="71"/>
      <c r="GPN40" s="71"/>
      <c r="GPO40" s="71"/>
      <c r="GPP40" s="71"/>
      <c r="GPQ40" s="71"/>
      <c r="GPR40" s="71"/>
      <c r="GPS40" s="71"/>
      <c r="GPT40" s="71"/>
      <c r="GPU40" s="71"/>
      <c r="GPV40" s="71"/>
      <c r="GPW40" s="71"/>
      <c r="GPX40" s="71"/>
      <c r="GPY40" s="71"/>
      <c r="GPZ40" s="71"/>
      <c r="GQA40" s="71"/>
      <c r="GQB40" s="71"/>
      <c r="GQC40" s="71"/>
      <c r="GQD40" s="71"/>
      <c r="GQE40" s="71"/>
      <c r="GQF40" s="71"/>
      <c r="GQG40" s="71"/>
      <c r="GQH40" s="71"/>
      <c r="GQI40" s="71"/>
      <c r="GQJ40" s="71"/>
      <c r="GQK40" s="71"/>
      <c r="GQL40" s="71"/>
      <c r="GQM40" s="71"/>
      <c r="GQN40" s="71"/>
      <c r="GQO40" s="71"/>
      <c r="GQP40" s="71"/>
      <c r="GQQ40" s="71"/>
      <c r="GQR40" s="71"/>
      <c r="GQS40" s="71"/>
      <c r="GQT40" s="71"/>
      <c r="GQU40" s="71"/>
      <c r="GQV40" s="71"/>
      <c r="GQW40" s="71"/>
      <c r="GQX40" s="71"/>
      <c r="GQY40" s="71"/>
      <c r="GQZ40" s="71"/>
      <c r="GRA40" s="71"/>
      <c r="GRB40" s="71"/>
      <c r="GRC40" s="71"/>
      <c r="GRD40" s="71"/>
      <c r="GRE40" s="71"/>
      <c r="GRF40" s="71"/>
      <c r="GRG40" s="71"/>
      <c r="GRH40" s="71"/>
      <c r="GRI40" s="71"/>
      <c r="GRJ40" s="71"/>
      <c r="GRK40" s="71"/>
      <c r="GRL40" s="71"/>
      <c r="GRM40" s="71"/>
      <c r="GRN40" s="71"/>
      <c r="GRO40" s="71"/>
      <c r="GRP40" s="71"/>
      <c r="GRQ40" s="71"/>
      <c r="GRR40" s="71"/>
      <c r="GRS40" s="71"/>
      <c r="GRT40" s="71"/>
      <c r="GRU40" s="71"/>
      <c r="GRV40" s="71"/>
      <c r="GRW40" s="71"/>
      <c r="GRX40" s="71"/>
      <c r="GRY40" s="71"/>
      <c r="GRZ40" s="71"/>
      <c r="GSA40" s="71"/>
      <c r="GSB40" s="71"/>
      <c r="GSC40" s="71"/>
      <c r="GSD40" s="71"/>
      <c r="GSE40" s="71"/>
      <c r="GSF40" s="71"/>
      <c r="GSG40" s="71"/>
      <c r="GSH40" s="71"/>
      <c r="GSI40" s="71"/>
      <c r="GSJ40" s="71"/>
      <c r="GSK40" s="71"/>
      <c r="GSL40" s="71"/>
      <c r="GSM40" s="71"/>
      <c r="GSN40" s="71"/>
      <c r="GSO40" s="71"/>
      <c r="GSP40" s="71"/>
      <c r="GSQ40" s="71"/>
      <c r="GSR40" s="71"/>
      <c r="GSS40" s="71"/>
      <c r="GST40" s="71"/>
      <c r="GSU40" s="71"/>
      <c r="GSV40" s="71"/>
      <c r="GSW40" s="71"/>
      <c r="GSX40" s="71"/>
      <c r="GSY40" s="71"/>
      <c r="GSZ40" s="71"/>
      <c r="GTA40" s="71"/>
      <c r="GTB40" s="71"/>
      <c r="GTC40" s="71"/>
      <c r="GTD40" s="71"/>
      <c r="GTE40" s="71"/>
      <c r="GTF40" s="71"/>
      <c r="GTG40" s="71"/>
      <c r="GTH40" s="71"/>
      <c r="GTI40" s="71"/>
      <c r="GTJ40" s="71"/>
      <c r="GTK40" s="71"/>
      <c r="GTL40" s="71"/>
      <c r="GTM40" s="71"/>
      <c r="GTN40" s="71"/>
      <c r="GTO40" s="71"/>
      <c r="GTP40" s="71"/>
      <c r="GTQ40" s="71"/>
      <c r="GTR40" s="71"/>
      <c r="GTS40" s="71"/>
      <c r="GTT40" s="71"/>
      <c r="GTU40" s="71"/>
      <c r="GTV40" s="71"/>
      <c r="GTW40" s="71"/>
      <c r="GTX40" s="71"/>
      <c r="GTY40" s="71"/>
      <c r="GTZ40" s="71"/>
      <c r="GUA40" s="71"/>
      <c r="GUB40" s="71"/>
      <c r="GUC40" s="71"/>
      <c r="GUD40" s="71"/>
      <c r="GUE40" s="71"/>
      <c r="GUF40" s="71"/>
      <c r="GUG40" s="71"/>
      <c r="GUH40" s="71"/>
      <c r="GUI40" s="71"/>
      <c r="GUJ40" s="71"/>
      <c r="GUK40" s="71"/>
      <c r="GUL40" s="71"/>
      <c r="GUM40" s="71"/>
      <c r="GUN40" s="71"/>
      <c r="GUO40" s="71"/>
      <c r="GUP40" s="71"/>
      <c r="GUQ40" s="71"/>
      <c r="GUR40" s="71"/>
      <c r="GUS40" s="71"/>
      <c r="GUT40" s="71"/>
      <c r="GUU40" s="71"/>
      <c r="GUV40" s="71"/>
      <c r="GUW40" s="71"/>
      <c r="GUX40" s="71"/>
      <c r="GUY40" s="71"/>
      <c r="GUZ40" s="71"/>
      <c r="GVA40" s="71"/>
      <c r="GVB40" s="71"/>
      <c r="GVC40" s="71"/>
      <c r="GVD40" s="71"/>
      <c r="GVE40" s="71"/>
      <c r="GVF40" s="71"/>
      <c r="GVG40" s="71"/>
      <c r="GVH40" s="71"/>
      <c r="GVI40" s="71"/>
      <c r="GVJ40" s="71"/>
      <c r="GVK40" s="71"/>
      <c r="GVL40" s="71"/>
      <c r="GVM40" s="71"/>
      <c r="GVN40" s="71"/>
      <c r="GVO40" s="71"/>
      <c r="GVP40" s="71"/>
      <c r="GVQ40" s="71"/>
      <c r="GVR40" s="71"/>
      <c r="GVS40" s="71"/>
      <c r="GVT40" s="71"/>
      <c r="GVU40" s="71"/>
      <c r="GVV40" s="71"/>
      <c r="GVW40" s="71"/>
      <c r="GVX40" s="71"/>
      <c r="GVY40" s="71"/>
      <c r="GVZ40" s="71"/>
      <c r="GWA40" s="71"/>
      <c r="GWB40" s="71"/>
      <c r="GWC40" s="71"/>
      <c r="GWD40" s="71"/>
      <c r="GWE40" s="71"/>
      <c r="GWF40" s="71"/>
      <c r="GWG40" s="71"/>
      <c r="GWH40" s="71"/>
      <c r="GWI40" s="71"/>
      <c r="GWJ40" s="71"/>
      <c r="GWK40" s="71"/>
      <c r="GWL40" s="71"/>
      <c r="GWM40" s="71"/>
      <c r="GWN40" s="71"/>
      <c r="GWO40" s="71"/>
      <c r="GWP40" s="71"/>
      <c r="GWQ40" s="71"/>
      <c r="GWR40" s="71"/>
      <c r="GWS40" s="71"/>
      <c r="GWT40" s="71"/>
      <c r="GWU40" s="71"/>
      <c r="GWV40" s="71"/>
      <c r="GWW40" s="71"/>
      <c r="GWX40" s="71"/>
      <c r="GWY40" s="71"/>
      <c r="GWZ40" s="71"/>
      <c r="GXA40" s="71"/>
      <c r="GXB40" s="71"/>
      <c r="GXC40" s="71"/>
      <c r="GXD40" s="71"/>
      <c r="GXE40" s="71"/>
      <c r="GXF40" s="71"/>
      <c r="GXG40" s="71"/>
      <c r="GXH40" s="71"/>
      <c r="GXI40" s="71"/>
      <c r="GXJ40" s="71"/>
      <c r="GXK40" s="71"/>
      <c r="GXL40" s="71"/>
      <c r="GXM40" s="71"/>
      <c r="GXN40" s="71"/>
      <c r="GXO40" s="71"/>
      <c r="GXP40" s="71"/>
      <c r="GXQ40" s="71"/>
      <c r="GXR40" s="71"/>
      <c r="GXS40" s="71"/>
      <c r="GXT40" s="71"/>
      <c r="GXU40" s="71"/>
      <c r="GXV40" s="71"/>
      <c r="GXW40" s="71"/>
      <c r="GXX40" s="71"/>
      <c r="GXY40" s="71"/>
      <c r="GXZ40" s="71"/>
      <c r="GYA40" s="71"/>
      <c r="GYB40" s="71"/>
      <c r="GYC40" s="71"/>
      <c r="GYD40" s="71"/>
      <c r="GYE40" s="71"/>
      <c r="GYF40" s="71"/>
      <c r="GYG40" s="71"/>
      <c r="GYH40" s="71"/>
      <c r="GYI40" s="71"/>
      <c r="GYJ40" s="71"/>
      <c r="GYK40" s="71"/>
      <c r="GYL40" s="71"/>
      <c r="GYM40" s="71"/>
      <c r="GYN40" s="71"/>
      <c r="GYO40" s="71"/>
      <c r="GYP40" s="71"/>
      <c r="GYQ40" s="71"/>
      <c r="GYR40" s="71"/>
      <c r="GYS40" s="71"/>
      <c r="GYT40" s="71"/>
      <c r="GYU40" s="71"/>
      <c r="GYV40" s="71"/>
      <c r="GYW40" s="71"/>
      <c r="GYX40" s="71"/>
      <c r="GYY40" s="71"/>
      <c r="GYZ40" s="71"/>
      <c r="GZA40" s="71"/>
      <c r="GZB40" s="71"/>
      <c r="GZC40" s="71"/>
      <c r="GZD40" s="71"/>
      <c r="GZE40" s="71"/>
      <c r="GZF40" s="71"/>
      <c r="GZG40" s="71"/>
      <c r="GZH40" s="71"/>
      <c r="GZI40" s="71"/>
      <c r="GZJ40" s="71"/>
      <c r="GZK40" s="71"/>
      <c r="GZL40" s="71"/>
      <c r="GZM40" s="71"/>
      <c r="GZN40" s="71"/>
      <c r="GZO40" s="71"/>
      <c r="GZP40" s="71"/>
      <c r="GZQ40" s="71"/>
      <c r="GZR40" s="71"/>
      <c r="GZS40" s="71"/>
      <c r="GZT40" s="71"/>
      <c r="GZU40" s="71"/>
      <c r="GZV40" s="71"/>
      <c r="GZW40" s="71"/>
      <c r="GZX40" s="71"/>
      <c r="GZY40" s="71"/>
      <c r="GZZ40" s="71"/>
      <c r="HAA40" s="71"/>
      <c r="HAB40" s="71"/>
      <c r="HAC40" s="71"/>
      <c r="HAD40" s="71"/>
      <c r="HAE40" s="71"/>
      <c r="HAF40" s="71"/>
      <c r="HAG40" s="71"/>
      <c r="HAH40" s="71"/>
      <c r="HAI40" s="71"/>
      <c r="HAJ40" s="71"/>
      <c r="HAK40" s="71"/>
      <c r="HAL40" s="71"/>
      <c r="HAM40" s="71"/>
      <c r="HAN40" s="71"/>
      <c r="HAO40" s="71"/>
      <c r="HAP40" s="71"/>
      <c r="HAQ40" s="71"/>
      <c r="HAR40" s="71"/>
      <c r="HAS40" s="71"/>
      <c r="HAT40" s="71"/>
      <c r="HAU40" s="71"/>
      <c r="HAV40" s="71"/>
      <c r="HAW40" s="71"/>
      <c r="HAX40" s="71"/>
      <c r="HAY40" s="71"/>
      <c r="HAZ40" s="71"/>
      <c r="HBA40" s="71"/>
      <c r="HBB40" s="71"/>
      <c r="HBC40" s="71"/>
      <c r="HBD40" s="71"/>
      <c r="HBE40" s="71"/>
      <c r="HBF40" s="71"/>
      <c r="HBG40" s="71"/>
      <c r="HBH40" s="71"/>
      <c r="HBI40" s="71"/>
      <c r="HBJ40" s="71"/>
      <c r="HBK40" s="71"/>
      <c r="HBL40" s="71"/>
      <c r="HBM40" s="71"/>
      <c r="HBN40" s="71"/>
      <c r="HBO40" s="71"/>
      <c r="HBP40" s="71"/>
      <c r="HBQ40" s="71"/>
      <c r="HBR40" s="71"/>
      <c r="HBS40" s="71"/>
      <c r="HBT40" s="71"/>
      <c r="HBU40" s="71"/>
      <c r="HBV40" s="71"/>
      <c r="HBW40" s="71"/>
      <c r="HBX40" s="71"/>
      <c r="HBY40" s="71"/>
      <c r="HBZ40" s="71"/>
      <c r="HCA40" s="71"/>
      <c r="HCB40" s="71"/>
      <c r="HCC40" s="71"/>
      <c r="HCD40" s="71"/>
      <c r="HCE40" s="71"/>
      <c r="HCF40" s="71"/>
      <c r="HCG40" s="71"/>
      <c r="HCH40" s="71"/>
      <c r="HCI40" s="71"/>
      <c r="HCJ40" s="71"/>
      <c r="HCK40" s="71"/>
      <c r="HCL40" s="71"/>
      <c r="HCM40" s="71"/>
      <c r="HCN40" s="71"/>
      <c r="HCO40" s="71"/>
      <c r="HCP40" s="71"/>
      <c r="HCQ40" s="71"/>
      <c r="HCR40" s="71"/>
      <c r="HCS40" s="71"/>
      <c r="HCT40" s="71"/>
      <c r="HCU40" s="71"/>
      <c r="HCV40" s="71"/>
      <c r="HCW40" s="71"/>
      <c r="HCX40" s="71"/>
      <c r="HCY40" s="71"/>
      <c r="HCZ40" s="71"/>
      <c r="HDA40" s="71"/>
      <c r="HDB40" s="71"/>
      <c r="HDC40" s="71"/>
      <c r="HDD40" s="71"/>
      <c r="HDE40" s="71"/>
      <c r="HDF40" s="71"/>
      <c r="HDG40" s="71"/>
      <c r="HDH40" s="71"/>
      <c r="HDI40" s="71"/>
      <c r="HDJ40" s="71"/>
      <c r="HDK40" s="71"/>
      <c r="HDL40" s="71"/>
      <c r="HDM40" s="71"/>
      <c r="HDN40" s="71"/>
      <c r="HDO40" s="71"/>
      <c r="HDP40" s="71"/>
      <c r="HDQ40" s="71"/>
      <c r="HDR40" s="71"/>
      <c r="HDS40" s="71"/>
      <c r="HDT40" s="71"/>
      <c r="HDU40" s="71"/>
      <c r="HDV40" s="71"/>
      <c r="HDW40" s="71"/>
      <c r="HDX40" s="71"/>
      <c r="HDY40" s="71"/>
      <c r="HDZ40" s="71"/>
      <c r="HEA40" s="71"/>
      <c r="HEB40" s="71"/>
      <c r="HEC40" s="71"/>
      <c r="HED40" s="71"/>
      <c r="HEE40" s="71"/>
      <c r="HEF40" s="71"/>
      <c r="HEG40" s="71"/>
      <c r="HEH40" s="71"/>
      <c r="HEI40" s="71"/>
      <c r="HEJ40" s="71"/>
      <c r="HEK40" s="71"/>
      <c r="HEL40" s="71"/>
      <c r="HEM40" s="71"/>
      <c r="HEN40" s="71"/>
      <c r="HEO40" s="71"/>
      <c r="HEP40" s="71"/>
      <c r="HEQ40" s="71"/>
      <c r="HER40" s="71"/>
      <c r="HES40" s="71"/>
      <c r="HET40" s="71"/>
      <c r="HEU40" s="71"/>
      <c r="HEV40" s="71"/>
      <c r="HEW40" s="71"/>
      <c r="HEX40" s="71"/>
      <c r="HEY40" s="71"/>
      <c r="HEZ40" s="71"/>
      <c r="HFA40" s="71"/>
      <c r="HFB40" s="71"/>
      <c r="HFC40" s="71"/>
      <c r="HFD40" s="71"/>
      <c r="HFE40" s="71"/>
      <c r="HFF40" s="71"/>
      <c r="HFG40" s="71"/>
      <c r="HFH40" s="71"/>
      <c r="HFI40" s="71"/>
      <c r="HFJ40" s="71"/>
      <c r="HFK40" s="71"/>
      <c r="HFL40" s="71"/>
      <c r="HFM40" s="71"/>
      <c r="HFN40" s="71"/>
      <c r="HFO40" s="71"/>
      <c r="HFP40" s="71"/>
      <c r="HFQ40" s="71"/>
      <c r="HFR40" s="71"/>
      <c r="HFS40" s="71"/>
      <c r="HFT40" s="71"/>
      <c r="HFU40" s="71"/>
      <c r="HFV40" s="71"/>
      <c r="HFW40" s="71"/>
      <c r="HFX40" s="71"/>
      <c r="HFY40" s="71"/>
      <c r="HFZ40" s="71"/>
      <c r="HGA40" s="71"/>
      <c r="HGB40" s="71"/>
      <c r="HGC40" s="71"/>
      <c r="HGD40" s="71"/>
      <c r="HGE40" s="71"/>
      <c r="HGF40" s="71"/>
      <c r="HGG40" s="71"/>
      <c r="HGH40" s="71"/>
      <c r="HGI40" s="71"/>
      <c r="HGJ40" s="71"/>
      <c r="HGK40" s="71"/>
      <c r="HGL40" s="71"/>
      <c r="HGM40" s="71"/>
      <c r="HGN40" s="71"/>
      <c r="HGO40" s="71"/>
      <c r="HGP40" s="71"/>
      <c r="HGQ40" s="71"/>
      <c r="HGR40" s="71"/>
      <c r="HGS40" s="71"/>
      <c r="HGT40" s="71"/>
      <c r="HGU40" s="71"/>
      <c r="HGV40" s="71"/>
      <c r="HGW40" s="71"/>
      <c r="HGX40" s="71"/>
      <c r="HGY40" s="71"/>
      <c r="HGZ40" s="71"/>
      <c r="HHA40" s="71"/>
      <c r="HHB40" s="71"/>
      <c r="HHC40" s="71"/>
      <c r="HHD40" s="71"/>
      <c r="HHE40" s="71"/>
      <c r="HHF40" s="71"/>
      <c r="HHG40" s="71"/>
      <c r="HHH40" s="71"/>
      <c r="HHI40" s="71"/>
      <c r="HHJ40" s="71"/>
      <c r="HHK40" s="71"/>
      <c r="HHL40" s="71"/>
      <c r="HHM40" s="71"/>
      <c r="HHN40" s="71"/>
      <c r="HHO40" s="71"/>
      <c r="HHP40" s="71"/>
      <c r="HHQ40" s="71"/>
      <c r="HHR40" s="71"/>
      <c r="HHS40" s="71"/>
      <c r="HHT40" s="71"/>
      <c r="HHU40" s="71"/>
      <c r="HHV40" s="71"/>
      <c r="HHW40" s="71"/>
      <c r="HHX40" s="71"/>
      <c r="HHY40" s="71"/>
      <c r="HHZ40" s="71"/>
      <c r="HIA40" s="71"/>
      <c r="HIB40" s="71"/>
      <c r="HIC40" s="71"/>
      <c r="HID40" s="71"/>
      <c r="HIE40" s="71"/>
      <c r="HIF40" s="71"/>
      <c r="HIG40" s="71"/>
      <c r="HIH40" s="71"/>
      <c r="HII40" s="71"/>
      <c r="HIJ40" s="71"/>
      <c r="HIK40" s="71"/>
      <c r="HIL40" s="71"/>
      <c r="HIM40" s="71"/>
      <c r="HIN40" s="71"/>
      <c r="HIO40" s="71"/>
      <c r="HIP40" s="71"/>
      <c r="HIQ40" s="71"/>
      <c r="HIR40" s="71"/>
      <c r="HIS40" s="71"/>
      <c r="HIT40" s="71"/>
      <c r="HIU40" s="71"/>
      <c r="HIV40" s="71"/>
      <c r="HIW40" s="71"/>
      <c r="HIX40" s="71"/>
      <c r="HIY40" s="71"/>
      <c r="HIZ40" s="71"/>
      <c r="HJA40" s="71"/>
      <c r="HJB40" s="71"/>
      <c r="HJC40" s="71"/>
      <c r="HJD40" s="71"/>
      <c r="HJE40" s="71"/>
      <c r="HJF40" s="71"/>
      <c r="HJG40" s="71"/>
      <c r="HJH40" s="71"/>
      <c r="HJI40" s="71"/>
      <c r="HJJ40" s="71"/>
      <c r="HJK40" s="71"/>
      <c r="HJL40" s="71"/>
      <c r="HJM40" s="71"/>
      <c r="HJN40" s="71"/>
      <c r="HJO40" s="71"/>
      <c r="HJP40" s="71"/>
      <c r="HJQ40" s="71"/>
      <c r="HJR40" s="71"/>
      <c r="HJS40" s="71"/>
      <c r="HJT40" s="71"/>
      <c r="HJU40" s="71"/>
      <c r="HJV40" s="71"/>
      <c r="HJW40" s="71"/>
      <c r="HJX40" s="71"/>
      <c r="HJY40" s="71"/>
      <c r="HJZ40" s="71"/>
      <c r="HKA40" s="71"/>
      <c r="HKB40" s="71"/>
      <c r="HKC40" s="71"/>
      <c r="HKD40" s="71"/>
      <c r="HKE40" s="71"/>
      <c r="HKF40" s="71"/>
      <c r="HKG40" s="71"/>
      <c r="HKH40" s="71"/>
      <c r="HKI40" s="71"/>
      <c r="HKJ40" s="71"/>
      <c r="HKK40" s="71"/>
      <c r="HKL40" s="71"/>
      <c r="HKM40" s="71"/>
      <c r="HKN40" s="71"/>
      <c r="HKO40" s="71"/>
      <c r="HKP40" s="71"/>
      <c r="HKQ40" s="71"/>
      <c r="HKR40" s="71"/>
      <c r="HKS40" s="71"/>
      <c r="HKT40" s="71"/>
      <c r="HKU40" s="71"/>
      <c r="HKV40" s="71"/>
      <c r="HKW40" s="71"/>
      <c r="HKX40" s="71"/>
      <c r="HKY40" s="71"/>
      <c r="HKZ40" s="71"/>
      <c r="HLA40" s="71"/>
      <c r="HLB40" s="71"/>
      <c r="HLC40" s="71"/>
      <c r="HLD40" s="71"/>
      <c r="HLE40" s="71"/>
      <c r="HLF40" s="71"/>
      <c r="HLG40" s="71"/>
      <c r="HLH40" s="71"/>
      <c r="HLI40" s="71"/>
      <c r="HLJ40" s="71"/>
      <c r="HLK40" s="71"/>
      <c r="HLL40" s="71"/>
      <c r="HLM40" s="71"/>
      <c r="HLN40" s="71"/>
      <c r="HLO40" s="71"/>
      <c r="HLP40" s="71"/>
      <c r="HLQ40" s="71"/>
      <c r="HLR40" s="71"/>
      <c r="HLS40" s="71"/>
      <c r="HLT40" s="71"/>
      <c r="HLU40" s="71"/>
      <c r="HLV40" s="71"/>
      <c r="HLW40" s="71"/>
      <c r="HLX40" s="71"/>
      <c r="HLY40" s="71"/>
      <c r="HLZ40" s="71"/>
      <c r="HMA40" s="71"/>
      <c r="HMB40" s="71"/>
      <c r="HMC40" s="71"/>
      <c r="HMD40" s="71"/>
      <c r="HME40" s="71"/>
      <c r="HMF40" s="71"/>
      <c r="HMG40" s="71"/>
      <c r="HMH40" s="71"/>
      <c r="HMI40" s="71"/>
      <c r="HMJ40" s="71"/>
      <c r="HMK40" s="71"/>
      <c r="HML40" s="71"/>
      <c r="HMM40" s="71"/>
      <c r="HMN40" s="71"/>
      <c r="HMO40" s="71"/>
      <c r="HMP40" s="71"/>
      <c r="HMQ40" s="71"/>
      <c r="HMR40" s="71"/>
      <c r="HMS40" s="71"/>
      <c r="HMT40" s="71"/>
      <c r="HMU40" s="71"/>
      <c r="HMV40" s="71"/>
      <c r="HMW40" s="71"/>
      <c r="HMX40" s="71"/>
      <c r="HMY40" s="71"/>
      <c r="HMZ40" s="71"/>
      <c r="HNA40" s="71"/>
      <c r="HNB40" s="71"/>
      <c r="HNC40" s="71"/>
      <c r="HND40" s="71"/>
      <c r="HNE40" s="71"/>
      <c r="HNF40" s="71"/>
      <c r="HNG40" s="71"/>
      <c r="HNH40" s="71"/>
      <c r="HNI40" s="71"/>
      <c r="HNJ40" s="71"/>
      <c r="HNK40" s="71"/>
      <c r="HNL40" s="71"/>
      <c r="HNM40" s="71"/>
      <c r="HNN40" s="71"/>
      <c r="HNO40" s="71"/>
      <c r="HNP40" s="71"/>
      <c r="HNQ40" s="71"/>
      <c r="HNR40" s="71"/>
      <c r="HNS40" s="71"/>
      <c r="HNT40" s="71"/>
      <c r="HNU40" s="71"/>
      <c r="HNV40" s="71"/>
      <c r="HNW40" s="71"/>
      <c r="HNX40" s="71"/>
      <c r="HNY40" s="71"/>
      <c r="HNZ40" s="71"/>
      <c r="HOA40" s="71"/>
      <c r="HOB40" s="71"/>
      <c r="HOC40" s="71"/>
      <c r="HOD40" s="71"/>
      <c r="HOE40" s="71"/>
      <c r="HOF40" s="71"/>
      <c r="HOG40" s="71"/>
      <c r="HOH40" s="71"/>
      <c r="HOI40" s="71"/>
      <c r="HOJ40" s="71"/>
      <c r="HOK40" s="71"/>
      <c r="HOL40" s="71"/>
      <c r="HOM40" s="71"/>
      <c r="HON40" s="71"/>
      <c r="HOO40" s="71"/>
      <c r="HOP40" s="71"/>
      <c r="HOQ40" s="71"/>
      <c r="HOR40" s="71"/>
      <c r="HOS40" s="71"/>
      <c r="HOT40" s="71"/>
      <c r="HOU40" s="71"/>
      <c r="HOV40" s="71"/>
      <c r="HOW40" s="71"/>
      <c r="HOX40" s="71"/>
      <c r="HOY40" s="71"/>
      <c r="HOZ40" s="71"/>
      <c r="HPA40" s="71"/>
      <c r="HPB40" s="71"/>
      <c r="HPC40" s="71"/>
      <c r="HPD40" s="71"/>
      <c r="HPE40" s="71"/>
      <c r="HPF40" s="71"/>
      <c r="HPG40" s="71"/>
      <c r="HPH40" s="71"/>
      <c r="HPI40" s="71"/>
      <c r="HPJ40" s="71"/>
      <c r="HPK40" s="71"/>
      <c r="HPL40" s="71"/>
      <c r="HPM40" s="71"/>
      <c r="HPN40" s="71"/>
      <c r="HPO40" s="71"/>
      <c r="HPP40" s="71"/>
      <c r="HPQ40" s="71"/>
      <c r="HPR40" s="71"/>
      <c r="HPS40" s="71"/>
      <c r="HPT40" s="71"/>
      <c r="HPU40" s="71"/>
      <c r="HPV40" s="71"/>
      <c r="HPW40" s="71"/>
      <c r="HPX40" s="71"/>
      <c r="HPY40" s="71"/>
      <c r="HPZ40" s="71"/>
      <c r="HQA40" s="71"/>
      <c r="HQB40" s="71"/>
      <c r="HQC40" s="71"/>
      <c r="HQD40" s="71"/>
      <c r="HQE40" s="71"/>
      <c r="HQF40" s="71"/>
      <c r="HQG40" s="71"/>
      <c r="HQH40" s="71"/>
      <c r="HQI40" s="71"/>
      <c r="HQJ40" s="71"/>
      <c r="HQK40" s="71"/>
      <c r="HQL40" s="71"/>
      <c r="HQM40" s="71"/>
      <c r="HQN40" s="71"/>
      <c r="HQO40" s="71"/>
      <c r="HQP40" s="71"/>
      <c r="HQQ40" s="71"/>
      <c r="HQR40" s="71"/>
      <c r="HQS40" s="71"/>
      <c r="HQT40" s="71"/>
      <c r="HQU40" s="71"/>
      <c r="HQV40" s="71"/>
      <c r="HQW40" s="71"/>
      <c r="HQX40" s="71"/>
      <c r="HQY40" s="71"/>
      <c r="HQZ40" s="71"/>
      <c r="HRA40" s="71"/>
      <c r="HRB40" s="71"/>
      <c r="HRC40" s="71"/>
      <c r="HRD40" s="71"/>
      <c r="HRE40" s="71"/>
      <c r="HRF40" s="71"/>
      <c r="HRG40" s="71"/>
      <c r="HRH40" s="71"/>
      <c r="HRI40" s="71"/>
      <c r="HRJ40" s="71"/>
      <c r="HRK40" s="71"/>
      <c r="HRL40" s="71"/>
      <c r="HRM40" s="71"/>
      <c r="HRN40" s="71"/>
      <c r="HRO40" s="71"/>
      <c r="HRP40" s="71"/>
      <c r="HRQ40" s="71"/>
      <c r="HRR40" s="71"/>
      <c r="HRS40" s="71"/>
      <c r="HRT40" s="71"/>
      <c r="HRU40" s="71"/>
      <c r="HRV40" s="71"/>
      <c r="HRW40" s="71"/>
      <c r="HRX40" s="71"/>
      <c r="HRY40" s="71"/>
      <c r="HRZ40" s="71"/>
      <c r="HSA40" s="71"/>
      <c r="HSB40" s="71"/>
      <c r="HSC40" s="71"/>
      <c r="HSD40" s="71"/>
      <c r="HSE40" s="71"/>
      <c r="HSF40" s="71"/>
      <c r="HSG40" s="71"/>
      <c r="HSH40" s="71"/>
      <c r="HSI40" s="71"/>
      <c r="HSJ40" s="71"/>
      <c r="HSK40" s="71"/>
      <c r="HSL40" s="71"/>
      <c r="HSM40" s="71"/>
      <c r="HSN40" s="71"/>
      <c r="HSO40" s="71"/>
      <c r="HSP40" s="71"/>
      <c r="HSQ40" s="71"/>
      <c r="HSR40" s="71"/>
      <c r="HSS40" s="71"/>
      <c r="HST40" s="71"/>
      <c r="HSU40" s="71"/>
      <c r="HSV40" s="71"/>
      <c r="HSW40" s="71"/>
      <c r="HSX40" s="71"/>
      <c r="HSY40" s="71"/>
      <c r="HSZ40" s="71"/>
      <c r="HTA40" s="71"/>
      <c r="HTB40" s="71"/>
      <c r="HTC40" s="71"/>
      <c r="HTD40" s="71"/>
      <c r="HTE40" s="71"/>
      <c r="HTF40" s="71"/>
      <c r="HTG40" s="71"/>
      <c r="HTH40" s="71"/>
      <c r="HTI40" s="71"/>
      <c r="HTJ40" s="71"/>
      <c r="HTK40" s="71"/>
      <c r="HTL40" s="71"/>
      <c r="HTM40" s="71"/>
      <c r="HTN40" s="71"/>
      <c r="HTO40" s="71"/>
      <c r="HTP40" s="71"/>
      <c r="HTQ40" s="71"/>
      <c r="HTR40" s="71"/>
      <c r="HTS40" s="71"/>
      <c r="HTT40" s="71"/>
      <c r="HTU40" s="71"/>
      <c r="HTV40" s="71"/>
      <c r="HTW40" s="71"/>
      <c r="HTX40" s="71"/>
      <c r="HTY40" s="71"/>
      <c r="HTZ40" s="71"/>
      <c r="HUA40" s="71"/>
      <c r="HUB40" s="71"/>
      <c r="HUC40" s="71"/>
      <c r="HUD40" s="71"/>
      <c r="HUE40" s="71"/>
      <c r="HUF40" s="71"/>
      <c r="HUG40" s="71"/>
      <c r="HUH40" s="71"/>
      <c r="HUI40" s="71"/>
      <c r="HUJ40" s="71"/>
      <c r="HUK40" s="71"/>
      <c r="HUL40" s="71"/>
      <c r="HUM40" s="71"/>
      <c r="HUN40" s="71"/>
      <c r="HUO40" s="71"/>
      <c r="HUP40" s="71"/>
      <c r="HUQ40" s="71"/>
      <c r="HUR40" s="71"/>
      <c r="HUS40" s="71"/>
      <c r="HUT40" s="71"/>
      <c r="HUU40" s="71"/>
      <c r="HUV40" s="71"/>
      <c r="HUW40" s="71"/>
      <c r="HUX40" s="71"/>
      <c r="HUY40" s="71"/>
      <c r="HUZ40" s="71"/>
      <c r="HVA40" s="71"/>
      <c r="HVB40" s="71"/>
      <c r="HVC40" s="71"/>
      <c r="HVD40" s="71"/>
      <c r="HVE40" s="71"/>
      <c r="HVF40" s="71"/>
      <c r="HVG40" s="71"/>
      <c r="HVH40" s="71"/>
      <c r="HVI40" s="71"/>
      <c r="HVJ40" s="71"/>
      <c r="HVK40" s="71"/>
      <c r="HVL40" s="71"/>
      <c r="HVM40" s="71"/>
      <c r="HVN40" s="71"/>
      <c r="HVO40" s="71"/>
      <c r="HVP40" s="71"/>
      <c r="HVQ40" s="71"/>
      <c r="HVR40" s="71"/>
      <c r="HVS40" s="71"/>
      <c r="HVT40" s="71"/>
      <c r="HVU40" s="71"/>
      <c r="HVV40" s="71"/>
      <c r="HVW40" s="71"/>
      <c r="HVX40" s="71"/>
      <c r="HVY40" s="71"/>
      <c r="HVZ40" s="71"/>
      <c r="HWA40" s="71"/>
      <c r="HWB40" s="71"/>
      <c r="HWC40" s="71"/>
      <c r="HWD40" s="71"/>
      <c r="HWE40" s="71"/>
      <c r="HWF40" s="71"/>
      <c r="HWG40" s="71"/>
      <c r="HWH40" s="71"/>
      <c r="HWI40" s="71"/>
      <c r="HWJ40" s="71"/>
      <c r="HWK40" s="71"/>
      <c r="HWL40" s="71"/>
      <c r="HWM40" s="71"/>
      <c r="HWN40" s="71"/>
      <c r="HWO40" s="71"/>
      <c r="HWP40" s="71"/>
      <c r="HWQ40" s="71"/>
      <c r="HWR40" s="71"/>
      <c r="HWS40" s="71"/>
      <c r="HWT40" s="71"/>
      <c r="HWU40" s="71"/>
      <c r="HWV40" s="71"/>
      <c r="HWW40" s="71"/>
      <c r="HWX40" s="71"/>
      <c r="HWY40" s="71"/>
      <c r="HWZ40" s="71"/>
      <c r="HXA40" s="71"/>
      <c r="HXB40" s="71"/>
      <c r="HXC40" s="71"/>
      <c r="HXD40" s="71"/>
      <c r="HXE40" s="71"/>
      <c r="HXF40" s="71"/>
      <c r="HXG40" s="71"/>
      <c r="HXH40" s="71"/>
      <c r="HXI40" s="71"/>
      <c r="HXJ40" s="71"/>
      <c r="HXK40" s="71"/>
      <c r="HXL40" s="71"/>
      <c r="HXM40" s="71"/>
      <c r="HXN40" s="71"/>
      <c r="HXO40" s="71"/>
      <c r="HXP40" s="71"/>
      <c r="HXQ40" s="71"/>
      <c r="HXR40" s="71"/>
      <c r="HXS40" s="71"/>
      <c r="HXT40" s="71"/>
      <c r="HXU40" s="71"/>
      <c r="HXV40" s="71"/>
      <c r="HXW40" s="71"/>
      <c r="HXX40" s="71"/>
      <c r="HXY40" s="71"/>
      <c r="HXZ40" s="71"/>
      <c r="HYA40" s="71"/>
      <c r="HYB40" s="71"/>
      <c r="HYC40" s="71"/>
      <c r="HYD40" s="71"/>
      <c r="HYE40" s="71"/>
      <c r="HYF40" s="71"/>
      <c r="HYG40" s="71"/>
      <c r="HYH40" s="71"/>
      <c r="HYI40" s="71"/>
      <c r="HYJ40" s="71"/>
      <c r="HYK40" s="71"/>
      <c r="HYL40" s="71"/>
      <c r="HYM40" s="71"/>
      <c r="HYN40" s="71"/>
      <c r="HYO40" s="71"/>
      <c r="HYP40" s="71"/>
      <c r="HYQ40" s="71"/>
      <c r="HYR40" s="71"/>
      <c r="HYS40" s="71"/>
      <c r="HYT40" s="71"/>
      <c r="HYU40" s="71"/>
      <c r="HYV40" s="71"/>
      <c r="HYW40" s="71"/>
      <c r="HYX40" s="71"/>
      <c r="HYY40" s="71"/>
      <c r="HYZ40" s="71"/>
      <c r="HZA40" s="71"/>
      <c r="HZB40" s="71"/>
      <c r="HZC40" s="71"/>
      <c r="HZD40" s="71"/>
      <c r="HZE40" s="71"/>
      <c r="HZF40" s="71"/>
      <c r="HZG40" s="71"/>
      <c r="HZH40" s="71"/>
      <c r="HZI40" s="71"/>
      <c r="HZJ40" s="71"/>
      <c r="HZK40" s="71"/>
      <c r="HZL40" s="71"/>
      <c r="HZM40" s="71"/>
      <c r="HZN40" s="71"/>
      <c r="HZO40" s="71"/>
      <c r="HZP40" s="71"/>
      <c r="HZQ40" s="71"/>
      <c r="HZR40" s="71"/>
      <c r="HZS40" s="71"/>
      <c r="HZT40" s="71"/>
      <c r="HZU40" s="71"/>
      <c r="HZV40" s="71"/>
      <c r="HZW40" s="71"/>
      <c r="HZX40" s="71"/>
      <c r="HZY40" s="71"/>
      <c r="HZZ40" s="71"/>
      <c r="IAA40" s="71"/>
      <c r="IAB40" s="71"/>
      <c r="IAC40" s="71"/>
      <c r="IAD40" s="71"/>
      <c r="IAE40" s="71"/>
      <c r="IAF40" s="71"/>
      <c r="IAG40" s="71"/>
      <c r="IAH40" s="71"/>
      <c r="IAI40" s="71"/>
      <c r="IAJ40" s="71"/>
      <c r="IAK40" s="71"/>
      <c r="IAL40" s="71"/>
      <c r="IAM40" s="71"/>
      <c r="IAN40" s="71"/>
      <c r="IAO40" s="71"/>
      <c r="IAP40" s="71"/>
      <c r="IAQ40" s="71"/>
      <c r="IAR40" s="71"/>
      <c r="IAS40" s="71"/>
      <c r="IAT40" s="71"/>
      <c r="IAU40" s="71"/>
      <c r="IAV40" s="71"/>
      <c r="IAW40" s="71"/>
      <c r="IAX40" s="71"/>
      <c r="IAY40" s="71"/>
      <c r="IAZ40" s="71"/>
      <c r="IBA40" s="71"/>
      <c r="IBB40" s="71"/>
      <c r="IBC40" s="71"/>
      <c r="IBD40" s="71"/>
      <c r="IBE40" s="71"/>
      <c r="IBF40" s="71"/>
      <c r="IBG40" s="71"/>
      <c r="IBH40" s="71"/>
      <c r="IBI40" s="71"/>
      <c r="IBJ40" s="71"/>
      <c r="IBK40" s="71"/>
      <c r="IBL40" s="71"/>
      <c r="IBM40" s="71"/>
      <c r="IBN40" s="71"/>
      <c r="IBO40" s="71"/>
      <c r="IBP40" s="71"/>
      <c r="IBQ40" s="71"/>
      <c r="IBR40" s="71"/>
      <c r="IBS40" s="71"/>
      <c r="IBT40" s="71"/>
      <c r="IBU40" s="71"/>
      <c r="IBV40" s="71"/>
      <c r="IBW40" s="71"/>
      <c r="IBX40" s="71"/>
      <c r="IBY40" s="71"/>
      <c r="IBZ40" s="71"/>
      <c r="ICA40" s="71"/>
      <c r="ICB40" s="71"/>
      <c r="ICC40" s="71"/>
      <c r="ICD40" s="71"/>
      <c r="ICE40" s="71"/>
      <c r="ICF40" s="71"/>
      <c r="ICG40" s="71"/>
      <c r="ICH40" s="71"/>
      <c r="ICI40" s="71"/>
      <c r="ICJ40" s="71"/>
      <c r="ICK40" s="71"/>
      <c r="ICL40" s="71"/>
      <c r="ICM40" s="71"/>
      <c r="ICN40" s="71"/>
      <c r="ICO40" s="71"/>
      <c r="ICP40" s="71"/>
      <c r="ICQ40" s="71"/>
      <c r="ICR40" s="71"/>
      <c r="ICS40" s="71"/>
      <c r="ICT40" s="71"/>
      <c r="ICU40" s="71"/>
      <c r="ICV40" s="71"/>
      <c r="ICW40" s="71"/>
      <c r="ICX40" s="71"/>
      <c r="ICY40" s="71"/>
      <c r="ICZ40" s="71"/>
      <c r="IDA40" s="71"/>
      <c r="IDB40" s="71"/>
      <c r="IDC40" s="71"/>
      <c r="IDD40" s="71"/>
      <c r="IDE40" s="71"/>
      <c r="IDF40" s="71"/>
      <c r="IDG40" s="71"/>
      <c r="IDH40" s="71"/>
      <c r="IDI40" s="71"/>
      <c r="IDJ40" s="71"/>
      <c r="IDK40" s="71"/>
      <c r="IDL40" s="71"/>
      <c r="IDM40" s="71"/>
      <c r="IDN40" s="71"/>
      <c r="IDO40" s="71"/>
      <c r="IDP40" s="71"/>
      <c r="IDQ40" s="71"/>
      <c r="IDR40" s="71"/>
      <c r="IDS40" s="71"/>
      <c r="IDT40" s="71"/>
      <c r="IDU40" s="71"/>
      <c r="IDV40" s="71"/>
      <c r="IDW40" s="71"/>
      <c r="IDX40" s="71"/>
      <c r="IDY40" s="71"/>
      <c r="IDZ40" s="71"/>
      <c r="IEA40" s="71"/>
      <c r="IEB40" s="71"/>
      <c r="IEC40" s="71"/>
      <c r="IED40" s="71"/>
      <c r="IEE40" s="71"/>
      <c r="IEF40" s="71"/>
      <c r="IEG40" s="71"/>
      <c r="IEH40" s="71"/>
      <c r="IEI40" s="71"/>
      <c r="IEJ40" s="71"/>
      <c r="IEK40" s="71"/>
      <c r="IEL40" s="71"/>
      <c r="IEM40" s="71"/>
      <c r="IEN40" s="71"/>
      <c r="IEO40" s="71"/>
      <c r="IEP40" s="71"/>
      <c r="IEQ40" s="71"/>
      <c r="IER40" s="71"/>
      <c r="IES40" s="71"/>
      <c r="IET40" s="71"/>
      <c r="IEU40" s="71"/>
      <c r="IEV40" s="71"/>
      <c r="IEW40" s="71"/>
      <c r="IEX40" s="71"/>
      <c r="IEY40" s="71"/>
      <c r="IEZ40" s="71"/>
      <c r="IFA40" s="71"/>
      <c r="IFB40" s="71"/>
      <c r="IFC40" s="71"/>
      <c r="IFD40" s="71"/>
      <c r="IFE40" s="71"/>
      <c r="IFF40" s="71"/>
      <c r="IFG40" s="71"/>
      <c r="IFH40" s="71"/>
      <c r="IFI40" s="71"/>
      <c r="IFJ40" s="71"/>
      <c r="IFK40" s="71"/>
      <c r="IFL40" s="71"/>
      <c r="IFM40" s="71"/>
      <c r="IFN40" s="71"/>
      <c r="IFO40" s="71"/>
      <c r="IFP40" s="71"/>
      <c r="IFQ40" s="71"/>
      <c r="IFR40" s="71"/>
      <c r="IFS40" s="71"/>
      <c r="IFT40" s="71"/>
      <c r="IFU40" s="71"/>
      <c r="IFV40" s="71"/>
      <c r="IFW40" s="71"/>
      <c r="IFX40" s="71"/>
      <c r="IFY40" s="71"/>
      <c r="IFZ40" s="71"/>
      <c r="IGA40" s="71"/>
      <c r="IGB40" s="71"/>
      <c r="IGC40" s="71"/>
      <c r="IGD40" s="71"/>
      <c r="IGE40" s="71"/>
      <c r="IGF40" s="71"/>
      <c r="IGG40" s="71"/>
      <c r="IGH40" s="71"/>
      <c r="IGI40" s="71"/>
      <c r="IGJ40" s="71"/>
      <c r="IGK40" s="71"/>
      <c r="IGL40" s="71"/>
      <c r="IGM40" s="71"/>
      <c r="IGN40" s="71"/>
      <c r="IGO40" s="71"/>
      <c r="IGP40" s="71"/>
      <c r="IGQ40" s="71"/>
      <c r="IGR40" s="71"/>
      <c r="IGS40" s="71"/>
      <c r="IGT40" s="71"/>
      <c r="IGU40" s="71"/>
      <c r="IGV40" s="71"/>
      <c r="IGW40" s="71"/>
      <c r="IGX40" s="71"/>
      <c r="IGY40" s="71"/>
      <c r="IGZ40" s="71"/>
      <c r="IHA40" s="71"/>
      <c r="IHB40" s="71"/>
      <c r="IHC40" s="71"/>
      <c r="IHD40" s="71"/>
      <c r="IHE40" s="71"/>
      <c r="IHF40" s="71"/>
      <c r="IHG40" s="71"/>
      <c r="IHH40" s="71"/>
      <c r="IHI40" s="71"/>
      <c r="IHJ40" s="71"/>
      <c r="IHK40" s="71"/>
      <c r="IHL40" s="71"/>
      <c r="IHM40" s="71"/>
      <c r="IHN40" s="71"/>
      <c r="IHO40" s="71"/>
      <c r="IHP40" s="71"/>
      <c r="IHQ40" s="71"/>
      <c r="IHR40" s="71"/>
      <c r="IHS40" s="71"/>
      <c r="IHT40" s="71"/>
      <c r="IHU40" s="71"/>
      <c r="IHV40" s="71"/>
      <c r="IHW40" s="71"/>
      <c r="IHX40" s="71"/>
      <c r="IHY40" s="71"/>
      <c r="IHZ40" s="71"/>
      <c r="IIA40" s="71"/>
      <c r="IIB40" s="71"/>
      <c r="IIC40" s="71"/>
      <c r="IID40" s="71"/>
      <c r="IIE40" s="71"/>
      <c r="IIF40" s="71"/>
      <c r="IIG40" s="71"/>
      <c r="IIH40" s="71"/>
      <c r="III40" s="71"/>
      <c r="IIJ40" s="71"/>
      <c r="IIK40" s="71"/>
      <c r="IIL40" s="71"/>
      <c r="IIM40" s="71"/>
      <c r="IIN40" s="71"/>
      <c r="IIO40" s="71"/>
      <c r="IIP40" s="71"/>
      <c r="IIQ40" s="71"/>
      <c r="IIR40" s="71"/>
      <c r="IIS40" s="71"/>
      <c r="IIT40" s="71"/>
      <c r="IIU40" s="71"/>
      <c r="IIV40" s="71"/>
      <c r="IIW40" s="71"/>
      <c r="IIX40" s="71"/>
      <c r="IIY40" s="71"/>
      <c r="IIZ40" s="71"/>
      <c r="IJA40" s="71"/>
      <c r="IJB40" s="71"/>
      <c r="IJC40" s="71"/>
      <c r="IJD40" s="71"/>
      <c r="IJE40" s="71"/>
      <c r="IJF40" s="71"/>
      <c r="IJG40" s="71"/>
      <c r="IJH40" s="71"/>
      <c r="IJI40" s="71"/>
      <c r="IJJ40" s="71"/>
      <c r="IJK40" s="71"/>
      <c r="IJL40" s="71"/>
      <c r="IJM40" s="71"/>
      <c r="IJN40" s="71"/>
      <c r="IJO40" s="71"/>
      <c r="IJP40" s="71"/>
      <c r="IJQ40" s="71"/>
      <c r="IJR40" s="71"/>
      <c r="IJS40" s="71"/>
      <c r="IJT40" s="71"/>
      <c r="IJU40" s="71"/>
      <c r="IJV40" s="71"/>
      <c r="IJW40" s="71"/>
      <c r="IJX40" s="71"/>
      <c r="IJY40" s="71"/>
      <c r="IJZ40" s="71"/>
      <c r="IKA40" s="71"/>
      <c r="IKB40" s="71"/>
      <c r="IKC40" s="71"/>
      <c r="IKD40" s="71"/>
      <c r="IKE40" s="71"/>
      <c r="IKF40" s="71"/>
      <c r="IKG40" s="71"/>
      <c r="IKH40" s="71"/>
      <c r="IKI40" s="71"/>
      <c r="IKJ40" s="71"/>
      <c r="IKK40" s="71"/>
      <c r="IKL40" s="71"/>
      <c r="IKM40" s="71"/>
      <c r="IKN40" s="71"/>
      <c r="IKO40" s="71"/>
      <c r="IKP40" s="71"/>
      <c r="IKQ40" s="71"/>
      <c r="IKR40" s="71"/>
      <c r="IKS40" s="71"/>
      <c r="IKT40" s="71"/>
      <c r="IKU40" s="71"/>
      <c r="IKV40" s="71"/>
      <c r="IKW40" s="71"/>
      <c r="IKX40" s="71"/>
      <c r="IKY40" s="71"/>
      <c r="IKZ40" s="71"/>
      <c r="ILA40" s="71"/>
      <c r="ILB40" s="71"/>
      <c r="ILC40" s="71"/>
      <c r="ILD40" s="71"/>
      <c r="ILE40" s="71"/>
      <c r="ILF40" s="71"/>
      <c r="ILG40" s="71"/>
      <c r="ILH40" s="71"/>
      <c r="ILI40" s="71"/>
      <c r="ILJ40" s="71"/>
      <c r="ILK40" s="71"/>
      <c r="ILL40" s="71"/>
      <c r="ILM40" s="71"/>
      <c r="ILN40" s="71"/>
      <c r="ILO40" s="71"/>
      <c r="ILP40" s="71"/>
      <c r="ILQ40" s="71"/>
      <c r="ILR40" s="71"/>
      <c r="ILS40" s="71"/>
      <c r="ILT40" s="71"/>
      <c r="ILU40" s="71"/>
      <c r="ILV40" s="71"/>
      <c r="ILW40" s="71"/>
      <c r="ILX40" s="71"/>
      <c r="ILY40" s="71"/>
      <c r="ILZ40" s="71"/>
      <c r="IMA40" s="71"/>
      <c r="IMB40" s="71"/>
      <c r="IMC40" s="71"/>
      <c r="IMD40" s="71"/>
      <c r="IME40" s="71"/>
      <c r="IMF40" s="71"/>
      <c r="IMG40" s="71"/>
      <c r="IMH40" s="71"/>
      <c r="IMI40" s="71"/>
      <c r="IMJ40" s="71"/>
      <c r="IMK40" s="71"/>
      <c r="IML40" s="71"/>
      <c r="IMM40" s="71"/>
      <c r="IMN40" s="71"/>
      <c r="IMO40" s="71"/>
      <c r="IMP40" s="71"/>
      <c r="IMQ40" s="71"/>
      <c r="IMR40" s="71"/>
      <c r="IMS40" s="71"/>
      <c r="IMT40" s="71"/>
      <c r="IMU40" s="71"/>
      <c r="IMV40" s="71"/>
      <c r="IMW40" s="71"/>
      <c r="IMX40" s="71"/>
      <c r="IMY40" s="71"/>
      <c r="IMZ40" s="71"/>
      <c r="INA40" s="71"/>
      <c r="INB40" s="71"/>
      <c r="INC40" s="71"/>
      <c r="IND40" s="71"/>
      <c r="INE40" s="71"/>
      <c r="INF40" s="71"/>
      <c r="ING40" s="71"/>
      <c r="INH40" s="71"/>
      <c r="INI40" s="71"/>
      <c r="INJ40" s="71"/>
      <c r="INK40" s="71"/>
      <c r="INL40" s="71"/>
      <c r="INM40" s="71"/>
      <c r="INN40" s="71"/>
      <c r="INO40" s="71"/>
      <c r="INP40" s="71"/>
      <c r="INQ40" s="71"/>
      <c r="INR40" s="71"/>
      <c r="INS40" s="71"/>
      <c r="INT40" s="71"/>
      <c r="INU40" s="71"/>
      <c r="INV40" s="71"/>
      <c r="INW40" s="71"/>
      <c r="INX40" s="71"/>
      <c r="INY40" s="71"/>
      <c r="INZ40" s="71"/>
      <c r="IOA40" s="71"/>
      <c r="IOB40" s="71"/>
      <c r="IOC40" s="71"/>
      <c r="IOD40" s="71"/>
      <c r="IOE40" s="71"/>
      <c r="IOF40" s="71"/>
      <c r="IOG40" s="71"/>
      <c r="IOH40" s="71"/>
      <c r="IOI40" s="71"/>
      <c r="IOJ40" s="71"/>
      <c r="IOK40" s="71"/>
      <c r="IOL40" s="71"/>
      <c r="IOM40" s="71"/>
      <c r="ION40" s="71"/>
      <c r="IOO40" s="71"/>
      <c r="IOP40" s="71"/>
      <c r="IOQ40" s="71"/>
      <c r="IOR40" s="71"/>
      <c r="IOS40" s="71"/>
      <c r="IOT40" s="71"/>
      <c r="IOU40" s="71"/>
      <c r="IOV40" s="71"/>
      <c r="IOW40" s="71"/>
      <c r="IOX40" s="71"/>
      <c r="IOY40" s="71"/>
      <c r="IOZ40" s="71"/>
      <c r="IPA40" s="71"/>
      <c r="IPB40" s="71"/>
      <c r="IPC40" s="71"/>
      <c r="IPD40" s="71"/>
      <c r="IPE40" s="71"/>
      <c r="IPF40" s="71"/>
      <c r="IPG40" s="71"/>
      <c r="IPH40" s="71"/>
      <c r="IPI40" s="71"/>
      <c r="IPJ40" s="71"/>
      <c r="IPK40" s="71"/>
      <c r="IPL40" s="71"/>
      <c r="IPM40" s="71"/>
      <c r="IPN40" s="71"/>
      <c r="IPO40" s="71"/>
      <c r="IPP40" s="71"/>
      <c r="IPQ40" s="71"/>
      <c r="IPR40" s="71"/>
      <c r="IPS40" s="71"/>
      <c r="IPT40" s="71"/>
      <c r="IPU40" s="71"/>
      <c r="IPV40" s="71"/>
      <c r="IPW40" s="71"/>
      <c r="IPX40" s="71"/>
      <c r="IPY40" s="71"/>
      <c r="IPZ40" s="71"/>
      <c r="IQA40" s="71"/>
      <c r="IQB40" s="71"/>
      <c r="IQC40" s="71"/>
      <c r="IQD40" s="71"/>
      <c r="IQE40" s="71"/>
      <c r="IQF40" s="71"/>
      <c r="IQG40" s="71"/>
      <c r="IQH40" s="71"/>
      <c r="IQI40" s="71"/>
      <c r="IQJ40" s="71"/>
      <c r="IQK40" s="71"/>
      <c r="IQL40" s="71"/>
      <c r="IQM40" s="71"/>
      <c r="IQN40" s="71"/>
      <c r="IQO40" s="71"/>
      <c r="IQP40" s="71"/>
      <c r="IQQ40" s="71"/>
      <c r="IQR40" s="71"/>
      <c r="IQS40" s="71"/>
      <c r="IQT40" s="71"/>
      <c r="IQU40" s="71"/>
      <c r="IQV40" s="71"/>
      <c r="IQW40" s="71"/>
      <c r="IQX40" s="71"/>
      <c r="IQY40" s="71"/>
      <c r="IQZ40" s="71"/>
      <c r="IRA40" s="71"/>
      <c r="IRB40" s="71"/>
      <c r="IRC40" s="71"/>
      <c r="IRD40" s="71"/>
      <c r="IRE40" s="71"/>
      <c r="IRF40" s="71"/>
      <c r="IRG40" s="71"/>
      <c r="IRH40" s="71"/>
      <c r="IRI40" s="71"/>
      <c r="IRJ40" s="71"/>
      <c r="IRK40" s="71"/>
      <c r="IRL40" s="71"/>
      <c r="IRM40" s="71"/>
      <c r="IRN40" s="71"/>
      <c r="IRO40" s="71"/>
      <c r="IRP40" s="71"/>
      <c r="IRQ40" s="71"/>
      <c r="IRR40" s="71"/>
      <c r="IRS40" s="71"/>
      <c r="IRT40" s="71"/>
      <c r="IRU40" s="71"/>
      <c r="IRV40" s="71"/>
      <c r="IRW40" s="71"/>
      <c r="IRX40" s="71"/>
      <c r="IRY40" s="71"/>
      <c r="IRZ40" s="71"/>
      <c r="ISA40" s="71"/>
      <c r="ISB40" s="71"/>
      <c r="ISC40" s="71"/>
      <c r="ISD40" s="71"/>
      <c r="ISE40" s="71"/>
      <c r="ISF40" s="71"/>
      <c r="ISG40" s="71"/>
      <c r="ISH40" s="71"/>
      <c r="ISI40" s="71"/>
      <c r="ISJ40" s="71"/>
      <c r="ISK40" s="71"/>
      <c r="ISL40" s="71"/>
      <c r="ISM40" s="71"/>
      <c r="ISN40" s="71"/>
      <c r="ISO40" s="71"/>
      <c r="ISP40" s="71"/>
      <c r="ISQ40" s="71"/>
      <c r="ISR40" s="71"/>
      <c r="ISS40" s="71"/>
      <c r="IST40" s="71"/>
      <c r="ISU40" s="71"/>
      <c r="ISV40" s="71"/>
      <c r="ISW40" s="71"/>
      <c r="ISX40" s="71"/>
      <c r="ISY40" s="71"/>
      <c r="ISZ40" s="71"/>
      <c r="ITA40" s="71"/>
      <c r="ITB40" s="71"/>
      <c r="ITC40" s="71"/>
      <c r="ITD40" s="71"/>
      <c r="ITE40" s="71"/>
      <c r="ITF40" s="71"/>
      <c r="ITG40" s="71"/>
      <c r="ITH40" s="71"/>
      <c r="ITI40" s="71"/>
      <c r="ITJ40" s="71"/>
      <c r="ITK40" s="71"/>
      <c r="ITL40" s="71"/>
      <c r="ITM40" s="71"/>
      <c r="ITN40" s="71"/>
      <c r="ITO40" s="71"/>
      <c r="ITP40" s="71"/>
      <c r="ITQ40" s="71"/>
      <c r="ITR40" s="71"/>
      <c r="ITS40" s="71"/>
      <c r="ITT40" s="71"/>
      <c r="ITU40" s="71"/>
      <c r="ITV40" s="71"/>
      <c r="ITW40" s="71"/>
      <c r="ITX40" s="71"/>
      <c r="ITY40" s="71"/>
      <c r="ITZ40" s="71"/>
      <c r="IUA40" s="71"/>
      <c r="IUB40" s="71"/>
      <c r="IUC40" s="71"/>
      <c r="IUD40" s="71"/>
      <c r="IUE40" s="71"/>
      <c r="IUF40" s="71"/>
      <c r="IUG40" s="71"/>
      <c r="IUH40" s="71"/>
      <c r="IUI40" s="71"/>
      <c r="IUJ40" s="71"/>
      <c r="IUK40" s="71"/>
      <c r="IUL40" s="71"/>
      <c r="IUM40" s="71"/>
      <c r="IUN40" s="71"/>
      <c r="IUO40" s="71"/>
      <c r="IUP40" s="71"/>
      <c r="IUQ40" s="71"/>
      <c r="IUR40" s="71"/>
      <c r="IUS40" s="71"/>
      <c r="IUT40" s="71"/>
      <c r="IUU40" s="71"/>
      <c r="IUV40" s="71"/>
      <c r="IUW40" s="71"/>
      <c r="IUX40" s="71"/>
      <c r="IUY40" s="71"/>
      <c r="IUZ40" s="71"/>
      <c r="IVA40" s="71"/>
      <c r="IVB40" s="71"/>
      <c r="IVC40" s="71"/>
      <c r="IVD40" s="71"/>
      <c r="IVE40" s="71"/>
      <c r="IVF40" s="71"/>
      <c r="IVG40" s="71"/>
      <c r="IVH40" s="71"/>
      <c r="IVI40" s="71"/>
      <c r="IVJ40" s="71"/>
      <c r="IVK40" s="71"/>
      <c r="IVL40" s="71"/>
      <c r="IVM40" s="71"/>
      <c r="IVN40" s="71"/>
      <c r="IVO40" s="71"/>
      <c r="IVP40" s="71"/>
      <c r="IVQ40" s="71"/>
      <c r="IVR40" s="71"/>
      <c r="IVS40" s="71"/>
      <c r="IVT40" s="71"/>
      <c r="IVU40" s="71"/>
      <c r="IVV40" s="71"/>
      <c r="IVW40" s="71"/>
      <c r="IVX40" s="71"/>
      <c r="IVY40" s="71"/>
      <c r="IVZ40" s="71"/>
      <c r="IWA40" s="71"/>
      <c r="IWB40" s="71"/>
      <c r="IWC40" s="71"/>
      <c r="IWD40" s="71"/>
      <c r="IWE40" s="71"/>
      <c r="IWF40" s="71"/>
      <c r="IWG40" s="71"/>
      <c r="IWH40" s="71"/>
      <c r="IWI40" s="71"/>
      <c r="IWJ40" s="71"/>
      <c r="IWK40" s="71"/>
      <c r="IWL40" s="71"/>
      <c r="IWM40" s="71"/>
      <c r="IWN40" s="71"/>
      <c r="IWO40" s="71"/>
      <c r="IWP40" s="71"/>
      <c r="IWQ40" s="71"/>
      <c r="IWR40" s="71"/>
      <c r="IWS40" s="71"/>
      <c r="IWT40" s="71"/>
      <c r="IWU40" s="71"/>
      <c r="IWV40" s="71"/>
      <c r="IWW40" s="71"/>
      <c r="IWX40" s="71"/>
      <c r="IWY40" s="71"/>
      <c r="IWZ40" s="71"/>
      <c r="IXA40" s="71"/>
      <c r="IXB40" s="71"/>
      <c r="IXC40" s="71"/>
      <c r="IXD40" s="71"/>
      <c r="IXE40" s="71"/>
      <c r="IXF40" s="71"/>
      <c r="IXG40" s="71"/>
      <c r="IXH40" s="71"/>
      <c r="IXI40" s="71"/>
      <c r="IXJ40" s="71"/>
      <c r="IXK40" s="71"/>
      <c r="IXL40" s="71"/>
      <c r="IXM40" s="71"/>
      <c r="IXN40" s="71"/>
      <c r="IXO40" s="71"/>
      <c r="IXP40" s="71"/>
      <c r="IXQ40" s="71"/>
      <c r="IXR40" s="71"/>
      <c r="IXS40" s="71"/>
      <c r="IXT40" s="71"/>
      <c r="IXU40" s="71"/>
      <c r="IXV40" s="71"/>
      <c r="IXW40" s="71"/>
      <c r="IXX40" s="71"/>
      <c r="IXY40" s="71"/>
      <c r="IXZ40" s="71"/>
      <c r="IYA40" s="71"/>
      <c r="IYB40" s="71"/>
      <c r="IYC40" s="71"/>
      <c r="IYD40" s="71"/>
      <c r="IYE40" s="71"/>
      <c r="IYF40" s="71"/>
      <c r="IYG40" s="71"/>
      <c r="IYH40" s="71"/>
      <c r="IYI40" s="71"/>
      <c r="IYJ40" s="71"/>
      <c r="IYK40" s="71"/>
      <c r="IYL40" s="71"/>
      <c r="IYM40" s="71"/>
      <c r="IYN40" s="71"/>
      <c r="IYO40" s="71"/>
      <c r="IYP40" s="71"/>
      <c r="IYQ40" s="71"/>
      <c r="IYR40" s="71"/>
      <c r="IYS40" s="71"/>
      <c r="IYT40" s="71"/>
      <c r="IYU40" s="71"/>
      <c r="IYV40" s="71"/>
      <c r="IYW40" s="71"/>
      <c r="IYX40" s="71"/>
      <c r="IYY40" s="71"/>
      <c r="IYZ40" s="71"/>
      <c r="IZA40" s="71"/>
      <c r="IZB40" s="71"/>
      <c r="IZC40" s="71"/>
      <c r="IZD40" s="71"/>
      <c r="IZE40" s="71"/>
      <c r="IZF40" s="71"/>
      <c r="IZG40" s="71"/>
      <c r="IZH40" s="71"/>
      <c r="IZI40" s="71"/>
      <c r="IZJ40" s="71"/>
      <c r="IZK40" s="71"/>
      <c r="IZL40" s="71"/>
      <c r="IZM40" s="71"/>
      <c r="IZN40" s="71"/>
      <c r="IZO40" s="71"/>
      <c r="IZP40" s="71"/>
      <c r="IZQ40" s="71"/>
      <c r="IZR40" s="71"/>
      <c r="IZS40" s="71"/>
      <c r="IZT40" s="71"/>
      <c r="IZU40" s="71"/>
      <c r="IZV40" s="71"/>
      <c r="IZW40" s="71"/>
      <c r="IZX40" s="71"/>
      <c r="IZY40" s="71"/>
      <c r="IZZ40" s="71"/>
      <c r="JAA40" s="71"/>
      <c r="JAB40" s="71"/>
      <c r="JAC40" s="71"/>
      <c r="JAD40" s="71"/>
      <c r="JAE40" s="71"/>
      <c r="JAF40" s="71"/>
      <c r="JAG40" s="71"/>
      <c r="JAH40" s="71"/>
      <c r="JAI40" s="71"/>
      <c r="JAJ40" s="71"/>
      <c r="JAK40" s="71"/>
      <c r="JAL40" s="71"/>
      <c r="JAM40" s="71"/>
      <c r="JAN40" s="71"/>
      <c r="JAO40" s="71"/>
      <c r="JAP40" s="71"/>
      <c r="JAQ40" s="71"/>
      <c r="JAR40" s="71"/>
      <c r="JAS40" s="71"/>
      <c r="JAT40" s="71"/>
      <c r="JAU40" s="71"/>
      <c r="JAV40" s="71"/>
      <c r="JAW40" s="71"/>
      <c r="JAX40" s="71"/>
      <c r="JAY40" s="71"/>
      <c r="JAZ40" s="71"/>
      <c r="JBA40" s="71"/>
      <c r="JBB40" s="71"/>
      <c r="JBC40" s="71"/>
      <c r="JBD40" s="71"/>
      <c r="JBE40" s="71"/>
      <c r="JBF40" s="71"/>
      <c r="JBG40" s="71"/>
      <c r="JBH40" s="71"/>
      <c r="JBI40" s="71"/>
      <c r="JBJ40" s="71"/>
      <c r="JBK40" s="71"/>
      <c r="JBL40" s="71"/>
      <c r="JBM40" s="71"/>
      <c r="JBN40" s="71"/>
      <c r="JBO40" s="71"/>
      <c r="JBP40" s="71"/>
      <c r="JBQ40" s="71"/>
      <c r="JBR40" s="71"/>
      <c r="JBS40" s="71"/>
      <c r="JBT40" s="71"/>
      <c r="JBU40" s="71"/>
      <c r="JBV40" s="71"/>
      <c r="JBW40" s="71"/>
      <c r="JBX40" s="71"/>
      <c r="JBY40" s="71"/>
      <c r="JBZ40" s="71"/>
      <c r="JCA40" s="71"/>
      <c r="JCB40" s="71"/>
      <c r="JCC40" s="71"/>
      <c r="JCD40" s="71"/>
      <c r="JCE40" s="71"/>
      <c r="JCF40" s="71"/>
      <c r="JCG40" s="71"/>
      <c r="JCH40" s="71"/>
      <c r="JCI40" s="71"/>
      <c r="JCJ40" s="71"/>
      <c r="JCK40" s="71"/>
      <c r="JCL40" s="71"/>
      <c r="JCM40" s="71"/>
      <c r="JCN40" s="71"/>
      <c r="JCO40" s="71"/>
      <c r="JCP40" s="71"/>
      <c r="JCQ40" s="71"/>
      <c r="JCR40" s="71"/>
      <c r="JCS40" s="71"/>
      <c r="JCT40" s="71"/>
      <c r="JCU40" s="71"/>
      <c r="JCV40" s="71"/>
      <c r="JCW40" s="71"/>
      <c r="JCX40" s="71"/>
      <c r="JCY40" s="71"/>
      <c r="JCZ40" s="71"/>
      <c r="JDA40" s="71"/>
      <c r="JDB40" s="71"/>
      <c r="JDC40" s="71"/>
      <c r="JDD40" s="71"/>
      <c r="JDE40" s="71"/>
      <c r="JDF40" s="71"/>
      <c r="JDG40" s="71"/>
      <c r="JDH40" s="71"/>
      <c r="JDI40" s="71"/>
      <c r="JDJ40" s="71"/>
      <c r="JDK40" s="71"/>
      <c r="JDL40" s="71"/>
      <c r="JDM40" s="71"/>
      <c r="JDN40" s="71"/>
      <c r="JDO40" s="71"/>
      <c r="JDP40" s="71"/>
      <c r="JDQ40" s="71"/>
      <c r="JDR40" s="71"/>
      <c r="JDS40" s="71"/>
      <c r="JDT40" s="71"/>
      <c r="JDU40" s="71"/>
      <c r="JDV40" s="71"/>
      <c r="JDW40" s="71"/>
      <c r="JDX40" s="71"/>
      <c r="JDY40" s="71"/>
      <c r="JDZ40" s="71"/>
      <c r="JEA40" s="71"/>
      <c r="JEB40" s="71"/>
      <c r="JEC40" s="71"/>
      <c r="JED40" s="71"/>
      <c r="JEE40" s="71"/>
      <c r="JEF40" s="71"/>
      <c r="JEG40" s="71"/>
      <c r="JEH40" s="71"/>
      <c r="JEI40" s="71"/>
      <c r="JEJ40" s="71"/>
      <c r="JEK40" s="71"/>
      <c r="JEL40" s="71"/>
      <c r="JEM40" s="71"/>
      <c r="JEN40" s="71"/>
      <c r="JEO40" s="71"/>
      <c r="JEP40" s="71"/>
      <c r="JEQ40" s="71"/>
      <c r="JER40" s="71"/>
      <c r="JES40" s="71"/>
      <c r="JET40" s="71"/>
      <c r="JEU40" s="71"/>
      <c r="JEV40" s="71"/>
      <c r="JEW40" s="71"/>
      <c r="JEX40" s="71"/>
      <c r="JEY40" s="71"/>
      <c r="JEZ40" s="71"/>
      <c r="JFA40" s="71"/>
      <c r="JFB40" s="71"/>
      <c r="JFC40" s="71"/>
      <c r="JFD40" s="71"/>
      <c r="JFE40" s="71"/>
      <c r="JFF40" s="71"/>
      <c r="JFG40" s="71"/>
      <c r="JFH40" s="71"/>
      <c r="JFI40" s="71"/>
      <c r="JFJ40" s="71"/>
      <c r="JFK40" s="71"/>
      <c r="JFL40" s="71"/>
      <c r="JFM40" s="71"/>
      <c r="JFN40" s="71"/>
      <c r="JFO40" s="71"/>
      <c r="JFP40" s="71"/>
      <c r="JFQ40" s="71"/>
      <c r="JFR40" s="71"/>
      <c r="JFS40" s="71"/>
      <c r="JFT40" s="71"/>
      <c r="JFU40" s="71"/>
      <c r="JFV40" s="71"/>
      <c r="JFW40" s="71"/>
      <c r="JFX40" s="71"/>
      <c r="JFY40" s="71"/>
      <c r="JFZ40" s="71"/>
      <c r="JGA40" s="71"/>
      <c r="JGB40" s="71"/>
      <c r="JGC40" s="71"/>
      <c r="JGD40" s="71"/>
      <c r="JGE40" s="71"/>
      <c r="JGF40" s="71"/>
      <c r="JGG40" s="71"/>
      <c r="JGH40" s="71"/>
      <c r="JGI40" s="71"/>
      <c r="JGJ40" s="71"/>
      <c r="JGK40" s="71"/>
      <c r="JGL40" s="71"/>
      <c r="JGM40" s="71"/>
      <c r="JGN40" s="71"/>
      <c r="JGO40" s="71"/>
      <c r="JGP40" s="71"/>
      <c r="JGQ40" s="71"/>
      <c r="JGR40" s="71"/>
      <c r="JGS40" s="71"/>
      <c r="JGT40" s="71"/>
      <c r="JGU40" s="71"/>
      <c r="JGV40" s="71"/>
      <c r="JGW40" s="71"/>
      <c r="JGX40" s="71"/>
      <c r="JGY40" s="71"/>
      <c r="JGZ40" s="71"/>
      <c r="JHA40" s="71"/>
      <c r="JHB40" s="71"/>
      <c r="JHC40" s="71"/>
      <c r="JHD40" s="71"/>
      <c r="JHE40" s="71"/>
      <c r="JHF40" s="71"/>
      <c r="JHG40" s="71"/>
      <c r="JHH40" s="71"/>
      <c r="JHI40" s="71"/>
      <c r="JHJ40" s="71"/>
      <c r="JHK40" s="71"/>
      <c r="JHL40" s="71"/>
      <c r="JHM40" s="71"/>
      <c r="JHN40" s="71"/>
      <c r="JHO40" s="71"/>
      <c r="JHP40" s="71"/>
      <c r="JHQ40" s="71"/>
      <c r="JHR40" s="71"/>
      <c r="JHS40" s="71"/>
      <c r="JHT40" s="71"/>
      <c r="JHU40" s="71"/>
      <c r="JHV40" s="71"/>
      <c r="JHW40" s="71"/>
      <c r="JHX40" s="71"/>
      <c r="JHY40" s="71"/>
      <c r="JHZ40" s="71"/>
      <c r="JIA40" s="71"/>
      <c r="JIB40" s="71"/>
      <c r="JIC40" s="71"/>
      <c r="JID40" s="71"/>
      <c r="JIE40" s="71"/>
      <c r="JIF40" s="71"/>
      <c r="JIG40" s="71"/>
      <c r="JIH40" s="71"/>
      <c r="JII40" s="71"/>
      <c r="JIJ40" s="71"/>
      <c r="JIK40" s="71"/>
      <c r="JIL40" s="71"/>
      <c r="JIM40" s="71"/>
      <c r="JIN40" s="71"/>
      <c r="JIO40" s="71"/>
      <c r="JIP40" s="71"/>
      <c r="JIQ40" s="71"/>
      <c r="JIR40" s="71"/>
      <c r="JIS40" s="71"/>
      <c r="JIT40" s="71"/>
      <c r="JIU40" s="71"/>
      <c r="JIV40" s="71"/>
      <c r="JIW40" s="71"/>
      <c r="JIX40" s="71"/>
      <c r="JIY40" s="71"/>
      <c r="JIZ40" s="71"/>
      <c r="JJA40" s="71"/>
      <c r="JJB40" s="71"/>
      <c r="JJC40" s="71"/>
      <c r="JJD40" s="71"/>
      <c r="JJE40" s="71"/>
      <c r="JJF40" s="71"/>
      <c r="JJG40" s="71"/>
      <c r="JJH40" s="71"/>
      <c r="JJI40" s="71"/>
      <c r="JJJ40" s="71"/>
      <c r="JJK40" s="71"/>
      <c r="JJL40" s="71"/>
      <c r="JJM40" s="71"/>
      <c r="JJN40" s="71"/>
      <c r="JJO40" s="71"/>
      <c r="JJP40" s="71"/>
      <c r="JJQ40" s="71"/>
      <c r="JJR40" s="71"/>
      <c r="JJS40" s="71"/>
      <c r="JJT40" s="71"/>
      <c r="JJU40" s="71"/>
      <c r="JJV40" s="71"/>
      <c r="JJW40" s="71"/>
      <c r="JJX40" s="71"/>
      <c r="JJY40" s="71"/>
      <c r="JJZ40" s="71"/>
      <c r="JKA40" s="71"/>
      <c r="JKB40" s="71"/>
      <c r="JKC40" s="71"/>
      <c r="JKD40" s="71"/>
      <c r="JKE40" s="71"/>
      <c r="JKF40" s="71"/>
      <c r="JKG40" s="71"/>
      <c r="JKH40" s="71"/>
      <c r="JKI40" s="71"/>
      <c r="JKJ40" s="71"/>
      <c r="JKK40" s="71"/>
      <c r="JKL40" s="71"/>
      <c r="JKM40" s="71"/>
      <c r="JKN40" s="71"/>
      <c r="JKO40" s="71"/>
      <c r="JKP40" s="71"/>
      <c r="JKQ40" s="71"/>
      <c r="JKR40" s="71"/>
      <c r="JKS40" s="71"/>
      <c r="JKT40" s="71"/>
      <c r="JKU40" s="71"/>
      <c r="JKV40" s="71"/>
      <c r="JKW40" s="71"/>
      <c r="JKX40" s="71"/>
      <c r="JKY40" s="71"/>
      <c r="JKZ40" s="71"/>
      <c r="JLA40" s="71"/>
      <c r="JLB40" s="71"/>
      <c r="JLC40" s="71"/>
      <c r="JLD40" s="71"/>
      <c r="JLE40" s="71"/>
      <c r="JLF40" s="71"/>
      <c r="JLG40" s="71"/>
      <c r="JLH40" s="71"/>
      <c r="JLI40" s="71"/>
      <c r="JLJ40" s="71"/>
      <c r="JLK40" s="71"/>
      <c r="JLL40" s="71"/>
      <c r="JLM40" s="71"/>
      <c r="JLN40" s="71"/>
      <c r="JLO40" s="71"/>
      <c r="JLP40" s="71"/>
      <c r="JLQ40" s="71"/>
      <c r="JLR40" s="71"/>
      <c r="JLS40" s="71"/>
      <c r="JLT40" s="71"/>
      <c r="JLU40" s="71"/>
      <c r="JLV40" s="71"/>
      <c r="JLW40" s="71"/>
      <c r="JLX40" s="71"/>
      <c r="JLY40" s="71"/>
      <c r="JLZ40" s="71"/>
      <c r="JMA40" s="71"/>
      <c r="JMB40" s="71"/>
      <c r="JMC40" s="71"/>
      <c r="JMD40" s="71"/>
      <c r="JME40" s="71"/>
      <c r="JMF40" s="71"/>
      <c r="JMG40" s="71"/>
      <c r="JMH40" s="71"/>
      <c r="JMI40" s="71"/>
      <c r="JMJ40" s="71"/>
      <c r="JMK40" s="71"/>
      <c r="JML40" s="71"/>
      <c r="JMM40" s="71"/>
      <c r="JMN40" s="71"/>
      <c r="JMO40" s="71"/>
      <c r="JMP40" s="71"/>
      <c r="JMQ40" s="71"/>
      <c r="JMR40" s="71"/>
      <c r="JMS40" s="71"/>
      <c r="JMT40" s="71"/>
      <c r="JMU40" s="71"/>
      <c r="JMV40" s="71"/>
      <c r="JMW40" s="71"/>
      <c r="JMX40" s="71"/>
      <c r="JMY40" s="71"/>
      <c r="JMZ40" s="71"/>
      <c r="JNA40" s="71"/>
      <c r="JNB40" s="71"/>
      <c r="JNC40" s="71"/>
      <c r="JND40" s="71"/>
      <c r="JNE40" s="71"/>
      <c r="JNF40" s="71"/>
      <c r="JNG40" s="71"/>
      <c r="JNH40" s="71"/>
      <c r="JNI40" s="71"/>
      <c r="JNJ40" s="71"/>
      <c r="JNK40" s="71"/>
      <c r="JNL40" s="71"/>
      <c r="JNM40" s="71"/>
      <c r="JNN40" s="71"/>
      <c r="JNO40" s="71"/>
      <c r="JNP40" s="71"/>
      <c r="JNQ40" s="71"/>
      <c r="JNR40" s="71"/>
      <c r="JNS40" s="71"/>
      <c r="JNT40" s="71"/>
      <c r="JNU40" s="71"/>
      <c r="JNV40" s="71"/>
      <c r="JNW40" s="71"/>
      <c r="JNX40" s="71"/>
      <c r="JNY40" s="71"/>
      <c r="JNZ40" s="71"/>
      <c r="JOA40" s="71"/>
      <c r="JOB40" s="71"/>
      <c r="JOC40" s="71"/>
      <c r="JOD40" s="71"/>
      <c r="JOE40" s="71"/>
      <c r="JOF40" s="71"/>
      <c r="JOG40" s="71"/>
      <c r="JOH40" s="71"/>
      <c r="JOI40" s="71"/>
      <c r="JOJ40" s="71"/>
      <c r="JOK40" s="71"/>
      <c r="JOL40" s="71"/>
      <c r="JOM40" s="71"/>
      <c r="JON40" s="71"/>
      <c r="JOO40" s="71"/>
      <c r="JOP40" s="71"/>
      <c r="JOQ40" s="71"/>
      <c r="JOR40" s="71"/>
      <c r="JOS40" s="71"/>
      <c r="JOT40" s="71"/>
      <c r="JOU40" s="71"/>
      <c r="JOV40" s="71"/>
      <c r="JOW40" s="71"/>
      <c r="JOX40" s="71"/>
      <c r="JOY40" s="71"/>
      <c r="JOZ40" s="71"/>
      <c r="JPA40" s="71"/>
      <c r="JPB40" s="71"/>
      <c r="JPC40" s="71"/>
      <c r="JPD40" s="71"/>
      <c r="JPE40" s="71"/>
      <c r="JPF40" s="71"/>
      <c r="JPG40" s="71"/>
      <c r="JPH40" s="71"/>
      <c r="JPI40" s="71"/>
      <c r="JPJ40" s="71"/>
      <c r="JPK40" s="71"/>
      <c r="JPL40" s="71"/>
      <c r="JPM40" s="71"/>
      <c r="JPN40" s="71"/>
      <c r="JPO40" s="71"/>
      <c r="JPP40" s="71"/>
      <c r="JPQ40" s="71"/>
      <c r="JPR40" s="71"/>
      <c r="JPS40" s="71"/>
      <c r="JPT40" s="71"/>
      <c r="JPU40" s="71"/>
      <c r="JPV40" s="71"/>
      <c r="JPW40" s="71"/>
      <c r="JPX40" s="71"/>
      <c r="JPY40" s="71"/>
      <c r="JPZ40" s="71"/>
      <c r="JQA40" s="71"/>
      <c r="JQB40" s="71"/>
      <c r="JQC40" s="71"/>
      <c r="JQD40" s="71"/>
      <c r="JQE40" s="71"/>
      <c r="JQF40" s="71"/>
      <c r="JQG40" s="71"/>
      <c r="JQH40" s="71"/>
      <c r="JQI40" s="71"/>
      <c r="JQJ40" s="71"/>
      <c r="JQK40" s="71"/>
      <c r="JQL40" s="71"/>
      <c r="JQM40" s="71"/>
      <c r="JQN40" s="71"/>
      <c r="JQO40" s="71"/>
      <c r="JQP40" s="71"/>
      <c r="JQQ40" s="71"/>
      <c r="JQR40" s="71"/>
      <c r="JQS40" s="71"/>
      <c r="JQT40" s="71"/>
      <c r="JQU40" s="71"/>
      <c r="JQV40" s="71"/>
      <c r="JQW40" s="71"/>
      <c r="JQX40" s="71"/>
      <c r="JQY40" s="71"/>
      <c r="JQZ40" s="71"/>
      <c r="JRA40" s="71"/>
      <c r="JRB40" s="71"/>
      <c r="JRC40" s="71"/>
      <c r="JRD40" s="71"/>
      <c r="JRE40" s="71"/>
      <c r="JRF40" s="71"/>
      <c r="JRG40" s="71"/>
      <c r="JRH40" s="71"/>
      <c r="JRI40" s="71"/>
      <c r="JRJ40" s="71"/>
      <c r="JRK40" s="71"/>
      <c r="JRL40" s="71"/>
      <c r="JRM40" s="71"/>
      <c r="JRN40" s="71"/>
      <c r="JRO40" s="71"/>
      <c r="JRP40" s="71"/>
      <c r="JRQ40" s="71"/>
      <c r="JRR40" s="71"/>
      <c r="JRS40" s="71"/>
      <c r="JRT40" s="71"/>
      <c r="JRU40" s="71"/>
      <c r="JRV40" s="71"/>
      <c r="JRW40" s="71"/>
      <c r="JRX40" s="71"/>
      <c r="JRY40" s="71"/>
      <c r="JRZ40" s="71"/>
      <c r="JSA40" s="71"/>
      <c r="JSB40" s="71"/>
      <c r="JSC40" s="71"/>
      <c r="JSD40" s="71"/>
      <c r="JSE40" s="71"/>
      <c r="JSF40" s="71"/>
      <c r="JSG40" s="71"/>
      <c r="JSH40" s="71"/>
      <c r="JSI40" s="71"/>
      <c r="JSJ40" s="71"/>
      <c r="JSK40" s="71"/>
      <c r="JSL40" s="71"/>
      <c r="JSM40" s="71"/>
      <c r="JSN40" s="71"/>
      <c r="JSO40" s="71"/>
      <c r="JSP40" s="71"/>
      <c r="JSQ40" s="71"/>
      <c r="JSR40" s="71"/>
      <c r="JSS40" s="71"/>
      <c r="JST40" s="71"/>
      <c r="JSU40" s="71"/>
      <c r="JSV40" s="71"/>
      <c r="JSW40" s="71"/>
      <c r="JSX40" s="71"/>
      <c r="JSY40" s="71"/>
      <c r="JSZ40" s="71"/>
      <c r="JTA40" s="71"/>
      <c r="JTB40" s="71"/>
      <c r="JTC40" s="71"/>
      <c r="JTD40" s="71"/>
      <c r="JTE40" s="71"/>
      <c r="JTF40" s="71"/>
      <c r="JTG40" s="71"/>
      <c r="JTH40" s="71"/>
      <c r="JTI40" s="71"/>
      <c r="JTJ40" s="71"/>
      <c r="JTK40" s="71"/>
      <c r="JTL40" s="71"/>
      <c r="JTM40" s="71"/>
      <c r="JTN40" s="71"/>
      <c r="JTO40" s="71"/>
      <c r="JTP40" s="71"/>
      <c r="JTQ40" s="71"/>
      <c r="JTR40" s="71"/>
      <c r="JTS40" s="71"/>
      <c r="JTT40" s="71"/>
      <c r="JTU40" s="71"/>
      <c r="JTV40" s="71"/>
      <c r="JTW40" s="71"/>
      <c r="JTX40" s="71"/>
      <c r="JTY40" s="71"/>
      <c r="JTZ40" s="71"/>
      <c r="JUA40" s="71"/>
      <c r="JUB40" s="71"/>
      <c r="JUC40" s="71"/>
      <c r="JUD40" s="71"/>
      <c r="JUE40" s="71"/>
      <c r="JUF40" s="71"/>
      <c r="JUG40" s="71"/>
      <c r="JUH40" s="71"/>
      <c r="JUI40" s="71"/>
      <c r="JUJ40" s="71"/>
      <c r="JUK40" s="71"/>
      <c r="JUL40" s="71"/>
      <c r="JUM40" s="71"/>
      <c r="JUN40" s="71"/>
      <c r="JUO40" s="71"/>
      <c r="JUP40" s="71"/>
      <c r="JUQ40" s="71"/>
      <c r="JUR40" s="71"/>
      <c r="JUS40" s="71"/>
      <c r="JUT40" s="71"/>
      <c r="JUU40" s="71"/>
      <c r="JUV40" s="71"/>
      <c r="JUW40" s="71"/>
      <c r="JUX40" s="71"/>
      <c r="JUY40" s="71"/>
      <c r="JUZ40" s="71"/>
      <c r="JVA40" s="71"/>
      <c r="JVB40" s="71"/>
      <c r="JVC40" s="71"/>
      <c r="JVD40" s="71"/>
      <c r="JVE40" s="71"/>
      <c r="JVF40" s="71"/>
      <c r="JVG40" s="71"/>
      <c r="JVH40" s="71"/>
      <c r="JVI40" s="71"/>
      <c r="JVJ40" s="71"/>
      <c r="JVK40" s="71"/>
      <c r="JVL40" s="71"/>
      <c r="JVM40" s="71"/>
      <c r="JVN40" s="71"/>
      <c r="JVO40" s="71"/>
      <c r="JVP40" s="71"/>
      <c r="JVQ40" s="71"/>
      <c r="JVR40" s="71"/>
      <c r="JVS40" s="71"/>
      <c r="JVT40" s="71"/>
      <c r="JVU40" s="71"/>
      <c r="JVV40" s="71"/>
      <c r="JVW40" s="71"/>
      <c r="JVX40" s="71"/>
      <c r="JVY40" s="71"/>
      <c r="JVZ40" s="71"/>
      <c r="JWA40" s="71"/>
      <c r="JWB40" s="71"/>
      <c r="JWC40" s="71"/>
      <c r="JWD40" s="71"/>
      <c r="JWE40" s="71"/>
      <c r="JWF40" s="71"/>
      <c r="JWG40" s="71"/>
      <c r="JWH40" s="71"/>
      <c r="JWI40" s="71"/>
      <c r="JWJ40" s="71"/>
      <c r="JWK40" s="71"/>
      <c r="JWL40" s="71"/>
      <c r="JWM40" s="71"/>
      <c r="JWN40" s="71"/>
      <c r="JWO40" s="71"/>
      <c r="JWP40" s="71"/>
      <c r="JWQ40" s="71"/>
      <c r="JWR40" s="71"/>
      <c r="JWS40" s="71"/>
      <c r="JWT40" s="71"/>
      <c r="JWU40" s="71"/>
      <c r="JWV40" s="71"/>
      <c r="JWW40" s="71"/>
      <c r="JWX40" s="71"/>
      <c r="JWY40" s="71"/>
      <c r="JWZ40" s="71"/>
      <c r="JXA40" s="71"/>
      <c r="JXB40" s="71"/>
      <c r="JXC40" s="71"/>
      <c r="JXD40" s="71"/>
      <c r="JXE40" s="71"/>
      <c r="JXF40" s="71"/>
      <c r="JXG40" s="71"/>
      <c r="JXH40" s="71"/>
      <c r="JXI40" s="71"/>
      <c r="JXJ40" s="71"/>
      <c r="JXK40" s="71"/>
      <c r="JXL40" s="71"/>
      <c r="JXM40" s="71"/>
      <c r="JXN40" s="71"/>
      <c r="JXO40" s="71"/>
      <c r="JXP40" s="71"/>
      <c r="JXQ40" s="71"/>
      <c r="JXR40" s="71"/>
      <c r="JXS40" s="71"/>
      <c r="JXT40" s="71"/>
      <c r="JXU40" s="71"/>
      <c r="JXV40" s="71"/>
      <c r="JXW40" s="71"/>
      <c r="JXX40" s="71"/>
      <c r="JXY40" s="71"/>
      <c r="JXZ40" s="71"/>
      <c r="JYA40" s="71"/>
      <c r="JYB40" s="71"/>
      <c r="JYC40" s="71"/>
      <c r="JYD40" s="71"/>
      <c r="JYE40" s="71"/>
      <c r="JYF40" s="71"/>
      <c r="JYG40" s="71"/>
      <c r="JYH40" s="71"/>
      <c r="JYI40" s="71"/>
      <c r="JYJ40" s="71"/>
      <c r="JYK40" s="71"/>
      <c r="JYL40" s="71"/>
      <c r="JYM40" s="71"/>
      <c r="JYN40" s="71"/>
      <c r="JYO40" s="71"/>
      <c r="JYP40" s="71"/>
      <c r="JYQ40" s="71"/>
      <c r="JYR40" s="71"/>
      <c r="JYS40" s="71"/>
      <c r="JYT40" s="71"/>
      <c r="JYU40" s="71"/>
      <c r="JYV40" s="71"/>
      <c r="JYW40" s="71"/>
      <c r="JYX40" s="71"/>
      <c r="JYY40" s="71"/>
      <c r="JYZ40" s="71"/>
      <c r="JZA40" s="71"/>
      <c r="JZB40" s="71"/>
      <c r="JZC40" s="71"/>
      <c r="JZD40" s="71"/>
      <c r="JZE40" s="71"/>
      <c r="JZF40" s="71"/>
      <c r="JZG40" s="71"/>
      <c r="JZH40" s="71"/>
      <c r="JZI40" s="71"/>
      <c r="JZJ40" s="71"/>
      <c r="JZK40" s="71"/>
      <c r="JZL40" s="71"/>
      <c r="JZM40" s="71"/>
      <c r="JZN40" s="71"/>
      <c r="JZO40" s="71"/>
      <c r="JZP40" s="71"/>
      <c r="JZQ40" s="71"/>
      <c r="JZR40" s="71"/>
      <c r="JZS40" s="71"/>
      <c r="JZT40" s="71"/>
      <c r="JZU40" s="71"/>
      <c r="JZV40" s="71"/>
      <c r="JZW40" s="71"/>
      <c r="JZX40" s="71"/>
      <c r="JZY40" s="71"/>
      <c r="JZZ40" s="71"/>
      <c r="KAA40" s="71"/>
      <c r="KAB40" s="71"/>
      <c r="KAC40" s="71"/>
      <c r="KAD40" s="71"/>
      <c r="KAE40" s="71"/>
      <c r="KAF40" s="71"/>
      <c r="KAG40" s="71"/>
      <c r="KAH40" s="71"/>
      <c r="KAI40" s="71"/>
      <c r="KAJ40" s="71"/>
      <c r="KAK40" s="71"/>
      <c r="KAL40" s="71"/>
      <c r="KAM40" s="71"/>
      <c r="KAN40" s="71"/>
      <c r="KAO40" s="71"/>
      <c r="KAP40" s="71"/>
      <c r="KAQ40" s="71"/>
      <c r="KAR40" s="71"/>
      <c r="KAS40" s="71"/>
      <c r="KAT40" s="71"/>
      <c r="KAU40" s="71"/>
      <c r="KAV40" s="71"/>
      <c r="KAW40" s="71"/>
      <c r="KAX40" s="71"/>
      <c r="KAY40" s="71"/>
      <c r="KAZ40" s="71"/>
      <c r="KBA40" s="71"/>
      <c r="KBB40" s="71"/>
      <c r="KBC40" s="71"/>
      <c r="KBD40" s="71"/>
      <c r="KBE40" s="71"/>
      <c r="KBF40" s="71"/>
      <c r="KBG40" s="71"/>
      <c r="KBH40" s="71"/>
      <c r="KBI40" s="71"/>
      <c r="KBJ40" s="71"/>
      <c r="KBK40" s="71"/>
      <c r="KBL40" s="71"/>
      <c r="KBM40" s="71"/>
      <c r="KBN40" s="71"/>
      <c r="KBO40" s="71"/>
      <c r="KBP40" s="71"/>
      <c r="KBQ40" s="71"/>
      <c r="KBR40" s="71"/>
      <c r="KBS40" s="71"/>
      <c r="KBT40" s="71"/>
      <c r="KBU40" s="71"/>
      <c r="KBV40" s="71"/>
      <c r="KBW40" s="71"/>
      <c r="KBX40" s="71"/>
      <c r="KBY40" s="71"/>
      <c r="KBZ40" s="71"/>
      <c r="KCA40" s="71"/>
      <c r="KCB40" s="71"/>
      <c r="KCC40" s="71"/>
      <c r="KCD40" s="71"/>
      <c r="KCE40" s="71"/>
      <c r="KCF40" s="71"/>
      <c r="KCG40" s="71"/>
      <c r="KCH40" s="71"/>
      <c r="KCI40" s="71"/>
      <c r="KCJ40" s="71"/>
      <c r="KCK40" s="71"/>
      <c r="KCL40" s="71"/>
      <c r="KCM40" s="71"/>
      <c r="KCN40" s="71"/>
      <c r="KCO40" s="71"/>
      <c r="KCP40" s="71"/>
      <c r="KCQ40" s="71"/>
      <c r="KCR40" s="71"/>
      <c r="KCS40" s="71"/>
      <c r="KCT40" s="71"/>
      <c r="KCU40" s="71"/>
      <c r="KCV40" s="71"/>
      <c r="KCW40" s="71"/>
      <c r="KCX40" s="71"/>
      <c r="KCY40" s="71"/>
      <c r="KCZ40" s="71"/>
      <c r="KDA40" s="71"/>
      <c r="KDB40" s="71"/>
      <c r="KDC40" s="71"/>
      <c r="KDD40" s="71"/>
      <c r="KDE40" s="71"/>
      <c r="KDF40" s="71"/>
      <c r="KDG40" s="71"/>
      <c r="KDH40" s="71"/>
      <c r="KDI40" s="71"/>
      <c r="KDJ40" s="71"/>
      <c r="KDK40" s="71"/>
      <c r="KDL40" s="71"/>
      <c r="KDM40" s="71"/>
      <c r="KDN40" s="71"/>
      <c r="KDO40" s="71"/>
      <c r="KDP40" s="71"/>
      <c r="KDQ40" s="71"/>
      <c r="KDR40" s="71"/>
      <c r="KDS40" s="71"/>
      <c r="KDT40" s="71"/>
      <c r="KDU40" s="71"/>
      <c r="KDV40" s="71"/>
      <c r="KDW40" s="71"/>
      <c r="KDX40" s="71"/>
      <c r="KDY40" s="71"/>
      <c r="KDZ40" s="71"/>
      <c r="KEA40" s="71"/>
      <c r="KEB40" s="71"/>
      <c r="KEC40" s="71"/>
      <c r="KED40" s="71"/>
      <c r="KEE40" s="71"/>
      <c r="KEF40" s="71"/>
      <c r="KEG40" s="71"/>
      <c r="KEH40" s="71"/>
      <c r="KEI40" s="71"/>
      <c r="KEJ40" s="71"/>
      <c r="KEK40" s="71"/>
      <c r="KEL40" s="71"/>
      <c r="KEM40" s="71"/>
      <c r="KEN40" s="71"/>
      <c r="KEO40" s="71"/>
      <c r="KEP40" s="71"/>
      <c r="KEQ40" s="71"/>
      <c r="KER40" s="71"/>
      <c r="KES40" s="71"/>
      <c r="KET40" s="71"/>
      <c r="KEU40" s="71"/>
      <c r="KEV40" s="71"/>
      <c r="KEW40" s="71"/>
      <c r="KEX40" s="71"/>
      <c r="KEY40" s="71"/>
      <c r="KEZ40" s="71"/>
      <c r="KFA40" s="71"/>
      <c r="KFB40" s="71"/>
      <c r="KFC40" s="71"/>
      <c r="KFD40" s="71"/>
      <c r="KFE40" s="71"/>
      <c r="KFF40" s="71"/>
      <c r="KFG40" s="71"/>
      <c r="KFH40" s="71"/>
      <c r="KFI40" s="71"/>
      <c r="KFJ40" s="71"/>
      <c r="KFK40" s="71"/>
      <c r="KFL40" s="71"/>
      <c r="KFM40" s="71"/>
      <c r="KFN40" s="71"/>
      <c r="KFO40" s="71"/>
      <c r="KFP40" s="71"/>
      <c r="KFQ40" s="71"/>
      <c r="KFR40" s="71"/>
      <c r="KFS40" s="71"/>
      <c r="KFT40" s="71"/>
      <c r="KFU40" s="71"/>
      <c r="KFV40" s="71"/>
      <c r="KFW40" s="71"/>
      <c r="KFX40" s="71"/>
      <c r="KFY40" s="71"/>
      <c r="KFZ40" s="71"/>
      <c r="KGA40" s="71"/>
      <c r="KGB40" s="71"/>
      <c r="KGC40" s="71"/>
      <c r="KGD40" s="71"/>
      <c r="KGE40" s="71"/>
      <c r="KGF40" s="71"/>
      <c r="KGG40" s="71"/>
      <c r="KGH40" s="71"/>
      <c r="KGI40" s="71"/>
      <c r="KGJ40" s="71"/>
      <c r="KGK40" s="71"/>
      <c r="KGL40" s="71"/>
      <c r="KGM40" s="71"/>
      <c r="KGN40" s="71"/>
      <c r="KGO40" s="71"/>
      <c r="KGP40" s="71"/>
      <c r="KGQ40" s="71"/>
      <c r="KGR40" s="71"/>
      <c r="KGS40" s="71"/>
      <c r="KGT40" s="71"/>
      <c r="KGU40" s="71"/>
      <c r="KGV40" s="71"/>
      <c r="KGW40" s="71"/>
      <c r="KGX40" s="71"/>
      <c r="KGY40" s="71"/>
      <c r="KGZ40" s="71"/>
      <c r="KHA40" s="71"/>
      <c r="KHB40" s="71"/>
      <c r="KHC40" s="71"/>
      <c r="KHD40" s="71"/>
      <c r="KHE40" s="71"/>
      <c r="KHF40" s="71"/>
      <c r="KHG40" s="71"/>
      <c r="KHH40" s="71"/>
      <c r="KHI40" s="71"/>
      <c r="KHJ40" s="71"/>
      <c r="KHK40" s="71"/>
      <c r="KHL40" s="71"/>
      <c r="KHM40" s="71"/>
      <c r="KHN40" s="71"/>
      <c r="KHO40" s="71"/>
      <c r="KHP40" s="71"/>
      <c r="KHQ40" s="71"/>
      <c r="KHR40" s="71"/>
      <c r="KHS40" s="71"/>
      <c r="KHT40" s="71"/>
      <c r="KHU40" s="71"/>
      <c r="KHV40" s="71"/>
      <c r="KHW40" s="71"/>
      <c r="KHX40" s="71"/>
      <c r="KHY40" s="71"/>
      <c r="KHZ40" s="71"/>
      <c r="KIA40" s="71"/>
      <c r="KIB40" s="71"/>
      <c r="KIC40" s="71"/>
      <c r="KID40" s="71"/>
      <c r="KIE40" s="71"/>
      <c r="KIF40" s="71"/>
      <c r="KIG40" s="71"/>
      <c r="KIH40" s="71"/>
      <c r="KII40" s="71"/>
      <c r="KIJ40" s="71"/>
      <c r="KIK40" s="71"/>
      <c r="KIL40" s="71"/>
      <c r="KIM40" s="71"/>
      <c r="KIN40" s="71"/>
      <c r="KIO40" s="71"/>
      <c r="KIP40" s="71"/>
      <c r="KIQ40" s="71"/>
      <c r="KIR40" s="71"/>
      <c r="KIS40" s="71"/>
      <c r="KIT40" s="71"/>
      <c r="KIU40" s="71"/>
      <c r="KIV40" s="71"/>
      <c r="KIW40" s="71"/>
      <c r="KIX40" s="71"/>
      <c r="KIY40" s="71"/>
      <c r="KIZ40" s="71"/>
      <c r="KJA40" s="71"/>
      <c r="KJB40" s="71"/>
      <c r="KJC40" s="71"/>
      <c r="KJD40" s="71"/>
      <c r="KJE40" s="71"/>
      <c r="KJF40" s="71"/>
      <c r="KJG40" s="71"/>
      <c r="KJH40" s="71"/>
      <c r="KJI40" s="71"/>
      <c r="KJJ40" s="71"/>
      <c r="KJK40" s="71"/>
      <c r="KJL40" s="71"/>
      <c r="KJM40" s="71"/>
      <c r="KJN40" s="71"/>
      <c r="KJO40" s="71"/>
      <c r="KJP40" s="71"/>
      <c r="KJQ40" s="71"/>
      <c r="KJR40" s="71"/>
      <c r="KJS40" s="71"/>
      <c r="KJT40" s="71"/>
      <c r="KJU40" s="71"/>
      <c r="KJV40" s="71"/>
      <c r="KJW40" s="71"/>
      <c r="KJX40" s="71"/>
      <c r="KJY40" s="71"/>
      <c r="KJZ40" s="71"/>
      <c r="KKA40" s="71"/>
      <c r="KKB40" s="71"/>
      <c r="KKC40" s="71"/>
      <c r="KKD40" s="71"/>
      <c r="KKE40" s="71"/>
      <c r="KKF40" s="71"/>
      <c r="KKG40" s="71"/>
      <c r="KKH40" s="71"/>
      <c r="KKI40" s="71"/>
      <c r="KKJ40" s="71"/>
      <c r="KKK40" s="71"/>
      <c r="KKL40" s="71"/>
      <c r="KKM40" s="71"/>
      <c r="KKN40" s="71"/>
      <c r="KKO40" s="71"/>
      <c r="KKP40" s="71"/>
      <c r="KKQ40" s="71"/>
      <c r="KKR40" s="71"/>
      <c r="KKS40" s="71"/>
      <c r="KKT40" s="71"/>
      <c r="KKU40" s="71"/>
      <c r="KKV40" s="71"/>
      <c r="KKW40" s="71"/>
      <c r="KKX40" s="71"/>
      <c r="KKY40" s="71"/>
      <c r="KKZ40" s="71"/>
      <c r="KLA40" s="71"/>
      <c r="KLB40" s="71"/>
      <c r="KLC40" s="71"/>
      <c r="KLD40" s="71"/>
      <c r="KLE40" s="71"/>
      <c r="KLF40" s="71"/>
      <c r="KLG40" s="71"/>
      <c r="KLH40" s="71"/>
      <c r="KLI40" s="71"/>
      <c r="KLJ40" s="71"/>
      <c r="KLK40" s="71"/>
      <c r="KLL40" s="71"/>
      <c r="KLM40" s="71"/>
      <c r="KLN40" s="71"/>
      <c r="KLO40" s="71"/>
      <c r="KLP40" s="71"/>
      <c r="KLQ40" s="71"/>
      <c r="KLR40" s="71"/>
      <c r="KLS40" s="71"/>
      <c r="KLT40" s="71"/>
      <c r="KLU40" s="71"/>
      <c r="KLV40" s="71"/>
      <c r="KLW40" s="71"/>
      <c r="KLX40" s="71"/>
      <c r="KLY40" s="71"/>
      <c r="KLZ40" s="71"/>
      <c r="KMA40" s="71"/>
      <c r="KMB40" s="71"/>
      <c r="KMC40" s="71"/>
      <c r="KMD40" s="71"/>
      <c r="KME40" s="71"/>
      <c r="KMF40" s="71"/>
      <c r="KMG40" s="71"/>
      <c r="KMH40" s="71"/>
      <c r="KMI40" s="71"/>
      <c r="KMJ40" s="71"/>
      <c r="KMK40" s="71"/>
      <c r="KML40" s="71"/>
      <c r="KMM40" s="71"/>
      <c r="KMN40" s="71"/>
      <c r="KMO40" s="71"/>
      <c r="KMP40" s="71"/>
      <c r="KMQ40" s="71"/>
      <c r="KMR40" s="71"/>
      <c r="KMS40" s="71"/>
      <c r="KMT40" s="71"/>
      <c r="KMU40" s="71"/>
      <c r="KMV40" s="71"/>
      <c r="KMW40" s="71"/>
      <c r="KMX40" s="71"/>
      <c r="KMY40" s="71"/>
      <c r="KMZ40" s="71"/>
      <c r="KNA40" s="71"/>
      <c r="KNB40" s="71"/>
      <c r="KNC40" s="71"/>
      <c r="KND40" s="71"/>
      <c r="KNE40" s="71"/>
      <c r="KNF40" s="71"/>
      <c r="KNG40" s="71"/>
      <c r="KNH40" s="71"/>
      <c r="KNI40" s="71"/>
      <c r="KNJ40" s="71"/>
      <c r="KNK40" s="71"/>
      <c r="KNL40" s="71"/>
      <c r="KNM40" s="71"/>
      <c r="KNN40" s="71"/>
      <c r="KNO40" s="71"/>
      <c r="KNP40" s="71"/>
      <c r="KNQ40" s="71"/>
      <c r="KNR40" s="71"/>
      <c r="KNS40" s="71"/>
      <c r="KNT40" s="71"/>
      <c r="KNU40" s="71"/>
      <c r="KNV40" s="71"/>
      <c r="KNW40" s="71"/>
      <c r="KNX40" s="71"/>
      <c r="KNY40" s="71"/>
      <c r="KNZ40" s="71"/>
      <c r="KOA40" s="71"/>
      <c r="KOB40" s="71"/>
      <c r="KOC40" s="71"/>
      <c r="KOD40" s="71"/>
      <c r="KOE40" s="71"/>
      <c r="KOF40" s="71"/>
      <c r="KOG40" s="71"/>
      <c r="KOH40" s="71"/>
      <c r="KOI40" s="71"/>
      <c r="KOJ40" s="71"/>
      <c r="KOK40" s="71"/>
      <c r="KOL40" s="71"/>
      <c r="KOM40" s="71"/>
      <c r="KON40" s="71"/>
      <c r="KOO40" s="71"/>
      <c r="KOP40" s="71"/>
      <c r="KOQ40" s="71"/>
      <c r="KOR40" s="71"/>
      <c r="KOS40" s="71"/>
      <c r="KOT40" s="71"/>
      <c r="KOU40" s="71"/>
      <c r="KOV40" s="71"/>
      <c r="KOW40" s="71"/>
      <c r="KOX40" s="71"/>
      <c r="KOY40" s="71"/>
      <c r="KOZ40" s="71"/>
      <c r="KPA40" s="71"/>
      <c r="KPB40" s="71"/>
      <c r="KPC40" s="71"/>
      <c r="KPD40" s="71"/>
      <c r="KPE40" s="71"/>
      <c r="KPF40" s="71"/>
      <c r="KPG40" s="71"/>
      <c r="KPH40" s="71"/>
      <c r="KPI40" s="71"/>
      <c r="KPJ40" s="71"/>
      <c r="KPK40" s="71"/>
      <c r="KPL40" s="71"/>
      <c r="KPM40" s="71"/>
      <c r="KPN40" s="71"/>
      <c r="KPO40" s="71"/>
      <c r="KPP40" s="71"/>
      <c r="KPQ40" s="71"/>
      <c r="KPR40" s="71"/>
      <c r="KPS40" s="71"/>
      <c r="KPT40" s="71"/>
      <c r="KPU40" s="71"/>
      <c r="KPV40" s="71"/>
      <c r="KPW40" s="71"/>
      <c r="KPX40" s="71"/>
      <c r="KPY40" s="71"/>
      <c r="KPZ40" s="71"/>
      <c r="KQA40" s="71"/>
      <c r="KQB40" s="71"/>
      <c r="KQC40" s="71"/>
      <c r="KQD40" s="71"/>
      <c r="KQE40" s="71"/>
      <c r="KQF40" s="71"/>
      <c r="KQG40" s="71"/>
      <c r="KQH40" s="71"/>
      <c r="KQI40" s="71"/>
      <c r="KQJ40" s="71"/>
      <c r="KQK40" s="71"/>
      <c r="KQL40" s="71"/>
      <c r="KQM40" s="71"/>
      <c r="KQN40" s="71"/>
      <c r="KQO40" s="71"/>
      <c r="KQP40" s="71"/>
      <c r="KQQ40" s="71"/>
      <c r="KQR40" s="71"/>
      <c r="KQS40" s="71"/>
      <c r="KQT40" s="71"/>
      <c r="KQU40" s="71"/>
      <c r="KQV40" s="71"/>
      <c r="KQW40" s="71"/>
      <c r="KQX40" s="71"/>
      <c r="KQY40" s="71"/>
      <c r="KQZ40" s="71"/>
      <c r="KRA40" s="71"/>
      <c r="KRB40" s="71"/>
      <c r="KRC40" s="71"/>
      <c r="KRD40" s="71"/>
      <c r="KRE40" s="71"/>
      <c r="KRF40" s="71"/>
      <c r="KRG40" s="71"/>
      <c r="KRH40" s="71"/>
      <c r="KRI40" s="71"/>
      <c r="KRJ40" s="71"/>
      <c r="KRK40" s="71"/>
      <c r="KRL40" s="71"/>
      <c r="KRM40" s="71"/>
      <c r="KRN40" s="71"/>
      <c r="KRO40" s="71"/>
      <c r="KRP40" s="71"/>
      <c r="KRQ40" s="71"/>
      <c r="KRR40" s="71"/>
      <c r="KRS40" s="71"/>
      <c r="KRT40" s="71"/>
      <c r="KRU40" s="71"/>
      <c r="KRV40" s="71"/>
      <c r="KRW40" s="71"/>
      <c r="KRX40" s="71"/>
      <c r="KRY40" s="71"/>
      <c r="KRZ40" s="71"/>
      <c r="KSA40" s="71"/>
      <c r="KSB40" s="71"/>
      <c r="KSC40" s="71"/>
      <c r="KSD40" s="71"/>
      <c r="KSE40" s="71"/>
      <c r="KSF40" s="71"/>
      <c r="KSG40" s="71"/>
      <c r="KSH40" s="71"/>
      <c r="KSI40" s="71"/>
      <c r="KSJ40" s="71"/>
      <c r="KSK40" s="71"/>
      <c r="KSL40" s="71"/>
      <c r="KSM40" s="71"/>
      <c r="KSN40" s="71"/>
      <c r="KSO40" s="71"/>
      <c r="KSP40" s="71"/>
      <c r="KSQ40" s="71"/>
      <c r="KSR40" s="71"/>
      <c r="KSS40" s="71"/>
      <c r="KST40" s="71"/>
      <c r="KSU40" s="71"/>
      <c r="KSV40" s="71"/>
      <c r="KSW40" s="71"/>
      <c r="KSX40" s="71"/>
      <c r="KSY40" s="71"/>
      <c r="KSZ40" s="71"/>
      <c r="KTA40" s="71"/>
      <c r="KTB40" s="71"/>
      <c r="KTC40" s="71"/>
      <c r="KTD40" s="71"/>
      <c r="KTE40" s="71"/>
      <c r="KTF40" s="71"/>
      <c r="KTG40" s="71"/>
      <c r="KTH40" s="71"/>
      <c r="KTI40" s="71"/>
      <c r="KTJ40" s="71"/>
      <c r="KTK40" s="71"/>
      <c r="KTL40" s="71"/>
      <c r="KTM40" s="71"/>
      <c r="KTN40" s="71"/>
      <c r="KTO40" s="71"/>
      <c r="KTP40" s="71"/>
      <c r="KTQ40" s="71"/>
      <c r="KTR40" s="71"/>
      <c r="KTS40" s="71"/>
      <c r="KTT40" s="71"/>
      <c r="KTU40" s="71"/>
      <c r="KTV40" s="71"/>
      <c r="KTW40" s="71"/>
      <c r="KTX40" s="71"/>
      <c r="KTY40" s="71"/>
      <c r="KTZ40" s="71"/>
      <c r="KUA40" s="71"/>
      <c r="KUB40" s="71"/>
      <c r="KUC40" s="71"/>
      <c r="KUD40" s="71"/>
      <c r="KUE40" s="71"/>
      <c r="KUF40" s="71"/>
      <c r="KUG40" s="71"/>
      <c r="KUH40" s="71"/>
      <c r="KUI40" s="71"/>
      <c r="KUJ40" s="71"/>
      <c r="KUK40" s="71"/>
      <c r="KUL40" s="71"/>
      <c r="KUM40" s="71"/>
      <c r="KUN40" s="71"/>
      <c r="KUO40" s="71"/>
      <c r="KUP40" s="71"/>
      <c r="KUQ40" s="71"/>
      <c r="KUR40" s="71"/>
      <c r="KUS40" s="71"/>
      <c r="KUT40" s="71"/>
      <c r="KUU40" s="71"/>
      <c r="KUV40" s="71"/>
      <c r="KUW40" s="71"/>
      <c r="KUX40" s="71"/>
      <c r="KUY40" s="71"/>
      <c r="KUZ40" s="71"/>
      <c r="KVA40" s="71"/>
      <c r="KVB40" s="71"/>
      <c r="KVC40" s="71"/>
      <c r="KVD40" s="71"/>
      <c r="KVE40" s="71"/>
      <c r="KVF40" s="71"/>
      <c r="KVG40" s="71"/>
      <c r="KVH40" s="71"/>
      <c r="KVI40" s="71"/>
      <c r="KVJ40" s="71"/>
      <c r="KVK40" s="71"/>
      <c r="KVL40" s="71"/>
      <c r="KVM40" s="71"/>
      <c r="KVN40" s="71"/>
      <c r="KVO40" s="71"/>
      <c r="KVP40" s="71"/>
      <c r="KVQ40" s="71"/>
      <c r="KVR40" s="71"/>
      <c r="KVS40" s="71"/>
      <c r="KVT40" s="71"/>
      <c r="KVU40" s="71"/>
      <c r="KVV40" s="71"/>
      <c r="KVW40" s="71"/>
      <c r="KVX40" s="71"/>
      <c r="KVY40" s="71"/>
      <c r="KVZ40" s="71"/>
      <c r="KWA40" s="71"/>
      <c r="KWB40" s="71"/>
      <c r="KWC40" s="71"/>
      <c r="KWD40" s="71"/>
      <c r="KWE40" s="71"/>
      <c r="KWF40" s="71"/>
      <c r="KWG40" s="71"/>
      <c r="KWH40" s="71"/>
      <c r="KWI40" s="71"/>
      <c r="KWJ40" s="71"/>
      <c r="KWK40" s="71"/>
      <c r="KWL40" s="71"/>
      <c r="KWM40" s="71"/>
      <c r="KWN40" s="71"/>
      <c r="KWO40" s="71"/>
      <c r="KWP40" s="71"/>
      <c r="KWQ40" s="71"/>
      <c r="KWR40" s="71"/>
      <c r="KWS40" s="71"/>
      <c r="KWT40" s="71"/>
      <c r="KWU40" s="71"/>
      <c r="KWV40" s="71"/>
      <c r="KWW40" s="71"/>
      <c r="KWX40" s="71"/>
      <c r="KWY40" s="71"/>
      <c r="KWZ40" s="71"/>
      <c r="KXA40" s="71"/>
      <c r="KXB40" s="71"/>
      <c r="KXC40" s="71"/>
      <c r="KXD40" s="71"/>
      <c r="KXE40" s="71"/>
      <c r="KXF40" s="71"/>
      <c r="KXG40" s="71"/>
      <c r="KXH40" s="71"/>
      <c r="KXI40" s="71"/>
      <c r="KXJ40" s="71"/>
      <c r="KXK40" s="71"/>
      <c r="KXL40" s="71"/>
      <c r="KXM40" s="71"/>
      <c r="KXN40" s="71"/>
      <c r="KXO40" s="71"/>
      <c r="KXP40" s="71"/>
      <c r="KXQ40" s="71"/>
      <c r="KXR40" s="71"/>
      <c r="KXS40" s="71"/>
      <c r="KXT40" s="71"/>
      <c r="KXU40" s="71"/>
      <c r="KXV40" s="71"/>
      <c r="KXW40" s="71"/>
      <c r="KXX40" s="71"/>
      <c r="KXY40" s="71"/>
      <c r="KXZ40" s="71"/>
      <c r="KYA40" s="71"/>
      <c r="KYB40" s="71"/>
      <c r="KYC40" s="71"/>
      <c r="KYD40" s="71"/>
      <c r="KYE40" s="71"/>
      <c r="KYF40" s="71"/>
      <c r="KYG40" s="71"/>
      <c r="KYH40" s="71"/>
      <c r="KYI40" s="71"/>
      <c r="KYJ40" s="71"/>
      <c r="KYK40" s="71"/>
      <c r="KYL40" s="71"/>
      <c r="KYM40" s="71"/>
      <c r="KYN40" s="71"/>
      <c r="KYO40" s="71"/>
      <c r="KYP40" s="71"/>
      <c r="KYQ40" s="71"/>
      <c r="KYR40" s="71"/>
      <c r="KYS40" s="71"/>
      <c r="KYT40" s="71"/>
      <c r="KYU40" s="71"/>
      <c r="KYV40" s="71"/>
      <c r="KYW40" s="71"/>
      <c r="KYX40" s="71"/>
      <c r="KYY40" s="71"/>
      <c r="KYZ40" s="71"/>
      <c r="KZA40" s="71"/>
      <c r="KZB40" s="71"/>
      <c r="KZC40" s="71"/>
      <c r="KZD40" s="71"/>
      <c r="KZE40" s="71"/>
      <c r="KZF40" s="71"/>
      <c r="KZG40" s="71"/>
      <c r="KZH40" s="71"/>
      <c r="KZI40" s="71"/>
      <c r="KZJ40" s="71"/>
      <c r="KZK40" s="71"/>
      <c r="KZL40" s="71"/>
      <c r="KZM40" s="71"/>
      <c r="KZN40" s="71"/>
      <c r="KZO40" s="71"/>
      <c r="KZP40" s="71"/>
      <c r="KZQ40" s="71"/>
      <c r="KZR40" s="71"/>
      <c r="KZS40" s="71"/>
      <c r="KZT40" s="71"/>
      <c r="KZU40" s="71"/>
      <c r="KZV40" s="71"/>
      <c r="KZW40" s="71"/>
      <c r="KZX40" s="71"/>
      <c r="KZY40" s="71"/>
      <c r="KZZ40" s="71"/>
      <c r="LAA40" s="71"/>
      <c r="LAB40" s="71"/>
      <c r="LAC40" s="71"/>
      <c r="LAD40" s="71"/>
      <c r="LAE40" s="71"/>
      <c r="LAF40" s="71"/>
      <c r="LAG40" s="71"/>
      <c r="LAH40" s="71"/>
      <c r="LAI40" s="71"/>
      <c r="LAJ40" s="71"/>
      <c r="LAK40" s="71"/>
      <c r="LAL40" s="71"/>
      <c r="LAM40" s="71"/>
      <c r="LAN40" s="71"/>
      <c r="LAO40" s="71"/>
      <c r="LAP40" s="71"/>
      <c r="LAQ40" s="71"/>
      <c r="LAR40" s="71"/>
      <c r="LAS40" s="71"/>
      <c r="LAT40" s="71"/>
      <c r="LAU40" s="71"/>
      <c r="LAV40" s="71"/>
      <c r="LAW40" s="71"/>
      <c r="LAX40" s="71"/>
      <c r="LAY40" s="71"/>
      <c r="LAZ40" s="71"/>
      <c r="LBA40" s="71"/>
      <c r="LBB40" s="71"/>
      <c r="LBC40" s="71"/>
      <c r="LBD40" s="71"/>
      <c r="LBE40" s="71"/>
      <c r="LBF40" s="71"/>
      <c r="LBG40" s="71"/>
      <c r="LBH40" s="71"/>
      <c r="LBI40" s="71"/>
      <c r="LBJ40" s="71"/>
      <c r="LBK40" s="71"/>
      <c r="LBL40" s="71"/>
      <c r="LBM40" s="71"/>
      <c r="LBN40" s="71"/>
      <c r="LBO40" s="71"/>
      <c r="LBP40" s="71"/>
      <c r="LBQ40" s="71"/>
      <c r="LBR40" s="71"/>
      <c r="LBS40" s="71"/>
      <c r="LBT40" s="71"/>
      <c r="LBU40" s="71"/>
      <c r="LBV40" s="71"/>
      <c r="LBW40" s="71"/>
      <c r="LBX40" s="71"/>
      <c r="LBY40" s="71"/>
      <c r="LBZ40" s="71"/>
      <c r="LCA40" s="71"/>
      <c r="LCB40" s="71"/>
      <c r="LCC40" s="71"/>
      <c r="LCD40" s="71"/>
      <c r="LCE40" s="71"/>
      <c r="LCF40" s="71"/>
      <c r="LCG40" s="71"/>
      <c r="LCH40" s="71"/>
      <c r="LCI40" s="71"/>
      <c r="LCJ40" s="71"/>
      <c r="LCK40" s="71"/>
      <c r="LCL40" s="71"/>
      <c r="LCM40" s="71"/>
      <c r="LCN40" s="71"/>
      <c r="LCO40" s="71"/>
      <c r="LCP40" s="71"/>
      <c r="LCQ40" s="71"/>
      <c r="LCR40" s="71"/>
      <c r="LCS40" s="71"/>
      <c r="LCT40" s="71"/>
      <c r="LCU40" s="71"/>
      <c r="LCV40" s="71"/>
      <c r="LCW40" s="71"/>
      <c r="LCX40" s="71"/>
      <c r="LCY40" s="71"/>
      <c r="LCZ40" s="71"/>
      <c r="LDA40" s="71"/>
      <c r="LDB40" s="71"/>
      <c r="LDC40" s="71"/>
      <c r="LDD40" s="71"/>
      <c r="LDE40" s="71"/>
      <c r="LDF40" s="71"/>
      <c r="LDG40" s="71"/>
      <c r="LDH40" s="71"/>
      <c r="LDI40" s="71"/>
      <c r="LDJ40" s="71"/>
      <c r="LDK40" s="71"/>
      <c r="LDL40" s="71"/>
      <c r="LDM40" s="71"/>
      <c r="LDN40" s="71"/>
      <c r="LDO40" s="71"/>
      <c r="LDP40" s="71"/>
      <c r="LDQ40" s="71"/>
      <c r="LDR40" s="71"/>
      <c r="LDS40" s="71"/>
      <c r="LDT40" s="71"/>
      <c r="LDU40" s="71"/>
      <c r="LDV40" s="71"/>
      <c r="LDW40" s="71"/>
      <c r="LDX40" s="71"/>
      <c r="LDY40" s="71"/>
      <c r="LDZ40" s="71"/>
      <c r="LEA40" s="71"/>
      <c r="LEB40" s="71"/>
      <c r="LEC40" s="71"/>
      <c r="LED40" s="71"/>
      <c r="LEE40" s="71"/>
      <c r="LEF40" s="71"/>
      <c r="LEG40" s="71"/>
      <c r="LEH40" s="71"/>
      <c r="LEI40" s="71"/>
      <c r="LEJ40" s="71"/>
      <c r="LEK40" s="71"/>
      <c r="LEL40" s="71"/>
      <c r="LEM40" s="71"/>
      <c r="LEN40" s="71"/>
      <c r="LEO40" s="71"/>
      <c r="LEP40" s="71"/>
      <c r="LEQ40" s="71"/>
      <c r="LER40" s="71"/>
      <c r="LES40" s="71"/>
      <c r="LET40" s="71"/>
      <c r="LEU40" s="71"/>
      <c r="LEV40" s="71"/>
      <c r="LEW40" s="71"/>
      <c r="LEX40" s="71"/>
      <c r="LEY40" s="71"/>
      <c r="LEZ40" s="71"/>
      <c r="LFA40" s="71"/>
      <c r="LFB40" s="71"/>
      <c r="LFC40" s="71"/>
      <c r="LFD40" s="71"/>
      <c r="LFE40" s="71"/>
      <c r="LFF40" s="71"/>
      <c r="LFG40" s="71"/>
      <c r="LFH40" s="71"/>
      <c r="LFI40" s="71"/>
      <c r="LFJ40" s="71"/>
      <c r="LFK40" s="71"/>
      <c r="LFL40" s="71"/>
      <c r="LFM40" s="71"/>
      <c r="LFN40" s="71"/>
      <c r="LFO40" s="71"/>
      <c r="LFP40" s="71"/>
      <c r="LFQ40" s="71"/>
      <c r="LFR40" s="71"/>
      <c r="LFS40" s="71"/>
      <c r="LFT40" s="71"/>
      <c r="LFU40" s="71"/>
      <c r="LFV40" s="71"/>
      <c r="LFW40" s="71"/>
      <c r="LFX40" s="71"/>
      <c r="LFY40" s="71"/>
      <c r="LFZ40" s="71"/>
      <c r="LGA40" s="71"/>
      <c r="LGB40" s="71"/>
      <c r="LGC40" s="71"/>
      <c r="LGD40" s="71"/>
      <c r="LGE40" s="71"/>
      <c r="LGF40" s="71"/>
      <c r="LGG40" s="71"/>
      <c r="LGH40" s="71"/>
      <c r="LGI40" s="71"/>
      <c r="LGJ40" s="71"/>
      <c r="LGK40" s="71"/>
      <c r="LGL40" s="71"/>
      <c r="LGM40" s="71"/>
      <c r="LGN40" s="71"/>
      <c r="LGO40" s="71"/>
      <c r="LGP40" s="71"/>
      <c r="LGQ40" s="71"/>
      <c r="LGR40" s="71"/>
      <c r="LGS40" s="71"/>
      <c r="LGT40" s="71"/>
      <c r="LGU40" s="71"/>
      <c r="LGV40" s="71"/>
      <c r="LGW40" s="71"/>
      <c r="LGX40" s="71"/>
      <c r="LGY40" s="71"/>
      <c r="LGZ40" s="71"/>
      <c r="LHA40" s="71"/>
      <c r="LHB40" s="71"/>
      <c r="LHC40" s="71"/>
      <c r="LHD40" s="71"/>
      <c r="LHE40" s="71"/>
      <c r="LHF40" s="71"/>
      <c r="LHG40" s="71"/>
      <c r="LHH40" s="71"/>
      <c r="LHI40" s="71"/>
      <c r="LHJ40" s="71"/>
      <c r="LHK40" s="71"/>
      <c r="LHL40" s="71"/>
      <c r="LHM40" s="71"/>
      <c r="LHN40" s="71"/>
      <c r="LHO40" s="71"/>
      <c r="LHP40" s="71"/>
      <c r="LHQ40" s="71"/>
      <c r="LHR40" s="71"/>
      <c r="LHS40" s="71"/>
      <c r="LHT40" s="71"/>
      <c r="LHU40" s="71"/>
      <c r="LHV40" s="71"/>
      <c r="LHW40" s="71"/>
      <c r="LHX40" s="71"/>
      <c r="LHY40" s="71"/>
      <c r="LHZ40" s="71"/>
      <c r="LIA40" s="71"/>
      <c r="LIB40" s="71"/>
      <c r="LIC40" s="71"/>
      <c r="LID40" s="71"/>
      <c r="LIE40" s="71"/>
      <c r="LIF40" s="71"/>
      <c r="LIG40" s="71"/>
      <c r="LIH40" s="71"/>
      <c r="LII40" s="71"/>
      <c r="LIJ40" s="71"/>
      <c r="LIK40" s="71"/>
      <c r="LIL40" s="71"/>
      <c r="LIM40" s="71"/>
      <c r="LIN40" s="71"/>
      <c r="LIO40" s="71"/>
      <c r="LIP40" s="71"/>
      <c r="LIQ40" s="71"/>
      <c r="LIR40" s="71"/>
      <c r="LIS40" s="71"/>
      <c r="LIT40" s="71"/>
      <c r="LIU40" s="71"/>
      <c r="LIV40" s="71"/>
      <c r="LIW40" s="71"/>
      <c r="LIX40" s="71"/>
      <c r="LIY40" s="71"/>
      <c r="LIZ40" s="71"/>
      <c r="LJA40" s="71"/>
      <c r="LJB40" s="71"/>
      <c r="LJC40" s="71"/>
      <c r="LJD40" s="71"/>
      <c r="LJE40" s="71"/>
      <c r="LJF40" s="71"/>
      <c r="LJG40" s="71"/>
      <c r="LJH40" s="71"/>
      <c r="LJI40" s="71"/>
      <c r="LJJ40" s="71"/>
      <c r="LJK40" s="71"/>
      <c r="LJL40" s="71"/>
      <c r="LJM40" s="71"/>
      <c r="LJN40" s="71"/>
      <c r="LJO40" s="71"/>
      <c r="LJP40" s="71"/>
      <c r="LJQ40" s="71"/>
      <c r="LJR40" s="71"/>
      <c r="LJS40" s="71"/>
      <c r="LJT40" s="71"/>
      <c r="LJU40" s="71"/>
      <c r="LJV40" s="71"/>
      <c r="LJW40" s="71"/>
      <c r="LJX40" s="71"/>
      <c r="LJY40" s="71"/>
      <c r="LJZ40" s="71"/>
      <c r="LKA40" s="71"/>
      <c r="LKB40" s="71"/>
      <c r="LKC40" s="71"/>
      <c r="LKD40" s="71"/>
      <c r="LKE40" s="71"/>
      <c r="LKF40" s="71"/>
      <c r="LKG40" s="71"/>
      <c r="LKH40" s="71"/>
      <c r="LKI40" s="71"/>
      <c r="LKJ40" s="71"/>
      <c r="LKK40" s="71"/>
      <c r="LKL40" s="71"/>
      <c r="LKM40" s="71"/>
      <c r="LKN40" s="71"/>
      <c r="LKO40" s="71"/>
      <c r="LKP40" s="71"/>
      <c r="LKQ40" s="71"/>
      <c r="LKR40" s="71"/>
      <c r="LKS40" s="71"/>
      <c r="LKT40" s="71"/>
      <c r="LKU40" s="71"/>
      <c r="LKV40" s="71"/>
      <c r="LKW40" s="71"/>
      <c r="LKX40" s="71"/>
      <c r="LKY40" s="71"/>
      <c r="LKZ40" s="71"/>
      <c r="LLA40" s="71"/>
      <c r="LLB40" s="71"/>
      <c r="LLC40" s="71"/>
      <c r="LLD40" s="71"/>
      <c r="LLE40" s="71"/>
      <c r="LLF40" s="71"/>
      <c r="LLG40" s="71"/>
      <c r="LLH40" s="71"/>
      <c r="LLI40" s="71"/>
      <c r="LLJ40" s="71"/>
      <c r="LLK40" s="71"/>
      <c r="LLL40" s="71"/>
      <c r="LLM40" s="71"/>
      <c r="LLN40" s="71"/>
      <c r="LLO40" s="71"/>
      <c r="LLP40" s="71"/>
      <c r="LLQ40" s="71"/>
      <c r="LLR40" s="71"/>
      <c r="LLS40" s="71"/>
      <c r="LLT40" s="71"/>
      <c r="LLU40" s="71"/>
      <c r="LLV40" s="71"/>
      <c r="LLW40" s="71"/>
      <c r="LLX40" s="71"/>
      <c r="LLY40" s="71"/>
      <c r="LLZ40" s="71"/>
      <c r="LMA40" s="71"/>
      <c r="LMB40" s="71"/>
      <c r="LMC40" s="71"/>
      <c r="LMD40" s="71"/>
      <c r="LME40" s="71"/>
      <c r="LMF40" s="71"/>
      <c r="LMG40" s="71"/>
      <c r="LMH40" s="71"/>
      <c r="LMI40" s="71"/>
      <c r="LMJ40" s="71"/>
      <c r="LMK40" s="71"/>
      <c r="LML40" s="71"/>
      <c r="LMM40" s="71"/>
      <c r="LMN40" s="71"/>
      <c r="LMO40" s="71"/>
      <c r="LMP40" s="71"/>
      <c r="LMQ40" s="71"/>
      <c r="LMR40" s="71"/>
      <c r="LMS40" s="71"/>
      <c r="LMT40" s="71"/>
      <c r="LMU40" s="71"/>
      <c r="LMV40" s="71"/>
      <c r="LMW40" s="71"/>
      <c r="LMX40" s="71"/>
      <c r="LMY40" s="71"/>
      <c r="LMZ40" s="71"/>
      <c r="LNA40" s="71"/>
      <c r="LNB40" s="71"/>
      <c r="LNC40" s="71"/>
      <c r="LND40" s="71"/>
      <c r="LNE40" s="71"/>
      <c r="LNF40" s="71"/>
      <c r="LNG40" s="71"/>
      <c r="LNH40" s="71"/>
      <c r="LNI40" s="71"/>
      <c r="LNJ40" s="71"/>
      <c r="LNK40" s="71"/>
      <c r="LNL40" s="71"/>
      <c r="LNM40" s="71"/>
      <c r="LNN40" s="71"/>
      <c r="LNO40" s="71"/>
      <c r="LNP40" s="71"/>
      <c r="LNQ40" s="71"/>
      <c r="LNR40" s="71"/>
      <c r="LNS40" s="71"/>
      <c r="LNT40" s="71"/>
      <c r="LNU40" s="71"/>
      <c r="LNV40" s="71"/>
      <c r="LNW40" s="71"/>
      <c r="LNX40" s="71"/>
      <c r="LNY40" s="71"/>
      <c r="LNZ40" s="71"/>
      <c r="LOA40" s="71"/>
      <c r="LOB40" s="71"/>
      <c r="LOC40" s="71"/>
      <c r="LOD40" s="71"/>
      <c r="LOE40" s="71"/>
      <c r="LOF40" s="71"/>
      <c r="LOG40" s="71"/>
      <c r="LOH40" s="71"/>
      <c r="LOI40" s="71"/>
      <c r="LOJ40" s="71"/>
      <c r="LOK40" s="71"/>
      <c r="LOL40" s="71"/>
      <c r="LOM40" s="71"/>
      <c r="LON40" s="71"/>
      <c r="LOO40" s="71"/>
      <c r="LOP40" s="71"/>
      <c r="LOQ40" s="71"/>
      <c r="LOR40" s="71"/>
      <c r="LOS40" s="71"/>
      <c r="LOT40" s="71"/>
      <c r="LOU40" s="71"/>
      <c r="LOV40" s="71"/>
      <c r="LOW40" s="71"/>
      <c r="LOX40" s="71"/>
      <c r="LOY40" s="71"/>
      <c r="LOZ40" s="71"/>
      <c r="LPA40" s="71"/>
      <c r="LPB40" s="71"/>
      <c r="LPC40" s="71"/>
      <c r="LPD40" s="71"/>
      <c r="LPE40" s="71"/>
      <c r="LPF40" s="71"/>
      <c r="LPG40" s="71"/>
      <c r="LPH40" s="71"/>
      <c r="LPI40" s="71"/>
      <c r="LPJ40" s="71"/>
      <c r="LPK40" s="71"/>
      <c r="LPL40" s="71"/>
      <c r="LPM40" s="71"/>
      <c r="LPN40" s="71"/>
      <c r="LPO40" s="71"/>
      <c r="LPP40" s="71"/>
      <c r="LPQ40" s="71"/>
      <c r="LPR40" s="71"/>
      <c r="LPS40" s="71"/>
      <c r="LPT40" s="71"/>
      <c r="LPU40" s="71"/>
      <c r="LPV40" s="71"/>
      <c r="LPW40" s="71"/>
      <c r="LPX40" s="71"/>
      <c r="LPY40" s="71"/>
      <c r="LPZ40" s="71"/>
      <c r="LQA40" s="71"/>
      <c r="LQB40" s="71"/>
      <c r="LQC40" s="71"/>
      <c r="LQD40" s="71"/>
      <c r="LQE40" s="71"/>
      <c r="LQF40" s="71"/>
      <c r="LQG40" s="71"/>
      <c r="LQH40" s="71"/>
      <c r="LQI40" s="71"/>
      <c r="LQJ40" s="71"/>
      <c r="LQK40" s="71"/>
      <c r="LQL40" s="71"/>
      <c r="LQM40" s="71"/>
      <c r="LQN40" s="71"/>
      <c r="LQO40" s="71"/>
      <c r="LQP40" s="71"/>
      <c r="LQQ40" s="71"/>
      <c r="LQR40" s="71"/>
      <c r="LQS40" s="71"/>
      <c r="LQT40" s="71"/>
      <c r="LQU40" s="71"/>
      <c r="LQV40" s="71"/>
      <c r="LQW40" s="71"/>
      <c r="LQX40" s="71"/>
      <c r="LQY40" s="71"/>
      <c r="LQZ40" s="71"/>
      <c r="LRA40" s="71"/>
      <c r="LRB40" s="71"/>
      <c r="LRC40" s="71"/>
      <c r="LRD40" s="71"/>
      <c r="LRE40" s="71"/>
      <c r="LRF40" s="71"/>
      <c r="LRG40" s="71"/>
      <c r="LRH40" s="71"/>
      <c r="LRI40" s="71"/>
      <c r="LRJ40" s="71"/>
      <c r="LRK40" s="71"/>
      <c r="LRL40" s="71"/>
      <c r="LRM40" s="71"/>
      <c r="LRN40" s="71"/>
      <c r="LRO40" s="71"/>
      <c r="LRP40" s="71"/>
      <c r="LRQ40" s="71"/>
      <c r="LRR40" s="71"/>
      <c r="LRS40" s="71"/>
      <c r="LRT40" s="71"/>
      <c r="LRU40" s="71"/>
      <c r="LRV40" s="71"/>
      <c r="LRW40" s="71"/>
      <c r="LRX40" s="71"/>
      <c r="LRY40" s="71"/>
      <c r="LRZ40" s="71"/>
      <c r="LSA40" s="71"/>
      <c r="LSB40" s="71"/>
      <c r="LSC40" s="71"/>
      <c r="LSD40" s="71"/>
      <c r="LSE40" s="71"/>
      <c r="LSF40" s="71"/>
      <c r="LSG40" s="71"/>
      <c r="LSH40" s="71"/>
      <c r="LSI40" s="71"/>
      <c r="LSJ40" s="71"/>
      <c r="LSK40" s="71"/>
      <c r="LSL40" s="71"/>
      <c r="LSM40" s="71"/>
      <c r="LSN40" s="71"/>
      <c r="LSO40" s="71"/>
      <c r="LSP40" s="71"/>
      <c r="LSQ40" s="71"/>
      <c r="LSR40" s="71"/>
      <c r="LSS40" s="71"/>
      <c r="LST40" s="71"/>
      <c r="LSU40" s="71"/>
      <c r="LSV40" s="71"/>
      <c r="LSW40" s="71"/>
      <c r="LSX40" s="71"/>
      <c r="LSY40" s="71"/>
      <c r="LSZ40" s="71"/>
      <c r="LTA40" s="71"/>
      <c r="LTB40" s="71"/>
      <c r="LTC40" s="71"/>
      <c r="LTD40" s="71"/>
      <c r="LTE40" s="71"/>
      <c r="LTF40" s="71"/>
      <c r="LTG40" s="71"/>
      <c r="LTH40" s="71"/>
      <c r="LTI40" s="71"/>
      <c r="LTJ40" s="71"/>
      <c r="LTK40" s="71"/>
      <c r="LTL40" s="71"/>
      <c r="LTM40" s="71"/>
      <c r="LTN40" s="71"/>
      <c r="LTO40" s="71"/>
      <c r="LTP40" s="71"/>
      <c r="LTQ40" s="71"/>
      <c r="LTR40" s="71"/>
      <c r="LTS40" s="71"/>
      <c r="LTT40" s="71"/>
      <c r="LTU40" s="71"/>
      <c r="LTV40" s="71"/>
      <c r="LTW40" s="71"/>
      <c r="LTX40" s="71"/>
      <c r="LTY40" s="71"/>
      <c r="LTZ40" s="71"/>
      <c r="LUA40" s="71"/>
      <c r="LUB40" s="71"/>
      <c r="LUC40" s="71"/>
      <c r="LUD40" s="71"/>
      <c r="LUE40" s="71"/>
      <c r="LUF40" s="71"/>
      <c r="LUG40" s="71"/>
      <c r="LUH40" s="71"/>
      <c r="LUI40" s="71"/>
      <c r="LUJ40" s="71"/>
      <c r="LUK40" s="71"/>
      <c r="LUL40" s="71"/>
      <c r="LUM40" s="71"/>
      <c r="LUN40" s="71"/>
      <c r="LUO40" s="71"/>
      <c r="LUP40" s="71"/>
      <c r="LUQ40" s="71"/>
      <c r="LUR40" s="71"/>
      <c r="LUS40" s="71"/>
      <c r="LUT40" s="71"/>
      <c r="LUU40" s="71"/>
      <c r="LUV40" s="71"/>
      <c r="LUW40" s="71"/>
      <c r="LUX40" s="71"/>
      <c r="LUY40" s="71"/>
      <c r="LUZ40" s="71"/>
      <c r="LVA40" s="71"/>
      <c r="LVB40" s="71"/>
      <c r="LVC40" s="71"/>
      <c r="LVD40" s="71"/>
      <c r="LVE40" s="71"/>
      <c r="LVF40" s="71"/>
      <c r="LVG40" s="71"/>
      <c r="LVH40" s="71"/>
      <c r="LVI40" s="71"/>
      <c r="LVJ40" s="71"/>
      <c r="LVK40" s="71"/>
      <c r="LVL40" s="71"/>
      <c r="LVM40" s="71"/>
      <c r="LVN40" s="71"/>
      <c r="LVO40" s="71"/>
      <c r="LVP40" s="71"/>
      <c r="LVQ40" s="71"/>
      <c r="LVR40" s="71"/>
      <c r="LVS40" s="71"/>
      <c r="LVT40" s="71"/>
      <c r="LVU40" s="71"/>
      <c r="LVV40" s="71"/>
      <c r="LVW40" s="71"/>
      <c r="LVX40" s="71"/>
      <c r="LVY40" s="71"/>
      <c r="LVZ40" s="71"/>
      <c r="LWA40" s="71"/>
      <c r="LWB40" s="71"/>
      <c r="LWC40" s="71"/>
      <c r="LWD40" s="71"/>
      <c r="LWE40" s="71"/>
      <c r="LWF40" s="71"/>
      <c r="LWG40" s="71"/>
      <c r="LWH40" s="71"/>
      <c r="LWI40" s="71"/>
      <c r="LWJ40" s="71"/>
      <c r="LWK40" s="71"/>
      <c r="LWL40" s="71"/>
      <c r="LWM40" s="71"/>
      <c r="LWN40" s="71"/>
      <c r="LWO40" s="71"/>
      <c r="LWP40" s="71"/>
      <c r="LWQ40" s="71"/>
      <c r="LWR40" s="71"/>
      <c r="LWS40" s="71"/>
      <c r="LWT40" s="71"/>
      <c r="LWU40" s="71"/>
      <c r="LWV40" s="71"/>
      <c r="LWW40" s="71"/>
      <c r="LWX40" s="71"/>
      <c r="LWY40" s="71"/>
      <c r="LWZ40" s="71"/>
      <c r="LXA40" s="71"/>
      <c r="LXB40" s="71"/>
      <c r="LXC40" s="71"/>
      <c r="LXD40" s="71"/>
      <c r="LXE40" s="71"/>
      <c r="LXF40" s="71"/>
      <c r="LXG40" s="71"/>
      <c r="LXH40" s="71"/>
      <c r="LXI40" s="71"/>
      <c r="LXJ40" s="71"/>
      <c r="LXK40" s="71"/>
      <c r="LXL40" s="71"/>
      <c r="LXM40" s="71"/>
      <c r="LXN40" s="71"/>
      <c r="LXO40" s="71"/>
      <c r="LXP40" s="71"/>
      <c r="LXQ40" s="71"/>
      <c r="LXR40" s="71"/>
      <c r="LXS40" s="71"/>
      <c r="LXT40" s="71"/>
      <c r="LXU40" s="71"/>
      <c r="LXV40" s="71"/>
      <c r="LXW40" s="71"/>
      <c r="LXX40" s="71"/>
      <c r="LXY40" s="71"/>
      <c r="LXZ40" s="71"/>
      <c r="LYA40" s="71"/>
      <c r="LYB40" s="71"/>
      <c r="LYC40" s="71"/>
      <c r="LYD40" s="71"/>
      <c r="LYE40" s="71"/>
      <c r="LYF40" s="71"/>
      <c r="LYG40" s="71"/>
      <c r="LYH40" s="71"/>
      <c r="LYI40" s="71"/>
      <c r="LYJ40" s="71"/>
      <c r="LYK40" s="71"/>
      <c r="LYL40" s="71"/>
      <c r="LYM40" s="71"/>
      <c r="LYN40" s="71"/>
      <c r="LYO40" s="71"/>
      <c r="LYP40" s="71"/>
      <c r="LYQ40" s="71"/>
      <c r="LYR40" s="71"/>
      <c r="LYS40" s="71"/>
      <c r="LYT40" s="71"/>
      <c r="LYU40" s="71"/>
      <c r="LYV40" s="71"/>
      <c r="LYW40" s="71"/>
      <c r="LYX40" s="71"/>
      <c r="LYY40" s="71"/>
      <c r="LYZ40" s="71"/>
      <c r="LZA40" s="71"/>
      <c r="LZB40" s="71"/>
      <c r="LZC40" s="71"/>
      <c r="LZD40" s="71"/>
      <c r="LZE40" s="71"/>
      <c r="LZF40" s="71"/>
      <c r="LZG40" s="71"/>
      <c r="LZH40" s="71"/>
      <c r="LZI40" s="71"/>
      <c r="LZJ40" s="71"/>
      <c r="LZK40" s="71"/>
      <c r="LZL40" s="71"/>
      <c r="LZM40" s="71"/>
      <c r="LZN40" s="71"/>
      <c r="LZO40" s="71"/>
      <c r="LZP40" s="71"/>
      <c r="LZQ40" s="71"/>
      <c r="LZR40" s="71"/>
      <c r="LZS40" s="71"/>
      <c r="LZT40" s="71"/>
      <c r="LZU40" s="71"/>
      <c r="LZV40" s="71"/>
      <c r="LZW40" s="71"/>
      <c r="LZX40" s="71"/>
      <c r="LZY40" s="71"/>
      <c r="LZZ40" s="71"/>
      <c r="MAA40" s="71"/>
      <c r="MAB40" s="71"/>
      <c r="MAC40" s="71"/>
      <c r="MAD40" s="71"/>
      <c r="MAE40" s="71"/>
      <c r="MAF40" s="71"/>
      <c r="MAG40" s="71"/>
      <c r="MAH40" s="71"/>
      <c r="MAI40" s="71"/>
      <c r="MAJ40" s="71"/>
      <c r="MAK40" s="71"/>
      <c r="MAL40" s="71"/>
      <c r="MAM40" s="71"/>
      <c r="MAN40" s="71"/>
      <c r="MAO40" s="71"/>
      <c r="MAP40" s="71"/>
      <c r="MAQ40" s="71"/>
      <c r="MAR40" s="71"/>
      <c r="MAS40" s="71"/>
      <c r="MAT40" s="71"/>
      <c r="MAU40" s="71"/>
      <c r="MAV40" s="71"/>
      <c r="MAW40" s="71"/>
      <c r="MAX40" s="71"/>
      <c r="MAY40" s="71"/>
      <c r="MAZ40" s="71"/>
      <c r="MBA40" s="71"/>
      <c r="MBB40" s="71"/>
      <c r="MBC40" s="71"/>
      <c r="MBD40" s="71"/>
      <c r="MBE40" s="71"/>
      <c r="MBF40" s="71"/>
      <c r="MBG40" s="71"/>
      <c r="MBH40" s="71"/>
      <c r="MBI40" s="71"/>
      <c r="MBJ40" s="71"/>
      <c r="MBK40" s="71"/>
      <c r="MBL40" s="71"/>
      <c r="MBM40" s="71"/>
      <c r="MBN40" s="71"/>
      <c r="MBO40" s="71"/>
      <c r="MBP40" s="71"/>
      <c r="MBQ40" s="71"/>
      <c r="MBR40" s="71"/>
      <c r="MBS40" s="71"/>
      <c r="MBT40" s="71"/>
      <c r="MBU40" s="71"/>
      <c r="MBV40" s="71"/>
      <c r="MBW40" s="71"/>
      <c r="MBX40" s="71"/>
      <c r="MBY40" s="71"/>
      <c r="MBZ40" s="71"/>
      <c r="MCA40" s="71"/>
      <c r="MCB40" s="71"/>
      <c r="MCC40" s="71"/>
      <c r="MCD40" s="71"/>
      <c r="MCE40" s="71"/>
      <c r="MCF40" s="71"/>
      <c r="MCG40" s="71"/>
      <c r="MCH40" s="71"/>
      <c r="MCI40" s="71"/>
      <c r="MCJ40" s="71"/>
      <c r="MCK40" s="71"/>
      <c r="MCL40" s="71"/>
      <c r="MCM40" s="71"/>
      <c r="MCN40" s="71"/>
      <c r="MCO40" s="71"/>
      <c r="MCP40" s="71"/>
      <c r="MCQ40" s="71"/>
      <c r="MCR40" s="71"/>
      <c r="MCS40" s="71"/>
      <c r="MCT40" s="71"/>
      <c r="MCU40" s="71"/>
      <c r="MCV40" s="71"/>
      <c r="MCW40" s="71"/>
      <c r="MCX40" s="71"/>
      <c r="MCY40" s="71"/>
      <c r="MCZ40" s="71"/>
      <c r="MDA40" s="71"/>
      <c r="MDB40" s="71"/>
      <c r="MDC40" s="71"/>
      <c r="MDD40" s="71"/>
      <c r="MDE40" s="71"/>
      <c r="MDF40" s="71"/>
      <c r="MDG40" s="71"/>
      <c r="MDH40" s="71"/>
      <c r="MDI40" s="71"/>
      <c r="MDJ40" s="71"/>
      <c r="MDK40" s="71"/>
      <c r="MDL40" s="71"/>
      <c r="MDM40" s="71"/>
      <c r="MDN40" s="71"/>
      <c r="MDO40" s="71"/>
      <c r="MDP40" s="71"/>
      <c r="MDQ40" s="71"/>
      <c r="MDR40" s="71"/>
      <c r="MDS40" s="71"/>
      <c r="MDT40" s="71"/>
      <c r="MDU40" s="71"/>
      <c r="MDV40" s="71"/>
      <c r="MDW40" s="71"/>
      <c r="MDX40" s="71"/>
      <c r="MDY40" s="71"/>
      <c r="MDZ40" s="71"/>
      <c r="MEA40" s="71"/>
      <c r="MEB40" s="71"/>
      <c r="MEC40" s="71"/>
      <c r="MED40" s="71"/>
      <c r="MEE40" s="71"/>
      <c r="MEF40" s="71"/>
      <c r="MEG40" s="71"/>
      <c r="MEH40" s="71"/>
      <c r="MEI40" s="71"/>
      <c r="MEJ40" s="71"/>
      <c r="MEK40" s="71"/>
      <c r="MEL40" s="71"/>
      <c r="MEM40" s="71"/>
      <c r="MEN40" s="71"/>
      <c r="MEO40" s="71"/>
      <c r="MEP40" s="71"/>
      <c r="MEQ40" s="71"/>
      <c r="MER40" s="71"/>
      <c r="MES40" s="71"/>
      <c r="MET40" s="71"/>
      <c r="MEU40" s="71"/>
      <c r="MEV40" s="71"/>
      <c r="MEW40" s="71"/>
      <c r="MEX40" s="71"/>
      <c r="MEY40" s="71"/>
      <c r="MEZ40" s="71"/>
      <c r="MFA40" s="71"/>
      <c r="MFB40" s="71"/>
      <c r="MFC40" s="71"/>
      <c r="MFD40" s="71"/>
      <c r="MFE40" s="71"/>
      <c r="MFF40" s="71"/>
      <c r="MFG40" s="71"/>
      <c r="MFH40" s="71"/>
      <c r="MFI40" s="71"/>
      <c r="MFJ40" s="71"/>
      <c r="MFK40" s="71"/>
      <c r="MFL40" s="71"/>
      <c r="MFM40" s="71"/>
      <c r="MFN40" s="71"/>
      <c r="MFO40" s="71"/>
      <c r="MFP40" s="71"/>
      <c r="MFQ40" s="71"/>
      <c r="MFR40" s="71"/>
      <c r="MFS40" s="71"/>
      <c r="MFT40" s="71"/>
      <c r="MFU40" s="71"/>
      <c r="MFV40" s="71"/>
      <c r="MFW40" s="71"/>
      <c r="MFX40" s="71"/>
      <c r="MFY40" s="71"/>
      <c r="MFZ40" s="71"/>
      <c r="MGA40" s="71"/>
      <c r="MGB40" s="71"/>
      <c r="MGC40" s="71"/>
      <c r="MGD40" s="71"/>
      <c r="MGE40" s="71"/>
      <c r="MGF40" s="71"/>
      <c r="MGG40" s="71"/>
      <c r="MGH40" s="71"/>
      <c r="MGI40" s="71"/>
      <c r="MGJ40" s="71"/>
      <c r="MGK40" s="71"/>
      <c r="MGL40" s="71"/>
      <c r="MGM40" s="71"/>
      <c r="MGN40" s="71"/>
      <c r="MGO40" s="71"/>
      <c r="MGP40" s="71"/>
      <c r="MGQ40" s="71"/>
      <c r="MGR40" s="71"/>
      <c r="MGS40" s="71"/>
      <c r="MGT40" s="71"/>
      <c r="MGU40" s="71"/>
      <c r="MGV40" s="71"/>
      <c r="MGW40" s="71"/>
      <c r="MGX40" s="71"/>
      <c r="MGY40" s="71"/>
      <c r="MGZ40" s="71"/>
      <c r="MHA40" s="71"/>
      <c r="MHB40" s="71"/>
      <c r="MHC40" s="71"/>
      <c r="MHD40" s="71"/>
      <c r="MHE40" s="71"/>
      <c r="MHF40" s="71"/>
      <c r="MHG40" s="71"/>
      <c r="MHH40" s="71"/>
      <c r="MHI40" s="71"/>
      <c r="MHJ40" s="71"/>
      <c r="MHK40" s="71"/>
      <c r="MHL40" s="71"/>
      <c r="MHM40" s="71"/>
      <c r="MHN40" s="71"/>
      <c r="MHO40" s="71"/>
      <c r="MHP40" s="71"/>
      <c r="MHQ40" s="71"/>
      <c r="MHR40" s="71"/>
      <c r="MHS40" s="71"/>
      <c r="MHT40" s="71"/>
      <c r="MHU40" s="71"/>
      <c r="MHV40" s="71"/>
      <c r="MHW40" s="71"/>
      <c r="MHX40" s="71"/>
      <c r="MHY40" s="71"/>
      <c r="MHZ40" s="71"/>
      <c r="MIA40" s="71"/>
      <c r="MIB40" s="71"/>
      <c r="MIC40" s="71"/>
      <c r="MID40" s="71"/>
      <c r="MIE40" s="71"/>
      <c r="MIF40" s="71"/>
      <c r="MIG40" s="71"/>
      <c r="MIH40" s="71"/>
      <c r="MII40" s="71"/>
      <c r="MIJ40" s="71"/>
      <c r="MIK40" s="71"/>
      <c r="MIL40" s="71"/>
      <c r="MIM40" s="71"/>
      <c r="MIN40" s="71"/>
      <c r="MIO40" s="71"/>
      <c r="MIP40" s="71"/>
      <c r="MIQ40" s="71"/>
      <c r="MIR40" s="71"/>
      <c r="MIS40" s="71"/>
      <c r="MIT40" s="71"/>
      <c r="MIU40" s="71"/>
      <c r="MIV40" s="71"/>
      <c r="MIW40" s="71"/>
      <c r="MIX40" s="71"/>
      <c r="MIY40" s="71"/>
      <c r="MIZ40" s="71"/>
      <c r="MJA40" s="71"/>
      <c r="MJB40" s="71"/>
      <c r="MJC40" s="71"/>
      <c r="MJD40" s="71"/>
      <c r="MJE40" s="71"/>
      <c r="MJF40" s="71"/>
      <c r="MJG40" s="71"/>
      <c r="MJH40" s="71"/>
      <c r="MJI40" s="71"/>
      <c r="MJJ40" s="71"/>
      <c r="MJK40" s="71"/>
      <c r="MJL40" s="71"/>
      <c r="MJM40" s="71"/>
      <c r="MJN40" s="71"/>
      <c r="MJO40" s="71"/>
      <c r="MJP40" s="71"/>
      <c r="MJQ40" s="71"/>
      <c r="MJR40" s="71"/>
      <c r="MJS40" s="71"/>
      <c r="MJT40" s="71"/>
      <c r="MJU40" s="71"/>
      <c r="MJV40" s="71"/>
      <c r="MJW40" s="71"/>
      <c r="MJX40" s="71"/>
      <c r="MJY40" s="71"/>
      <c r="MJZ40" s="71"/>
      <c r="MKA40" s="71"/>
      <c r="MKB40" s="71"/>
      <c r="MKC40" s="71"/>
      <c r="MKD40" s="71"/>
      <c r="MKE40" s="71"/>
      <c r="MKF40" s="71"/>
      <c r="MKG40" s="71"/>
      <c r="MKH40" s="71"/>
      <c r="MKI40" s="71"/>
      <c r="MKJ40" s="71"/>
      <c r="MKK40" s="71"/>
      <c r="MKL40" s="71"/>
      <c r="MKM40" s="71"/>
      <c r="MKN40" s="71"/>
      <c r="MKO40" s="71"/>
      <c r="MKP40" s="71"/>
      <c r="MKQ40" s="71"/>
      <c r="MKR40" s="71"/>
      <c r="MKS40" s="71"/>
      <c r="MKT40" s="71"/>
      <c r="MKU40" s="71"/>
      <c r="MKV40" s="71"/>
      <c r="MKW40" s="71"/>
      <c r="MKX40" s="71"/>
      <c r="MKY40" s="71"/>
      <c r="MKZ40" s="71"/>
      <c r="MLA40" s="71"/>
      <c r="MLB40" s="71"/>
      <c r="MLC40" s="71"/>
      <c r="MLD40" s="71"/>
      <c r="MLE40" s="71"/>
      <c r="MLF40" s="71"/>
      <c r="MLG40" s="71"/>
      <c r="MLH40" s="71"/>
      <c r="MLI40" s="71"/>
      <c r="MLJ40" s="71"/>
      <c r="MLK40" s="71"/>
      <c r="MLL40" s="71"/>
      <c r="MLM40" s="71"/>
      <c r="MLN40" s="71"/>
      <c r="MLO40" s="71"/>
      <c r="MLP40" s="71"/>
      <c r="MLQ40" s="71"/>
      <c r="MLR40" s="71"/>
      <c r="MLS40" s="71"/>
      <c r="MLT40" s="71"/>
      <c r="MLU40" s="71"/>
      <c r="MLV40" s="71"/>
      <c r="MLW40" s="71"/>
      <c r="MLX40" s="71"/>
      <c r="MLY40" s="71"/>
      <c r="MLZ40" s="71"/>
      <c r="MMA40" s="71"/>
      <c r="MMB40" s="71"/>
      <c r="MMC40" s="71"/>
      <c r="MMD40" s="71"/>
      <c r="MME40" s="71"/>
      <c r="MMF40" s="71"/>
      <c r="MMG40" s="71"/>
      <c r="MMH40" s="71"/>
      <c r="MMI40" s="71"/>
      <c r="MMJ40" s="71"/>
      <c r="MMK40" s="71"/>
      <c r="MML40" s="71"/>
      <c r="MMM40" s="71"/>
      <c r="MMN40" s="71"/>
      <c r="MMO40" s="71"/>
      <c r="MMP40" s="71"/>
      <c r="MMQ40" s="71"/>
      <c r="MMR40" s="71"/>
      <c r="MMS40" s="71"/>
      <c r="MMT40" s="71"/>
      <c r="MMU40" s="71"/>
      <c r="MMV40" s="71"/>
      <c r="MMW40" s="71"/>
      <c r="MMX40" s="71"/>
      <c r="MMY40" s="71"/>
      <c r="MMZ40" s="71"/>
      <c r="MNA40" s="71"/>
      <c r="MNB40" s="71"/>
      <c r="MNC40" s="71"/>
      <c r="MND40" s="71"/>
      <c r="MNE40" s="71"/>
      <c r="MNF40" s="71"/>
      <c r="MNG40" s="71"/>
      <c r="MNH40" s="71"/>
      <c r="MNI40" s="71"/>
      <c r="MNJ40" s="71"/>
      <c r="MNK40" s="71"/>
      <c r="MNL40" s="71"/>
      <c r="MNM40" s="71"/>
      <c r="MNN40" s="71"/>
      <c r="MNO40" s="71"/>
      <c r="MNP40" s="71"/>
      <c r="MNQ40" s="71"/>
      <c r="MNR40" s="71"/>
      <c r="MNS40" s="71"/>
      <c r="MNT40" s="71"/>
      <c r="MNU40" s="71"/>
      <c r="MNV40" s="71"/>
      <c r="MNW40" s="71"/>
      <c r="MNX40" s="71"/>
      <c r="MNY40" s="71"/>
      <c r="MNZ40" s="71"/>
      <c r="MOA40" s="71"/>
      <c r="MOB40" s="71"/>
      <c r="MOC40" s="71"/>
      <c r="MOD40" s="71"/>
      <c r="MOE40" s="71"/>
      <c r="MOF40" s="71"/>
      <c r="MOG40" s="71"/>
      <c r="MOH40" s="71"/>
      <c r="MOI40" s="71"/>
      <c r="MOJ40" s="71"/>
      <c r="MOK40" s="71"/>
      <c r="MOL40" s="71"/>
      <c r="MOM40" s="71"/>
      <c r="MON40" s="71"/>
      <c r="MOO40" s="71"/>
      <c r="MOP40" s="71"/>
      <c r="MOQ40" s="71"/>
      <c r="MOR40" s="71"/>
      <c r="MOS40" s="71"/>
      <c r="MOT40" s="71"/>
      <c r="MOU40" s="71"/>
      <c r="MOV40" s="71"/>
      <c r="MOW40" s="71"/>
      <c r="MOX40" s="71"/>
      <c r="MOY40" s="71"/>
      <c r="MOZ40" s="71"/>
      <c r="MPA40" s="71"/>
      <c r="MPB40" s="71"/>
      <c r="MPC40" s="71"/>
      <c r="MPD40" s="71"/>
      <c r="MPE40" s="71"/>
      <c r="MPF40" s="71"/>
      <c r="MPG40" s="71"/>
      <c r="MPH40" s="71"/>
      <c r="MPI40" s="71"/>
      <c r="MPJ40" s="71"/>
      <c r="MPK40" s="71"/>
      <c r="MPL40" s="71"/>
      <c r="MPM40" s="71"/>
      <c r="MPN40" s="71"/>
      <c r="MPO40" s="71"/>
      <c r="MPP40" s="71"/>
      <c r="MPQ40" s="71"/>
      <c r="MPR40" s="71"/>
      <c r="MPS40" s="71"/>
      <c r="MPT40" s="71"/>
      <c r="MPU40" s="71"/>
      <c r="MPV40" s="71"/>
      <c r="MPW40" s="71"/>
      <c r="MPX40" s="71"/>
      <c r="MPY40" s="71"/>
      <c r="MPZ40" s="71"/>
      <c r="MQA40" s="71"/>
      <c r="MQB40" s="71"/>
      <c r="MQC40" s="71"/>
      <c r="MQD40" s="71"/>
      <c r="MQE40" s="71"/>
      <c r="MQF40" s="71"/>
      <c r="MQG40" s="71"/>
      <c r="MQH40" s="71"/>
      <c r="MQI40" s="71"/>
      <c r="MQJ40" s="71"/>
      <c r="MQK40" s="71"/>
      <c r="MQL40" s="71"/>
      <c r="MQM40" s="71"/>
      <c r="MQN40" s="71"/>
      <c r="MQO40" s="71"/>
      <c r="MQP40" s="71"/>
      <c r="MQQ40" s="71"/>
      <c r="MQR40" s="71"/>
      <c r="MQS40" s="71"/>
      <c r="MQT40" s="71"/>
      <c r="MQU40" s="71"/>
      <c r="MQV40" s="71"/>
      <c r="MQW40" s="71"/>
      <c r="MQX40" s="71"/>
      <c r="MQY40" s="71"/>
      <c r="MQZ40" s="71"/>
      <c r="MRA40" s="71"/>
      <c r="MRB40" s="71"/>
      <c r="MRC40" s="71"/>
      <c r="MRD40" s="71"/>
      <c r="MRE40" s="71"/>
      <c r="MRF40" s="71"/>
      <c r="MRG40" s="71"/>
      <c r="MRH40" s="71"/>
      <c r="MRI40" s="71"/>
      <c r="MRJ40" s="71"/>
      <c r="MRK40" s="71"/>
      <c r="MRL40" s="71"/>
      <c r="MRM40" s="71"/>
      <c r="MRN40" s="71"/>
      <c r="MRO40" s="71"/>
      <c r="MRP40" s="71"/>
      <c r="MRQ40" s="71"/>
      <c r="MRR40" s="71"/>
      <c r="MRS40" s="71"/>
      <c r="MRT40" s="71"/>
      <c r="MRU40" s="71"/>
      <c r="MRV40" s="71"/>
      <c r="MRW40" s="71"/>
      <c r="MRX40" s="71"/>
      <c r="MRY40" s="71"/>
      <c r="MRZ40" s="71"/>
      <c r="MSA40" s="71"/>
      <c r="MSB40" s="71"/>
      <c r="MSC40" s="71"/>
      <c r="MSD40" s="71"/>
      <c r="MSE40" s="71"/>
      <c r="MSF40" s="71"/>
      <c r="MSG40" s="71"/>
      <c r="MSH40" s="71"/>
      <c r="MSI40" s="71"/>
      <c r="MSJ40" s="71"/>
      <c r="MSK40" s="71"/>
      <c r="MSL40" s="71"/>
      <c r="MSM40" s="71"/>
      <c r="MSN40" s="71"/>
      <c r="MSO40" s="71"/>
      <c r="MSP40" s="71"/>
      <c r="MSQ40" s="71"/>
      <c r="MSR40" s="71"/>
      <c r="MSS40" s="71"/>
      <c r="MST40" s="71"/>
      <c r="MSU40" s="71"/>
      <c r="MSV40" s="71"/>
      <c r="MSW40" s="71"/>
      <c r="MSX40" s="71"/>
      <c r="MSY40" s="71"/>
      <c r="MSZ40" s="71"/>
      <c r="MTA40" s="71"/>
      <c r="MTB40" s="71"/>
      <c r="MTC40" s="71"/>
      <c r="MTD40" s="71"/>
      <c r="MTE40" s="71"/>
      <c r="MTF40" s="71"/>
      <c r="MTG40" s="71"/>
      <c r="MTH40" s="71"/>
      <c r="MTI40" s="71"/>
      <c r="MTJ40" s="71"/>
      <c r="MTK40" s="71"/>
      <c r="MTL40" s="71"/>
      <c r="MTM40" s="71"/>
      <c r="MTN40" s="71"/>
      <c r="MTO40" s="71"/>
      <c r="MTP40" s="71"/>
      <c r="MTQ40" s="71"/>
      <c r="MTR40" s="71"/>
      <c r="MTS40" s="71"/>
      <c r="MTT40" s="71"/>
      <c r="MTU40" s="71"/>
      <c r="MTV40" s="71"/>
      <c r="MTW40" s="71"/>
      <c r="MTX40" s="71"/>
      <c r="MTY40" s="71"/>
      <c r="MTZ40" s="71"/>
      <c r="MUA40" s="71"/>
      <c r="MUB40" s="71"/>
      <c r="MUC40" s="71"/>
      <c r="MUD40" s="71"/>
      <c r="MUE40" s="71"/>
      <c r="MUF40" s="71"/>
      <c r="MUG40" s="71"/>
      <c r="MUH40" s="71"/>
      <c r="MUI40" s="71"/>
      <c r="MUJ40" s="71"/>
      <c r="MUK40" s="71"/>
      <c r="MUL40" s="71"/>
      <c r="MUM40" s="71"/>
      <c r="MUN40" s="71"/>
      <c r="MUO40" s="71"/>
      <c r="MUP40" s="71"/>
      <c r="MUQ40" s="71"/>
      <c r="MUR40" s="71"/>
      <c r="MUS40" s="71"/>
      <c r="MUT40" s="71"/>
      <c r="MUU40" s="71"/>
      <c r="MUV40" s="71"/>
      <c r="MUW40" s="71"/>
      <c r="MUX40" s="71"/>
      <c r="MUY40" s="71"/>
      <c r="MUZ40" s="71"/>
      <c r="MVA40" s="71"/>
      <c r="MVB40" s="71"/>
      <c r="MVC40" s="71"/>
      <c r="MVD40" s="71"/>
      <c r="MVE40" s="71"/>
      <c r="MVF40" s="71"/>
      <c r="MVG40" s="71"/>
      <c r="MVH40" s="71"/>
      <c r="MVI40" s="71"/>
      <c r="MVJ40" s="71"/>
      <c r="MVK40" s="71"/>
      <c r="MVL40" s="71"/>
      <c r="MVM40" s="71"/>
      <c r="MVN40" s="71"/>
      <c r="MVO40" s="71"/>
      <c r="MVP40" s="71"/>
      <c r="MVQ40" s="71"/>
      <c r="MVR40" s="71"/>
      <c r="MVS40" s="71"/>
      <c r="MVT40" s="71"/>
      <c r="MVU40" s="71"/>
      <c r="MVV40" s="71"/>
      <c r="MVW40" s="71"/>
      <c r="MVX40" s="71"/>
      <c r="MVY40" s="71"/>
      <c r="MVZ40" s="71"/>
      <c r="MWA40" s="71"/>
      <c r="MWB40" s="71"/>
      <c r="MWC40" s="71"/>
      <c r="MWD40" s="71"/>
      <c r="MWE40" s="71"/>
      <c r="MWF40" s="71"/>
      <c r="MWG40" s="71"/>
      <c r="MWH40" s="71"/>
      <c r="MWI40" s="71"/>
      <c r="MWJ40" s="71"/>
      <c r="MWK40" s="71"/>
      <c r="MWL40" s="71"/>
      <c r="MWM40" s="71"/>
      <c r="MWN40" s="71"/>
      <c r="MWO40" s="71"/>
      <c r="MWP40" s="71"/>
      <c r="MWQ40" s="71"/>
      <c r="MWR40" s="71"/>
      <c r="MWS40" s="71"/>
      <c r="MWT40" s="71"/>
      <c r="MWU40" s="71"/>
      <c r="MWV40" s="71"/>
      <c r="MWW40" s="71"/>
      <c r="MWX40" s="71"/>
      <c r="MWY40" s="71"/>
      <c r="MWZ40" s="71"/>
      <c r="MXA40" s="71"/>
      <c r="MXB40" s="71"/>
      <c r="MXC40" s="71"/>
      <c r="MXD40" s="71"/>
      <c r="MXE40" s="71"/>
      <c r="MXF40" s="71"/>
      <c r="MXG40" s="71"/>
      <c r="MXH40" s="71"/>
      <c r="MXI40" s="71"/>
      <c r="MXJ40" s="71"/>
      <c r="MXK40" s="71"/>
      <c r="MXL40" s="71"/>
      <c r="MXM40" s="71"/>
      <c r="MXN40" s="71"/>
      <c r="MXO40" s="71"/>
      <c r="MXP40" s="71"/>
      <c r="MXQ40" s="71"/>
      <c r="MXR40" s="71"/>
      <c r="MXS40" s="71"/>
      <c r="MXT40" s="71"/>
      <c r="MXU40" s="71"/>
      <c r="MXV40" s="71"/>
      <c r="MXW40" s="71"/>
      <c r="MXX40" s="71"/>
      <c r="MXY40" s="71"/>
      <c r="MXZ40" s="71"/>
      <c r="MYA40" s="71"/>
      <c r="MYB40" s="71"/>
      <c r="MYC40" s="71"/>
      <c r="MYD40" s="71"/>
      <c r="MYE40" s="71"/>
      <c r="MYF40" s="71"/>
      <c r="MYG40" s="71"/>
      <c r="MYH40" s="71"/>
      <c r="MYI40" s="71"/>
      <c r="MYJ40" s="71"/>
      <c r="MYK40" s="71"/>
      <c r="MYL40" s="71"/>
      <c r="MYM40" s="71"/>
      <c r="MYN40" s="71"/>
      <c r="MYO40" s="71"/>
      <c r="MYP40" s="71"/>
      <c r="MYQ40" s="71"/>
      <c r="MYR40" s="71"/>
      <c r="MYS40" s="71"/>
      <c r="MYT40" s="71"/>
      <c r="MYU40" s="71"/>
      <c r="MYV40" s="71"/>
      <c r="MYW40" s="71"/>
      <c r="MYX40" s="71"/>
      <c r="MYY40" s="71"/>
      <c r="MYZ40" s="71"/>
      <c r="MZA40" s="71"/>
      <c r="MZB40" s="71"/>
      <c r="MZC40" s="71"/>
      <c r="MZD40" s="71"/>
      <c r="MZE40" s="71"/>
      <c r="MZF40" s="71"/>
      <c r="MZG40" s="71"/>
      <c r="MZH40" s="71"/>
      <c r="MZI40" s="71"/>
      <c r="MZJ40" s="71"/>
      <c r="MZK40" s="71"/>
      <c r="MZL40" s="71"/>
      <c r="MZM40" s="71"/>
      <c r="MZN40" s="71"/>
      <c r="MZO40" s="71"/>
      <c r="MZP40" s="71"/>
      <c r="MZQ40" s="71"/>
      <c r="MZR40" s="71"/>
      <c r="MZS40" s="71"/>
      <c r="MZT40" s="71"/>
      <c r="MZU40" s="71"/>
      <c r="MZV40" s="71"/>
      <c r="MZW40" s="71"/>
      <c r="MZX40" s="71"/>
      <c r="MZY40" s="71"/>
      <c r="MZZ40" s="71"/>
      <c r="NAA40" s="71"/>
      <c r="NAB40" s="71"/>
      <c r="NAC40" s="71"/>
      <c r="NAD40" s="71"/>
      <c r="NAE40" s="71"/>
      <c r="NAF40" s="71"/>
      <c r="NAG40" s="71"/>
      <c r="NAH40" s="71"/>
      <c r="NAI40" s="71"/>
      <c r="NAJ40" s="71"/>
      <c r="NAK40" s="71"/>
      <c r="NAL40" s="71"/>
      <c r="NAM40" s="71"/>
      <c r="NAN40" s="71"/>
      <c r="NAO40" s="71"/>
      <c r="NAP40" s="71"/>
      <c r="NAQ40" s="71"/>
      <c r="NAR40" s="71"/>
      <c r="NAS40" s="71"/>
      <c r="NAT40" s="71"/>
      <c r="NAU40" s="71"/>
      <c r="NAV40" s="71"/>
      <c r="NAW40" s="71"/>
      <c r="NAX40" s="71"/>
      <c r="NAY40" s="71"/>
      <c r="NAZ40" s="71"/>
      <c r="NBA40" s="71"/>
      <c r="NBB40" s="71"/>
      <c r="NBC40" s="71"/>
      <c r="NBD40" s="71"/>
      <c r="NBE40" s="71"/>
      <c r="NBF40" s="71"/>
      <c r="NBG40" s="71"/>
      <c r="NBH40" s="71"/>
      <c r="NBI40" s="71"/>
      <c r="NBJ40" s="71"/>
      <c r="NBK40" s="71"/>
      <c r="NBL40" s="71"/>
      <c r="NBM40" s="71"/>
      <c r="NBN40" s="71"/>
      <c r="NBO40" s="71"/>
      <c r="NBP40" s="71"/>
      <c r="NBQ40" s="71"/>
      <c r="NBR40" s="71"/>
      <c r="NBS40" s="71"/>
      <c r="NBT40" s="71"/>
      <c r="NBU40" s="71"/>
      <c r="NBV40" s="71"/>
      <c r="NBW40" s="71"/>
      <c r="NBX40" s="71"/>
      <c r="NBY40" s="71"/>
      <c r="NBZ40" s="71"/>
      <c r="NCA40" s="71"/>
      <c r="NCB40" s="71"/>
      <c r="NCC40" s="71"/>
      <c r="NCD40" s="71"/>
      <c r="NCE40" s="71"/>
      <c r="NCF40" s="71"/>
      <c r="NCG40" s="71"/>
      <c r="NCH40" s="71"/>
      <c r="NCI40" s="71"/>
      <c r="NCJ40" s="71"/>
      <c r="NCK40" s="71"/>
      <c r="NCL40" s="71"/>
      <c r="NCM40" s="71"/>
      <c r="NCN40" s="71"/>
      <c r="NCO40" s="71"/>
      <c r="NCP40" s="71"/>
      <c r="NCQ40" s="71"/>
      <c r="NCR40" s="71"/>
      <c r="NCS40" s="71"/>
      <c r="NCT40" s="71"/>
      <c r="NCU40" s="71"/>
      <c r="NCV40" s="71"/>
      <c r="NCW40" s="71"/>
      <c r="NCX40" s="71"/>
      <c r="NCY40" s="71"/>
      <c r="NCZ40" s="71"/>
      <c r="NDA40" s="71"/>
      <c r="NDB40" s="71"/>
      <c r="NDC40" s="71"/>
      <c r="NDD40" s="71"/>
      <c r="NDE40" s="71"/>
      <c r="NDF40" s="71"/>
      <c r="NDG40" s="71"/>
      <c r="NDH40" s="71"/>
      <c r="NDI40" s="71"/>
      <c r="NDJ40" s="71"/>
      <c r="NDK40" s="71"/>
      <c r="NDL40" s="71"/>
      <c r="NDM40" s="71"/>
      <c r="NDN40" s="71"/>
      <c r="NDO40" s="71"/>
      <c r="NDP40" s="71"/>
      <c r="NDQ40" s="71"/>
      <c r="NDR40" s="71"/>
      <c r="NDS40" s="71"/>
      <c r="NDT40" s="71"/>
      <c r="NDU40" s="71"/>
      <c r="NDV40" s="71"/>
      <c r="NDW40" s="71"/>
      <c r="NDX40" s="71"/>
      <c r="NDY40" s="71"/>
      <c r="NDZ40" s="71"/>
      <c r="NEA40" s="71"/>
      <c r="NEB40" s="71"/>
      <c r="NEC40" s="71"/>
      <c r="NED40" s="71"/>
      <c r="NEE40" s="71"/>
      <c r="NEF40" s="71"/>
      <c r="NEG40" s="71"/>
      <c r="NEH40" s="71"/>
      <c r="NEI40" s="71"/>
      <c r="NEJ40" s="71"/>
      <c r="NEK40" s="71"/>
      <c r="NEL40" s="71"/>
      <c r="NEM40" s="71"/>
      <c r="NEN40" s="71"/>
      <c r="NEO40" s="71"/>
      <c r="NEP40" s="71"/>
      <c r="NEQ40" s="71"/>
      <c r="NER40" s="71"/>
      <c r="NES40" s="71"/>
      <c r="NET40" s="71"/>
      <c r="NEU40" s="71"/>
      <c r="NEV40" s="71"/>
      <c r="NEW40" s="71"/>
      <c r="NEX40" s="71"/>
      <c r="NEY40" s="71"/>
      <c r="NEZ40" s="71"/>
      <c r="NFA40" s="71"/>
      <c r="NFB40" s="71"/>
      <c r="NFC40" s="71"/>
      <c r="NFD40" s="71"/>
      <c r="NFE40" s="71"/>
      <c r="NFF40" s="71"/>
      <c r="NFG40" s="71"/>
      <c r="NFH40" s="71"/>
      <c r="NFI40" s="71"/>
      <c r="NFJ40" s="71"/>
      <c r="NFK40" s="71"/>
      <c r="NFL40" s="71"/>
      <c r="NFM40" s="71"/>
      <c r="NFN40" s="71"/>
      <c r="NFO40" s="71"/>
      <c r="NFP40" s="71"/>
      <c r="NFQ40" s="71"/>
      <c r="NFR40" s="71"/>
      <c r="NFS40" s="71"/>
      <c r="NFT40" s="71"/>
      <c r="NFU40" s="71"/>
      <c r="NFV40" s="71"/>
      <c r="NFW40" s="71"/>
      <c r="NFX40" s="71"/>
      <c r="NFY40" s="71"/>
      <c r="NFZ40" s="71"/>
      <c r="NGA40" s="71"/>
      <c r="NGB40" s="71"/>
      <c r="NGC40" s="71"/>
      <c r="NGD40" s="71"/>
      <c r="NGE40" s="71"/>
      <c r="NGF40" s="71"/>
      <c r="NGG40" s="71"/>
      <c r="NGH40" s="71"/>
      <c r="NGI40" s="71"/>
      <c r="NGJ40" s="71"/>
      <c r="NGK40" s="71"/>
      <c r="NGL40" s="71"/>
      <c r="NGM40" s="71"/>
      <c r="NGN40" s="71"/>
      <c r="NGO40" s="71"/>
      <c r="NGP40" s="71"/>
      <c r="NGQ40" s="71"/>
      <c r="NGR40" s="71"/>
      <c r="NGS40" s="71"/>
      <c r="NGT40" s="71"/>
      <c r="NGU40" s="71"/>
      <c r="NGV40" s="71"/>
      <c r="NGW40" s="71"/>
      <c r="NGX40" s="71"/>
      <c r="NGY40" s="71"/>
      <c r="NGZ40" s="71"/>
      <c r="NHA40" s="71"/>
      <c r="NHB40" s="71"/>
      <c r="NHC40" s="71"/>
      <c r="NHD40" s="71"/>
      <c r="NHE40" s="71"/>
      <c r="NHF40" s="71"/>
      <c r="NHG40" s="71"/>
      <c r="NHH40" s="71"/>
      <c r="NHI40" s="71"/>
      <c r="NHJ40" s="71"/>
      <c r="NHK40" s="71"/>
      <c r="NHL40" s="71"/>
      <c r="NHM40" s="71"/>
      <c r="NHN40" s="71"/>
      <c r="NHO40" s="71"/>
      <c r="NHP40" s="71"/>
      <c r="NHQ40" s="71"/>
      <c r="NHR40" s="71"/>
      <c r="NHS40" s="71"/>
      <c r="NHT40" s="71"/>
      <c r="NHU40" s="71"/>
      <c r="NHV40" s="71"/>
      <c r="NHW40" s="71"/>
      <c r="NHX40" s="71"/>
      <c r="NHY40" s="71"/>
      <c r="NHZ40" s="71"/>
      <c r="NIA40" s="71"/>
      <c r="NIB40" s="71"/>
      <c r="NIC40" s="71"/>
      <c r="NID40" s="71"/>
      <c r="NIE40" s="71"/>
      <c r="NIF40" s="71"/>
      <c r="NIG40" s="71"/>
      <c r="NIH40" s="71"/>
      <c r="NII40" s="71"/>
      <c r="NIJ40" s="71"/>
      <c r="NIK40" s="71"/>
      <c r="NIL40" s="71"/>
      <c r="NIM40" s="71"/>
      <c r="NIN40" s="71"/>
      <c r="NIO40" s="71"/>
      <c r="NIP40" s="71"/>
      <c r="NIQ40" s="71"/>
      <c r="NIR40" s="71"/>
      <c r="NIS40" s="71"/>
      <c r="NIT40" s="71"/>
      <c r="NIU40" s="71"/>
      <c r="NIV40" s="71"/>
      <c r="NIW40" s="71"/>
      <c r="NIX40" s="71"/>
      <c r="NIY40" s="71"/>
      <c r="NIZ40" s="71"/>
      <c r="NJA40" s="71"/>
      <c r="NJB40" s="71"/>
      <c r="NJC40" s="71"/>
      <c r="NJD40" s="71"/>
      <c r="NJE40" s="71"/>
      <c r="NJF40" s="71"/>
      <c r="NJG40" s="71"/>
      <c r="NJH40" s="71"/>
      <c r="NJI40" s="71"/>
      <c r="NJJ40" s="71"/>
      <c r="NJK40" s="71"/>
      <c r="NJL40" s="71"/>
      <c r="NJM40" s="71"/>
      <c r="NJN40" s="71"/>
      <c r="NJO40" s="71"/>
      <c r="NJP40" s="71"/>
      <c r="NJQ40" s="71"/>
      <c r="NJR40" s="71"/>
      <c r="NJS40" s="71"/>
      <c r="NJT40" s="71"/>
      <c r="NJU40" s="71"/>
      <c r="NJV40" s="71"/>
      <c r="NJW40" s="71"/>
      <c r="NJX40" s="71"/>
      <c r="NJY40" s="71"/>
      <c r="NJZ40" s="71"/>
      <c r="NKA40" s="71"/>
      <c r="NKB40" s="71"/>
      <c r="NKC40" s="71"/>
      <c r="NKD40" s="71"/>
      <c r="NKE40" s="71"/>
      <c r="NKF40" s="71"/>
      <c r="NKG40" s="71"/>
      <c r="NKH40" s="71"/>
      <c r="NKI40" s="71"/>
      <c r="NKJ40" s="71"/>
      <c r="NKK40" s="71"/>
      <c r="NKL40" s="71"/>
      <c r="NKM40" s="71"/>
      <c r="NKN40" s="71"/>
      <c r="NKO40" s="71"/>
      <c r="NKP40" s="71"/>
      <c r="NKQ40" s="71"/>
      <c r="NKR40" s="71"/>
      <c r="NKS40" s="71"/>
      <c r="NKT40" s="71"/>
      <c r="NKU40" s="71"/>
      <c r="NKV40" s="71"/>
      <c r="NKW40" s="71"/>
      <c r="NKX40" s="71"/>
      <c r="NKY40" s="71"/>
      <c r="NKZ40" s="71"/>
      <c r="NLA40" s="71"/>
      <c r="NLB40" s="71"/>
      <c r="NLC40" s="71"/>
      <c r="NLD40" s="71"/>
      <c r="NLE40" s="71"/>
      <c r="NLF40" s="71"/>
      <c r="NLG40" s="71"/>
      <c r="NLH40" s="71"/>
      <c r="NLI40" s="71"/>
      <c r="NLJ40" s="71"/>
      <c r="NLK40" s="71"/>
      <c r="NLL40" s="71"/>
      <c r="NLM40" s="71"/>
      <c r="NLN40" s="71"/>
      <c r="NLO40" s="71"/>
      <c r="NLP40" s="71"/>
      <c r="NLQ40" s="71"/>
      <c r="NLR40" s="71"/>
      <c r="NLS40" s="71"/>
      <c r="NLT40" s="71"/>
      <c r="NLU40" s="71"/>
      <c r="NLV40" s="71"/>
      <c r="NLW40" s="71"/>
      <c r="NLX40" s="71"/>
      <c r="NLY40" s="71"/>
      <c r="NLZ40" s="71"/>
      <c r="NMA40" s="71"/>
      <c r="NMB40" s="71"/>
      <c r="NMC40" s="71"/>
      <c r="NMD40" s="71"/>
      <c r="NME40" s="71"/>
      <c r="NMF40" s="71"/>
      <c r="NMG40" s="71"/>
      <c r="NMH40" s="71"/>
      <c r="NMI40" s="71"/>
      <c r="NMJ40" s="71"/>
      <c r="NMK40" s="71"/>
      <c r="NML40" s="71"/>
      <c r="NMM40" s="71"/>
      <c r="NMN40" s="71"/>
      <c r="NMO40" s="71"/>
      <c r="NMP40" s="71"/>
      <c r="NMQ40" s="71"/>
      <c r="NMR40" s="71"/>
      <c r="NMS40" s="71"/>
      <c r="NMT40" s="71"/>
      <c r="NMU40" s="71"/>
      <c r="NMV40" s="71"/>
      <c r="NMW40" s="71"/>
      <c r="NMX40" s="71"/>
      <c r="NMY40" s="71"/>
      <c r="NMZ40" s="71"/>
      <c r="NNA40" s="71"/>
      <c r="NNB40" s="71"/>
      <c r="NNC40" s="71"/>
      <c r="NND40" s="71"/>
      <c r="NNE40" s="71"/>
      <c r="NNF40" s="71"/>
      <c r="NNG40" s="71"/>
      <c r="NNH40" s="71"/>
      <c r="NNI40" s="71"/>
      <c r="NNJ40" s="71"/>
      <c r="NNK40" s="71"/>
      <c r="NNL40" s="71"/>
      <c r="NNM40" s="71"/>
      <c r="NNN40" s="71"/>
      <c r="NNO40" s="71"/>
      <c r="NNP40" s="71"/>
      <c r="NNQ40" s="71"/>
      <c r="NNR40" s="71"/>
      <c r="NNS40" s="71"/>
      <c r="NNT40" s="71"/>
      <c r="NNU40" s="71"/>
      <c r="NNV40" s="71"/>
      <c r="NNW40" s="71"/>
      <c r="NNX40" s="71"/>
      <c r="NNY40" s="71"/>
      <c r="NNZ40" s="71"/>
      <c r="NOA40" s="71"/>
      <c r="NOB40" s="71"/>
      <c r="NOC40" s="71"/>
      <c r="NOD40" s="71"/>
      <c r="NOE40" s="71"/>
      <c r="NOF40" s="71"/>
      <c r="NOG40" s="71"/>
      <c r="NOH40" s="71"/>
      <c r="NOI40" s="71"/>
      <c r="NOJ40" s="71"/>
      <c r="NOK40" s="71"/>
      <c r="NOL40" s="71"/>
      <c r="NOM40" s="71"/>
      <c r="NON40" s="71"/>
      <c r="NOO40" s="71"/>
      <c r="NOP40" s="71"/>
      <c r="NOQ40" s="71"/>
      <c r="NOR40" s="71"/>
      <c r="NOS40" s="71"/>
      <c r="NOT40" s="71"/>
      <c r="NOU40" s="71"/>
      <c r="NOV40" s="71"/>
      <c r="NOW40" s="71"/>
      <c r="NOX40" s="71"/>
      <c r="NOY40" s="71"/>
      <c r="NOZ40" s="71"/>
      <c r="NPA40" s="71"/>
      <c r="NPB40" s="71"/>
      <c r="NPC40" s="71"/>
      <c r="NPD40" s="71"/>
      <c r="NPE40" s="71"/>
      <c r="NPF40" s="71"/>
      <c r="NPG40" s="71"/>
      <c r="NPH40" s="71"/>
      <c r="NPI40" s="71"/>
      <c r="NPJ40" s="71"/>
      <c r="NPK40" s="71"/>
      <c r="NPL40" s="71"/>
      <c r="NPM40" s="71"/>
      <c r="NPN40" s="71"/>
      <c r="NPO40" s="71"/>
      <c r="NPP40" s="71"/>
      <c r="NPQ40" s="71"/>
      <c r="NPR40" s="71"/>
      <c r="NPS40" s="71"/>
      <c r="NPT40" s="71"/>
      <c r="NPU40" s="71"/>
      <c r="NPV40" s="71"/>
      <c r="NPW40" s="71"/>
      <c r="NPX40" s="71"/>
      <c r="NPY40" s="71"/>
      <c r="NPZ40" s="71"/>
      <c r="NQA40" s="71"/>
      <c r="NQB40" s="71"/>
      <c r="NQC40" s="71"/>
      <c r="NQD40" s="71"/>
      <c r="NQE40" s="71"/>
      <c r="NQF40" s="71"/>
      <c r="NQG40" s="71"/>
      <c r="NQH40" s="71"/>
      <c r="NQI40" s="71"/>
      <c r="NQJ40" s="71"/>
      <c r="NQK40" s="71"/>
      <c r="NQL40" s="71"/>
      <c r="NQM40" s="71"/>
      <c r="NQN40" s="71"/>
      <c r="NQO40" s="71"/>
      <c r="NQP40" s="71"/>
      <c r="NQQ40" s="71"/>
      <c r="NQR40" s="71"/>
      <c r="NQS40" s="71"/>
      <c r="NQT40" s="71"/>
      <c r="NQU40" s="71"/>
      <c r="NQV40" s="71"/>
      <c r="NQW40" s="71"/>
      <c r="NQX40" s="71"/>
      <c r="NQY40" s="71"/>
      <c r="NQZ40" s="71"/>
      <c r="NRA40" s="71"/>
      <c r="NRB40" s="71"/>
      <c r="NRC40" s="71"/>
      <c r="NRD40" s="71"/>
      <c r="NRE40" s="71"/>
      <c r="NRF40" s="71"/>
      <c r="NRG40" s="71"/>
      <c r="NRH40" s="71"/>
      <c r="NRI40" s="71"/>
      <c r="NRJ40" s="71"/>
      <c r="NRK40" s="71"/>
      <c r="NRL40" s="71"/>
      <c r="NRM40" s="71"/>
      <c r="NRN40" s="71"/>
      <c r="NRO40" s="71"/>
      <c r="NRP40" s="71"/>
      <c r="NRQ40" s="71"/>
      <c r="NRR40" s="71"/>
      <c r="NRS40" s="71"/>
      <c r="NRT40" s="71"/>
      <c r="NRU40" s="71"/>
      <c r="NRV40" s="71"/>
      <c r="NRW40" s="71"/>
      <c r="NRX40" s="71"/>
      <c r="NRY40" s="71"/>
      <c r="NRZ40" s="71"/>
      <c r="NSA40" s="71"/>
      <c r="NSB40" s="71"/>
      <c r="NSC40" s="71"/>
      <c r="NSD40" s="71"/>
      <c r="NSE40" s="71"/>
      <c r="NSF40" s="71"/>
      <c r="NSG40" s="71"/>
      <c r="NSH40" s="71"/>
      <c r="NSI40" s="71"/>
      <c r="NSJ40" s="71"/>
      <c r="NSK40" s="71"/>
      <c r="NSL40" s="71"/>
      <c r="NSM40" s="71"/>
      <c r="NSN40" s="71"/>
      <c r="NSO40" s="71"/>
      <c r="NSP40" s="71"/>
      <c r="NSQ40" s="71"/>
      <c r="NSR40" s="71"/>
      <c r="NSS40" s="71"/>
      <c r="NST40" s="71"/>
      <c r="NSU40" s="71"/>
      <c r="NSV40" s="71"/>
      <c r="NSW40" s="71"/>
      <c r="NSX40" s="71"/>
      <c r="NSY40" s="71"/>
      <c r="NSZ40" s="71"/>
      <c r="NTA40" s="71"/>
      <c r="NTB40" s="71"/>
      <c r="NTC40" s="71"/>
      <c r="NTD40" s="71"/>
      <c r="NTE40" s="71"/>
      <c r="NTF40" s="71"/>
      <c r="NTG40" s="71"/>
      <c r="NTH40" s="71"/>
      <c r="NTI40" s="71"/>
      <c r="NTJ40" s="71"/>
      <c r="NTK40" s="71"/>
      <c r="NTL40" s="71"/>
      <c r="NTM40" s="71"/>
      <c r="NTN40" s="71"/>
      <c r="NTO40" s="71"/>
      <c r="NTP40" s="71"/>
      <c r="NTQ40" s="71"/>
      <c r="NTR40" s="71"/>
      <c r="NTS40" s="71"/>
      <c r="NTT40" s="71"/>
      <c r="NTU40" s="71"/>
      <c r="NTV40" s="71"/>
      <c r="NTW40" s="71"/>
      <c r="NTX40" s="71"/>
      <c r="NTY40" s="71"/>
      <c r="NTZ40" s="71"/>
      <c r="NUA40" s="71"/>
      <c r="NUB40" s="71"/>
      <c r="NUC40" s="71"/>
      <c r="NUD40" s="71"/>
      <c r="NUE40" s="71"/>
      <c r="NUF40" s="71"/>
      <c r="NUG40" s="71"/>
      <c r="NUH40" s="71"/>
      <c r="NUI40" s="71"/>
      <c r="NUJ40" s="71"/>
      <c r="NUK40" s="71"/>
      <c r="NUL40" s="71"/>
      <c r="NUM40" s="71"/>
      <c r="NUN40" s="71"/>
      <c r="NUO40" s="71"/>
      <c r="NUP40" s="71"/>
      <c r="NUQ40" s="71"/>
      <c r="NUR40" s="71"/>
      <c r="NUS40" s="71"/>
      <c r="NUT40" s="71"/>
      <c r="NUU40" s="71"/>
      <c r="NUV40" s="71"/>
      <c r="NUW40" s="71"/>
      <c r="NUX40" s="71"/>
      <c r="NUY40" s="71"/>
      <c r="NUZ40" s="71"/>
      <c r="NVA40" s="71"/>
      <c r="NVB40" s="71"/>
      <c r="NVC40" s="71"/>
      <c r="NVD40" s="71"/>
      <c r="NVE40" s="71"/>
      <c r="NVF40" s="71"/>
      <c r="NVG40" s="71"/>
      <c r="NVH40" s="71"/>
      <c r="NVI40" s="71"/>
      <c r="NVJ40" s="71"/>
      <c r="NVK40" s="71"/>
      <c r="NVL40" s="71"/>
      <c r="NVM40" s="71"/>
      <c r="NVN40" s="71"/>
      <c r="NVO40" s="71"/>
      <c r="NVP40" s="71"/>
      <c r="NVQ40" s="71"/>
      <c r="NVR40" s="71"/>
      <c r="NVS40" s="71"/>
      <c r="NVT40" s="71"/>
      <c r="NVU40" s="71"/>
      <c r="NVV40" s="71"/>
      <c r="NVW40" s="71"/>
      <c r="NVX40" s="71"/>
      <c r="NVY40" s="71"/>
      <c r="NVZ40" s="71"/>
      <c r="NWA40" s="71"/>
      <c r="NWB40" s="71"/>
      <c r="NWC40" s="71"/>
      <c r="NWD40" s="71"/>
      <c r="NWE40" s="71"/>
      <c r="NWF40" s="71"/>
      <c r="NWG40" s="71"/>
      <c r="NWH40" s="71"/>
      <c r="NWI40" s="71"/>
      <c r="NWJ40" s="71"/>
      <c r="NWK40" s="71"/>
      <c r="NWL40" s="71"/>
      <c r="NWM40" s="71"/>
      <c r="NWN40" s="71"/>
      <c r="NWO40" s="71"/>
      <c r="NWP40" s="71"/>
      <c r="NWQ40" s="71"/>
      <c r="NWR40" s="71"/>
      <c r="NWS40" s="71"/>
      <c r="NWT40" s="71"/>
      <c r="NWU40" s="71"/>
      <c r="NWV40" s="71"/>
      <c r="NWW40" s="71"/>
      <c r="NWX40" s="71"/>
      <c r="NWY40" s="71"/>
      <c r="NWZ40" s="71"/>
      <c r="NXA40" s="71"/>
      <c r="NXB40" s="71"/>
      <c r="NXC40" s="71"/>
      <c r="NXD40" s="71"/>
      <c r="NXE40" s="71"/>
      <c r="NXF40" s="71"/>
      <c r="NXG40" s="71"/>
      <c r="NXH40" s="71"/>
      <c r="NXI40" s="71"/>
      <c r="NXJ40" s="71"/>
      <c r="NXK40" s="71"/>
      <c r="NXL40" s="71"/>
      <c r="NXM40" s="71"/>
      <c r="NXN40" s="71"/>
      <c r="NXO40" s="71"/>
      <c r="NXP40" s="71"/>
      <c r="NXQ40" s="71"/>
      <c r="NXR40" s="71"/>
      <c r="NXS40" s="71"/>
      <c r="NXT40" s="71"/>
      <c r="NXU40" s="71"/>
      <c r="NXV40" s="71"/>
      <c r="NXW40" s="71"/>
      <c r="NXX40" s="71"/>
      <c r="NXY40" s="71"/>
      <c r="NXZ40" s="71"/>
      <c r="NYA40" s="71"/>
      <c r="NYB40" s="71"/>
      <c r="NYC40" s="71"/>
      <c r="NYD40" s="71"/>
      <c r="NYE40" s="71"/>
      <c r="NYF40" s="71"/>
      <c r="NYG40" s="71"/>
      <c r="NYH40" s="71"/>
      <c r="NYI40" s="71"/>
      <c r="NYJ40" s="71"/>
      <c r="NYK40" s="71"/>
      <c r="NYL40" s="71"/>
      <c r="NYM40" s="71"/>
      <c r="NYN40" s="71"/>
      <c r="NYO40" s="71"/>
      <c r="NYP40" s="71"/>
      <c r="NYQ40" s="71"/>
      <c r="NYR40" s="71"/>
      <c r="NYS40" s="71"/>
      <c r="NYT40" s="71"/>
      <c r="NYU40" s="71"/>
      <c r="NYV40" s="71"/>
      <c r="NYW40" s="71"/>
      <c r="NYX40" s="71"/>
      <c r="NYY40" s="71"/>
      <c r="NYZ40" s="71"/>
      <c r="NZA40" s="71"/>
      <c r="NZB40" s="71"/>
      <c r="NZC40" s="71"/>
      <c r="NZD40" s="71"/>
      <c r="NZE40" s="71"/>
      <c r="NZF40" s="71"/>
      <c r="NZG40" s="71"/>
      <c r="NZH40" s="71"/>
      <c r="NZI40" s="71"/>
      <c r="NZJ40" s="71"/>
      <c r="NZK40" s="71"/>
      <c r="NZL40" s="71"/>
      <c r="NZM40" s="71"/>
      <c r="NZN40" s="71"/>
      <c r="NZO40" s="71"/>
      <c r="NZP40" s="71"/>
      <c r="NZQ40" s="71"/>
      <c r="NZR40" s="71"/>
      <c r="NZS40" s="71"/>
      <c r="NZT40" s="71"/>
      <c r="NZU40" s="71"/>
      <c r="NZV40" s="71"/>
      <c r="NZW40" s="71"/>
      <c r="NZX40" s="71"/>
      <c r="NZY40" s="71"/>
      <c r="NZZ40" s="71"/>
      <c r="OAA40" s="71"/>
      <c r="OAB40" s="71"/>
      <c r="OAC40" s="71"/>
      <c r="OAD40" s="71"/>
      <c r="OAE40" s="71"/>
      <c r="OAF40" s="71"/>
      <c r="OAG40" s="71"/>
      <c r="OAH40" s="71"/>
      <c r="OAI40" s="71"/>
      <c r="OAJ40" s="71"/>
      <c r="OAK40" s="71"/>
      <c r="OAL40" s="71"/>
      <c r="OAM40" s="71"/>
      <c r="OAN40" s="71"/>
      <c r="OAO40" s="71"/>
      <c r="OAP40" s="71"/>
      <c r="OAQ40" s="71"/>
      <c r="OAR40" s="71"/>
      <c r="OAS40" s="71"/>
      <c r="OAT40" s="71"/>
      <c r="OAU40" s="71"/>
      <c r="OAV40" s="71"/>
      <c r="OAW40" s="71"/>
      <c r="OAX40" s="71"/>
      <c r="OAY40" s="71"/>
      <c r="OAZ40" s="71"/>
      <c r="OBA40" s="71"/>
      <c r="OBB40" s="71"/>
      <c r="OBC40" s="71"/>
      <c r="OBD40" s="71"/>
      <c r="OBE40" s="71"/>
      <c r="OBF40" s="71"/>
      <c r="OBG40" s="71"/>
      <c r="OBH40" s="71"/>
      <c r="OBI40" s="71"/>
      <c r="OBJ40" s="71"/>
      <c r="OBK40" s="71"/>
      <c r="OBL40" s="71"/>
      <c r="OBM40" s="71"/>
      <c r="OBN40" s="71"/>
      <c r="OBO40" s="71"/>
      <c r="OBP40" s="71"/>
      <c r="OBQ40" s="71"/>
      <c r="OBR40" s="71"/>
      <c r="OBS40" s="71"/>
      <c r="OBT40" s="71"/>
      <c r="OBU40" s="71"/>
      <c r="OBV40" s="71"/>
      <c r="OBW40" s="71"/>
      <c r="OBX40" s="71"/>
      <c r="OBY40" s="71"/>
      <c r="OBZ40" s="71"/>
      <c r="OCA40" s="71"/>
      <c r="OCB40" s="71"/>
      <c r="OCC40" s="71"/>
      <c r="OCD40" s="71"/>
      <c r="OCE40" s="71"/>
      <c r="OCF40" s="71"/>
      <c r="OCG40" s="71"/>
      <c r="OCH40" s="71"/>
      <c r="OCI40" s="71"/>
      <c r="OCJ40" s="71"/>
      <c r="OCK40" s="71"/>
      <c r="OCL40" s="71"/>
      <c r="OCM40" s="71"/>
      <c r="OCN40" s="71"/>
      <c r="OCO40" s="71"/>
      <c r="OCP40" s="71"/>
      <c r="OCQ40" s="71"/>
      <c r="OCR40" s="71"/>
      <c r="OCS40" s="71"/>
      <c r="OCT40" s="71"/>
      <c r="OCU40" s="71"/>
      <c r="OCV40" s="71"/>
      <c r="OCW40" s="71"/>
      <c r="OCX40" s="71"/>
      <c r="OCY40" s="71"/>
      <c r="OCZ40" s="71"/>
      <c r="ODA40" s="71"/>
      <c r="ODB40" s="71"/>
      <c r="ODC40" s="71"/>
      <c r="ODD40" s="71"/>
      <c r="ODE40" s="71"/>
      <c r="ODF40" s="71"/>
      <c r="ODG40" s="71"/>
      <c r="ODH40" s="71"/>
      <c r="ODI40" s="71"/>
      <c r="ODJ40" s="71"/>
      <c r="ODK40" s="71"/>
      <c r="ODL40" s="71"/>
      <c r="ODM40" s="71"/>
      <c r="ODN40" s="71"/>
      <c r="ODO40" s="71"/>
      <c r="ODP40" s="71"/>
      <c r="ODQ40" s="71"/>
      <c r="ODR40" s="71"/>
      <c r="ODS40" s="71"/>
      <c r="ODT40" s="71"/>
      <c r="ODU40" s="71"/>
      <c r="ODV40" s="71"/>
      <c r="ODW40" s="71"/>
      <c r="ODX40" s="71"/>
      <c r="ODY40" s="71"/>
      <c r="ODZ40" s="71"/>
      <c r="OEA40" s="71"/>
      <c r="OEB40" s="71"/>
      <c r="OEC40" s="71"/>
      <c r="OED40" s="71"/>
      <c r="OEE40" s="71"/>
      <c r="OEF40" s="71"/>
      <c r="OEG40" s="71"/>
      <c r="OEH40" s="71"/>
      <c r="OEI40" s="71"/>
      <c r="OEJ40" s="71"/>
      <c r="OEK40" s="71"/>
      <c r="OEL40" s="71"/>
      <c r="OEM40" s="71"/>
      <c r="OEN40" s="71"/>
      <c r="OEO40" s="71"/>
      <c r="OEP40" s="71"/>
      <c r="OEQ40" s="71"/>
      <c r="OER40" s="71"/>
      <c r="OES40" s="71"/>
      <c r="OET40" s="71"/>
      <c r="OEU40" s="71"/>
      <c r="OEV40" s="71"/>
      <c r="OEW40" s="71"/>
      <c r="OEX40" s="71"/>
      <c r="OEY40" s="71"/>
      <c r="OEZ40" s="71"/>
      <c r="OFA40" s="71"/>
      <c r="OFB40" s="71"/>
      <c r="OFC40" s="71"/>
      <c r="OFD40" s="71"/>
      <c r="OFE40" s="71"/>
      <c r="OFF40" s="71"/>
      <c r="OFG40" s="71"/>
      <c r="OFH40" s="71"/>
      <c r="OFI40" s="71"/>
      <c r="OFJ40" s="71"/>
      <c r="OFK40" s="71"/>
      <c r="OFL40" s="71"/>
      <c r="OFM40" s="71"/>
      <c r="OFN40" s="71"/>
      <c r="OFO40" s="71"/>
      <c r="OFP40" s="71"/>
      <c r="OFQ40" s="71"/>
      <c r="OFR40" s="71"/>
      <c r="OFS40" s="71"/>
      <c r="OFT40" s="71"/>
      <c r="OFU40" s="71"/>
      <c r="OFV40" s="71"/>
      <c r="OFW40" s="71"/>
      <c r="OFX40" s="71"/>
      <c r="OFY40" s="71"/>
      <c r="OFZ40" s="71"/>
      <c r="OGA40" s="71"/>
      <c r="OGB40" s="71"/>
      <c r="OGC40" s="71"/>
      <c r="OGD40" s="71"/>
      <c r="OGE40" s="71"/>
      <c r="OGF40" s="71"/>
      <c r="OGG40" s="71"/>
      <c r="OGH40" s="71"/>
      <c r="OGI40" s="71"/>
      <c r="OGJ40" s="71"/>
      <c r="OGK40" s="71"/>
      <c r="OGL40" s="71"/>
      <c r="OGM40" s="71"/>
      <c r="OGN40" s="71"/>
      <c r="OGO40" s="71"/>
      <c r="OGP40" s="71"/>
      <c r="OGQ40" s="71"/>
      <c r="OGR40" s="71"/>
      <c r="OGS40" s="71"/>
      <c r="OGT40" s="71"/>
      <c r="OGU40" s="71"/>
      <c r="OGV40" s="71"/>
      <c r="OGW40" s="71"/>
      <c r="OGX40" s="71"/>
      <c r="OGY40" s="71"/>
      <c r="OGZ40" s="71"/>
      <c r="OHA40" s="71"/>
      <c r="OHB40" s="71"/>
      <c r="OHC40" s="71"/>
      <c r="OHD40" s="71"/>
      <c r="OHE40" s="71"/>
      <c r="OHF40" s="71"/>
      <c r="OHG40" s="71"/>
      <c r="OHH40" s="71"/>
      <c r="OHI40" s="71"/>
      <c r="OHJ40" s="71"/>
      <c r="OHK40" s="71"/>
      <c r="OHL40" s="71"/>
      <c r="OHM40" s="71"/>
      <c r="OHN40" s="71"/>
      <c r="OHO40" s="71"/>
      <c r="OHP40" s="71"/>
      <c r="OHQ40" s="71"/>
      <c r="OHR40" s="71"/>
      <c r="OHS40" s="71"/>
      <c r="OHT40" s="71"/>
      <c r="OHU40" s="71"/>
      <c r="OHV40" s="71"/>
      <c r="OHW40" s="71"/>
      <c r="OHX40" s="71"/>
      <c r="OHY40" s="71"/>
      <c r="OHZ40" s="71"/>
      <c r="OIA40" s="71"/>
      <c r="OIB40" s="71"/>
      <c r="OIC40" s="71"/>
      <c r="OID40" s="71"/>
      <c r="OIE40" s="71"/>
      <c r="OIF40" s="71"/>
      <c r="OIG40" s="71"/>
      <c r="OIH40" s="71"/>
      <c r="OII40" s="71"/>
      <c r="OIJ40" s="71"/>
      <c r="OIK40" s="71"/>
      <c r="OIL40" s="71"/>
      <c r="OIM40" s="71"/>
      <c r="OIN40" s="71"/>
      <c r="OIO40" s="71"/>
      <c r="OIP40" s="71"/>
      <c r="OIQ40" s="71"/>
      <c r="OIR40" s="71"/>
      <c r="OIS40" s="71"/>
      <c r="OIT40" s="71"/>
      <c r="OIU40" s="71"/>
      <c r="OIV40" s="71"/>
      <c r="OIW40" s="71"/>
      <c r="OIX40" s="71"/>
      <c r="OIY40" s="71"/>
      <c r="OIZ40" s="71"/>
      <c r="OJA40" s="71"/>
      <c r="OJB40" s="71"/>
      <c r="OJC40" s="71"/>
      <c r="OJD40" s="71"/>
      <c r="OJE40" s="71"/>
      <c r="OJF40" s="71"/>
      <c r="OJG40" s="71"/>
      <c r="OJH40" s="71"/>
      <c r="OJI40" s="71"/>
      <c r="OJJ40" s="71"/>
      <c r="OJK40" s="71"/>
      <c r="OJL40" s="71"/>
      <c r="OJM40" s="71"/>
      <c r="OJN40" s="71"/>
      <c r="OJO40" s="71"/>
      <c r="OJP40" s="71"/>
      <c r="OJQ40" s="71"/>
      <c r="OJR40" s="71"/>
      <c r="OJS40" s="71"/>
      <c r="OJT40" s="71"/>
      <c r="OJU40" s="71"/>
      <c r="OJV40" s="71"/>
      <c r="OJW40" s="71"/>
      <c r="OJX40" s="71"/>
      <c r="OJY40" s="71"/>
      <c r="OJZ40" s="71"/>
      <c r="OKA40" s="71"/>
      <c r="OKB40" s="71"/>
      <c r="OKC40" s="71"/>
      <c r="OKD40" s="71"/>
      <c r="OKE40" s="71"/>
      <c r="OKF40" s="71"/>
      <c r="OKG40" s="71"/>
      <c r="OKH40" s="71"/>
      <c r="OKI40" s="71"/>
      <c r="OKJ40" s="71"/>
      <c r="OKK40" s="71"/>
      <c r="OKL40" s="71"/>
      <c r="OKM40" s="71"/>
      <c r="OKN40" s="71"/>
      <c r="OKO40" s="71"/>
      <c r="OKP40" s="71"/>
      <c r="OKQ40" s="71"/>
      <c r="OKR40" s="71"/>
      <c r="OKS40" s="71"/>
      <c r="OKT40" s="71"/>
      <c r="OKU40" s="71"/>
      <c r="OKV40" s="71"/>
      <c r="OKW40" s="71"/>
      <c r="OKX40" s="71"/>
      <c r="OKY40" s="71"/>
      <c r="OKZ40" s="71"/>
      <c r="OLA40" s="71"/>
      <c r="OLB40" s="71"/>
      <c r="OLC40" s="71"/>
      <c r="OLD40" s="71"/>
      <c r="OLE40" s="71"/>
      <c r="OLF40" s="71"/>
      <c r="OLG40" s="71"/>
      <c r="OLH40" s="71"/>
      <c r="OLI40" s="71"/>
      <c r="OLJ40" s="71"/>
      <c r="OLK40" s="71"/>
      <c r="OLL40" s="71"/>
      <c r="OLM40" s="71"/>
      <c r="OLN40" s="71"/>
      <c r="OLO40" s="71"/>
      <c r="OLP40" s="71"/>
      <c r="OLQ40" s="71"/>
      <c r="OLR40" s="71"/>
      <c r="OLS40" s="71"/>
      <c r="OLT40" s="71"/>
      <c r="OLU40" s="71"/>
      <c r="OLV40" s="71"/>
      <c r="OLW40" s="71"/>
      <c r="OLX40" s="71"/>
      <c r="OLY40" s="71"/>
      <c r="OLZ40" s="71"/>
      <c r="OMA40" s="71"/>
      <c r="OMB40" s="71"/>
      <c r="OMC40" s="71"/>
      <c r="OMD40" s="71"/>
      <c r="OME40" s="71"/>
      <c r="OMF40" s="71"/>
      <c r="OMG40" s="71"/>
      <c r="OMH40" s="71"/>
      <c r="OMI40" s="71"/>
      <c r="OMJ40" s="71"/>
      <c r="OMK40" s="71"/>
      <c r="OML40" s="71"/>
      <c r="OMM40" s="71"/>
      <c r="OMN40" s="71"/>
      <c r="OMO40" s="71"/>
      <c r="OMP40" s="71"/>
      <c r="OMQ40" s="71"/>
      <c r="OMR40" s="71"/>
      <c r="OMS40" s="71"/>
      <c r="OMT40" s="71"/>
      <c r="OMU40" s="71"/>
      <c r="OMV40" s="71"/>
      <c r="OMW40" s="71"/>
      <c r="OMX40" s="71"/>
      <c r="OMY40" s="71"/>
      <c r="OMZ40" s="71"/>
      <c r="ONA40" s="71"/>
      <c r="ONB40" s="71"/>
      <c r="ONC40" s="71"/>
      <c r="OND40" s="71"/>
      <c r="ONE40" s="71"/>
      <c r="ONF40" s="71"/>
      <c r="ONG40" s="71"/>
      <c r="ONH40" s="71"/>
      <c r="ONI40" s="71"/>
      <c r="ONJ40" s="71"/>
      <c r="ONK40" s="71"/>
      <c r="ONL40" s="71"/>
      <c r="ONM40" s="71"/>
      <c r="ONN40" s="71"/>
      <c r="ONO40" s="71"/>
      <c r="ONP40" s="71"/>
      <c r="ONQ40" s="71"/>
      <c r="ONR40" s="71"/>
      <c r="ONS40" s="71"/>
      <c r="ONT40" s="71"/>
      <c r="ONU40" s="71"/>
      <c r="ONV40" s="71"/>
      <c r="ONW40" s="71"/>
      <c r="ONX40" s="71"/>
      <c r="ONY40" s="71"/>
      <c r="ONZ40" s="71"/>
      <c r="OOA40" s="71"/>
      <c r="OOB40" s="71"/>
      <c r="OOC40" s="71"/>
      <c r="OOD40" s="71"/>
      <c r="OOE40" s="71"/>
      <c r="OOF40" s="71"/>
      <c r="OOG40" s="71"/>
      <c r="OOH40" s="71"/>
      <c r="OOI40" s="71"/>
      <c r="OOJ40" s="71"/>
      <c r="OOK40" s="71"/>
      <c r="OOL40" s="71"/>
      <c r="OOM40" s="71"/>
      <c r="OON40" s="71"/>
      <c r="OOO40" s="71"/>
      <c r="OOP40" s="71"/>
      <c r="OOQ40" s="71"/>
      <c r="OOR40" s="71"/>
      <c r="OOS40" s="71"/>
      <c r="OOT40" s="71"/>
      <c r="OOU40" s="71"/>
      <c r="OOV40" s="71"/>
      <c r="OOW40" s="71"/>
      <c r="OOX40" s="71"/>
      <c r="OOY40" s="71"/>
      <c r="OOZ40" s="71"/>
      <c r="OPA40" s="71"/>
      <c r="OPB40" s="71"/>
      <c r="OPC40" s="71"/>
      <c r="OPD40" s="71"/>
      <c r="OPE40" s="71"/>
      <c r="OPF40" s="71"/>
      <c r="OPG40" s="71"/>
      <c r="OPH40" s="71"/>
      <c r="OPI40" s="71"/>
      <c r="OPJ40" s="71"/>
      <c r="OPK40" s="71"/>
      <c r="OPL40" s="71"/>
      <c r="OPM40" s="71"/>
      <c r="OPN40" s="71"/>
      <c r="OPO40" s="71"/>
      <c r="OPP40" s="71"/>
      <c r="OPQ40" s="71"/>
      <c r="OPR40" s="71"/>
      <c r="OPS40" s="71"/>
      <c r="OPT40" s="71"/>
      <c r="OPU40" s="71"/>
      <c r="OPV40" s="71"/>
      <c r="OPW40" s="71"/>
      <c r="OPX40" s="71"/>
      <c r="OPY40" s="71"/>
      <c r="OPZ40" s="71"/>
      <c r="OQA40" s="71"/>
      <c r="OQB40" s="71"/>
      <c r="OQC40" s="71"/>
      <c r="OQD40" s="71"/>
      <c r="OQE40" s="71"/>
      <c r="OQF40" s="71"/>
      <c r="OQG40" s="71"/>
      <c r="OQH40" s="71"/>
      <c r="OQI40" s="71"/>
      <c r="OQJ40" s="71"/>
      <c r="OQK40" s="71"/>
      <c r="OQL40" s="71"/>
      <c r="OQM40" s="71"/>
      <c r="OQN40" s="71"/>
      <c r="OQO40" s="71"/>
      <c r="OQP40" s="71"/>
      <c r="OQQ40" s="71"/>
      <c r="OQR40" s="71"/>
      <c r="OQS40" s="71"/>
      <c r="OQT40" s="71"/>
      <c r="OQU40" s="71"/>
      <c r="OQV40" s="71"/>
      <c r="OQW40" s="71"/>
      <c r="OQX40" s="71"/>
      <c r="OQY40" s="71"/>
      <c r="OQZ40" s="71"/>
      <c r="ORA40" s="71"/>
      <c r="ORB40" s="71"/>
      <c r="ORC40" s="71"/>
      <c r="ORD40" s="71"/>
      <c r="ORE40" s="71"/>
      <c r="ORF40" s="71"/>
      <c r="ORG40" s="71"/>
      <c r="ORH40" s="71"/>
      <c r="ORI40" s="71"/>
      <c r="ORJ40" s="71"/>
      <c r="ORK40" s="71"/>
      <c r="ORL40" s="71"/>
      <c r="ORM40" s="71"/>
      <c r="ORN40" s="71"/>
      <c r="ORO40" s="71"/>
      <c r="ORP40" s="71"/>
      <c r="ORQ40" s="71"/>
      <c r="ORR40" s="71"/>
      <c r="ORS40" s="71"/>
      <c r="ORT40" s="71"/>
      <c r="ORU40" s="71"/>
      <c r="ORV40" s="71"/>
      <c r="ORW40" s="71"/>
      <c r="ORX40" s="71"/>
      <c r="ORY40" s="71"/>
      <c r="ORZ40" s="71"/>
      <c r="OSA40" s="71"/>
      <c r="OSB40" s="71"/>
      <c r="OSC40" s="71"/>
      <c r="OSD40" s="71"/>
      <c r="OSE40" s="71"/>
      <c r="OSF40" s="71"/>
      <c r="OSG40" s="71"/>
      <c r="OSH40" s="71"/>
      <c r="OSI40" s="71"/>
      <c r="OSJ40" s="71"/>
      <c r="OSK40" s="71"/>
      <c r="OSL40" s="71"/>
      <c r="OSM40" s="71"/>
      <c r="OSN40" s="71"/>
      <c r="OSO40" s="71"/>
      <c r="OSP40" s="71"/>
      <c r="OSQ40" s="71"/>
      <c r="OSR40" s="71"/>
      <c r="OSS40" s="71"/>
      <c r="OST40" s="71"/>
      <c r="OSU40" s="71"/>
      <c r="OSV40" s="71"/>
      <c r="OSW40" s="71"/>
      <c r="OSX40" s="71"/>
      <c r="OSY40" s="71"/>
      <c r="OSZ40" s="71"/>
      <c r="OTA40" s="71"/>
      <c r="OTB40" s="71"/>
      <c r="OTC40" s="71"/>
      <c r="OTD40" s="71"/>
      <c r="OTE40" s="71"/>
      <c r="OTF40" s="71"/>
      <c r="OTG40" s="71"/>
      <c r="OTH40" s="71"/>
      <c r="OTI40" s="71"/>
      <c r="OTJ40" s="71"/>
      <c r="OTK40" s="71"/>
      <c r="OTL40" s="71"/>
      <c r="OTM40" s="71"/>
      <c r="OTN40" s="71"/>
      <c r="OTO40" s="71"/>
      <c r="OTP40" s="71"/>
      <c r="OTQ40" s="71"/>
      <c r="OTR40" s="71"/>
      <c r="OTS40" s="71"/>
      <c r="OTT40" s="71"/>
      <c r="OTU40" s="71"/>
      <c r="OTV40" s="71"/>
      <c r="OTW40" s="71"/>
      <c r="OTX40" s="71"/>
      <c r="OTY40" s="71"/>
      <c r="OTZ40" s="71"/>
      <c r="OUA40" s="71"/>
      <c r="OUB40" s="71"/>
      <c r="OUC40" s="71"/>
      <c r="OUD40" s="71"/>
      <c r="OUE40" s="71"/>
      <c r="OUF40" s="71"/>
      <c r="OUG40" s="71"/>
      <c r="OUH40" s="71"/>
      <c r="OUI40" s="71"/>
      <c r="OUJ40" s="71"/>
      <c r="OUK40" s="71"/>
      <c r="OUL40" s="71"/>
      <c r="OUM40" s="71"/>
      <c r="OUN40" s="71"/>
      <c r="OUO40" s="71"/>
      <c r="OUP40" s="71"/>
      <c r="OUQ40" s="71"/>
      <c r="OUR40" s="71"/>
      <c r="OUS40" s="71"/>
      <c r="OUT40" s="71"/>
      <c r="OUU40" s="71"/>
      <c r="OUV40" s="71"/>
      <c r="OUW40" s="71"/>
      <c r="OUX40" s="71"/>
      <c r="OUY40" s="71"/>
      <c r="OUZ40" s="71"/>
      <c r="OVA40" s="71"/>
      <c r="OVB40" s="71"/>
      <c r="OVC40" s="71"/>
      <c r="OVD40" s="71"/>
      <c r="OVE40" s="71"/>
      <c r="OVF40" s="71"/>
      <c r="OVG40" s="71"/>
      <c r="OVH40" s="71"/>
      <c r="OVI40" s="71"/>
      <c r="OVJ40" s="71"/>
      <c r="OVK40" s="71"/>
      <c r="OVL40" s="71"/>
      <c r="OVM40" s="71"/>
      <c r="OVN40" s="71"/>
      <c r="OVO40" s="71"/>
      <c r="OVP40" s="71"/>
      <c r="OVQ40" s="71"/>
      <c r="OVR40" s="71"/>
      <c r="OVS40" s="71"/>
      <c r="OVT40" s="71"/>
      <c r="OVU40" s="71"/>
      <c r="OVV40" s="71"/>
      <c r="OVW40" s="71"/>
      <c r="OVX40" s="71"/>
      <c r="OVY40" s="71"/>
      <c r="OVZ40" s="71"/>
      <c r="OWA40" s="71"/>
      <c r="OWB40" s="71"/>
      <c r="OWC40" s="71"/>
      <c r="OWD40" s="71"/>
      <c r="OWE40" s="71"/>
      <c r="OWF40" s="71"/>
      <c r="OWG40" s="71"/>
      <c r="OWH40" s="71"/>
      <c r="OWI40" s="71"/>
      <c r="OWJ40" s="71"/>
      <c r="OWK40" s="71"/>
      <c r="OWL40" s="71"/>
      <c r="OWM40" s="71"/>
      <c r="OWN40" s="71"/>
      <c r="OWO40" s="71"/>
      <c r="OWP40" s="71"/>
      <c r="OWQ40" s="71"/>
      <c r="OWR40" s="71"/>
      <c r="OWS40" s="71"/>
      <c r="OWT40" s="71"/>
      <c r="OWU40" s="71"/>
      <c r="OWV40" s="71"/>
      <c r="OWW40" s="71"/>
      <c r="OWX40" s="71"/>
      <c r="OWY40" s="71"/>
      <c r="OWZ40" s="71"/>
      <c r="OXA40" s="71"/>
      <c r="OXB40" s="71"/>
      <c r="OXC40" s="71"/>
      <c r="OXD40" s="71"/>
      <c r="OXE40" s="71"/>
      <c r="OXF40" s="71"/>
      <c r="OXG40" s="71"/>
      <c r="OXH40" s="71"/>
      <c r="OXI40" s="71"/>
      <c r="OXJ40" s="71"/>
      <c r="OXK40" s="71"/>
      <c r="OXL40" s="71"/>
      <c r="OXM40" s="71"/>
      <c r="OXN40" s="71"/>
      <c r="OXO40" s="71"/>
      <c r="OXP40" s="71"/>
      <c r="OXQ40" s="71"/>
      <c r="OXR40" s="71"/>
      <c r="OXS40" s="71"/>
      <c r="OXT40" s="71"/>
      <c r="OXU40" s="71"/>
      <c r="OXV40" s="71"/>
      <c r="OXW40" s="71"/>
      <c r="OXX40" s="71"/>
      <c r="OXY40" s="71"/>
      <c r="OXZ40" s="71"/>
      <c r="OYA40" s="71"/>
      <c r="OYB40" s="71"/>
      <c r="OYC40" s="71"/>
      <c r="OYD40" s="71"/>
      <c r="OYE40" s="71"/>
      <c r="OYF40" s="71"/>
      <c r="OYG40" s="71"/>
      <c r="OYH40" s="71"/>
      <c r="OYI40" s="71"/>
      <c r="OYJ40" s="71"/>
      <c r="OYK40" s="71"/>
      <c r="OYL40" s="71"/>
      <c r="OYM40" s="71"/>
      <c r="OYN40" s="71"/>
      <c r="OYO40" s="71"/>
      <c r="OYP40" s="71"/>
      <c r="OYQ40" s="71"/>
      <c r="OYR40" s="71"/>
      <c r="OYS40" s="71"/>
      <c r="OYT40" s="71"/>
      <c r="OYU40" s="71"/>
      <c r="OYV40" s="71"/>
      <c r="OYW40" s="71"/>
      <c r="OYX40" s="71"/>
      <c r="OYY40" s="71"/>
      <c r="OYZ40" s="71"/>
      <c r="OZA40" s="71"/>
      <c r="OZB40" s="71"/>
      <c r="OZC40" s="71"/>
      <c r="OZD40" s="71"/>
      <c r="OZE40" s="71"/>
      <c r="OZF40" s="71"/>
      <c r="OZG40" s="71"/>
      <c r="OZH40" s="71"/>
      <c r="OZI40" s="71"/>
      <c r="OZJ40" s="71"/>
      <c r="OZK40" s="71"/>
      <c r="OZL40" s="71"/>
      <c r="OZM40" s="71"/>
      <c r="OZN40" s="71"/>
      <c r="OZO40" s="71"/>
      <c r="OZP40" s="71"/>
      <c r="OZQ40" s="71"/>
      <c r="OZR40" s="71"/>
      <c r="OZS40" s="71"/>
      <c r="OZT40" s="71"/>
      <c r="OZU40" s="71"/>
      <c r="OZV40" s="71"/>
      <c r="OZW40" s="71"/>
      <c r="OZX40" s="71"/>
      <c r="OZY40" s="71"/>
      <c r="OZZ40" s="71"/>
      <c r="PAA40" s="71"/>
      <c r="PAB40" s="71"/>
      <c r="PAC40" s="71"/>
      <c r="PAD40" s="71"/>
      <c r="PAE40" s="71"/>
      <c r="PAF40" s="71"/>
      <c r="PAG40" s="71"/>
      <c r="PAH40" s="71"/>
      <c r="PAI40" s="71"/>
      <c r="PAJ40" s="71"/>
      <c r="PAK40" s="71"/>
      <c r="PAL40" s="71"/>
      <c r="PAM40" s="71"/>
      <c r="PAN40" s="71"/>
      <c r="PAO40" s="71"/>
      <c r="PAP40" s="71"/>
      <c r="PAQ40" s="71"/>
      <c r="PAR40" s="71"/>
      <c r="PAS40" s="71"/>
      <c r="PAT40" s="71"/>
      <c r="PAU40" s="71"/>
      <c r="PAV40" s="71"/>
      <c r="PAW40" s="71"/>
      <c r="PAX40" s="71"/>
      <c r="PAY40" s="71"/>
      <c r="PAZ40" s="71"/>
      <c r="PBA40" s="71"/>
      <c r="PBB40" s="71"/>
      <c r="PBC40" s="71"/>
      <c r="PBD40" s="71"/>
      <c r="PBE40" s="71"/>
      <c r="PBF40" s="71"/>
      <c r="PBG40" s="71"/>
      <c r="PBH40" s="71"/>
      <c r="PBI40" s="71"/>
      <c r="PBJ40" s="71"/>
      <c r="PBK40" s="71"/>
      <c r="PBL40" s="71"/>
      <c r="PBM40" s="71"/>
      <c r="PBN40" s="71"/>
      <c r="PBO40" s="71"/>
      <c r="PBP40" s="71"/>
      <c r="PBQ40" s="71"/>
      <c r="PBR40" s="71"/>
      <c r="PBS40" s="71"/>
      <c r="PBT40" s="71"/>
      <c r="PBU40" s="71"/>
      <c r="PBV40" s="71"/>
      <c r="PBW40" s="71"/>
      <c r="PBX40" s="71"/>
      <c r="PBY40" s="71"/>
      <c r="PBZ40" s="71"/>
      <c r="PCA40" s="71"/>
      <c r="PCB40" s="71"/>
      <c r="PCC40" s="71"/>
      <c r="PCD40" s="71"/>
      <c r="PCE40" s="71"/>
      <c r="PCF40" s="71"/>
      <c r="PCG40" s="71"/>
      <c r="PCH40" s="71"/>
      <c r="PCI40" s="71"/>
      <c r="PCJ40" s="71"/>
      <c r="PCK40" s="71"/>
      <c r="PCL40" s="71"/>
      <c r="PCM40" s="71"/>
      <c r="PCN40" s="71"/>
      <c r="PCO40" s="71"/>
      <c r="PCP40" s="71"/>
      <c r="PCQ40" s="71"/>
      <c r="PCR40" s="71"/>
      <c r="PCS40" s="71"/>
      <c r="PCT40" s="71"/>
      <c r="PCU40" s="71"/>
      <c r="PCV40" s="71"/>
      <c r="PCW40" s="71"/>
      <c r="PCX40" s="71"/>
      <c r="PCY40" s="71"/>
      <c r="PCZ40" s="71"/>
      <c r="PDA40" s="71"/>
      <c r="PDB40" s="71"/>
      <c r="PDC40" s="71"/>
      <c r="PDD40" s="71"/>
      <c r="PDE40" s="71"/>
      <c r="PDF40" s="71"/>
      <c r="PDG40" s="71"/>
      <c r="PDH40" s="71"/>
      <c r="PDI40" s="71"/>
      <c r="PDJ40" s="71"/>
      <c r="PDK40" s="71"/>
      <c r="PDL40" s="71"/>
      <c r="PDM40" s="71"/>
      <c r="PDN40" s="71"/>
      <c r="PDO40" s="71"/>
      <c r="PDP40" s="71"/>
      <c r="PDQ40" s="71"/>
      <c r="PDR40" s="71"/>
      <c r="PDS40" s="71"/>
      <c r="PDT40" s="71"/>
      <c r="PDU40" s="71"/>
      <c r="PDV40" s="71"/>
      <c r="PDW40" s="71"/>
      <c r="PDX40" s="71"/>
      <c r="PDY40" s="71"/>
      <c r="PDZ40" s="71"/>
      <c r="PEA40" s="71"/>
      <c r="PEB40" s="71"/>
      <c r="PEC40" s="71"/>
      <c r="PED40" s="71"/>
      <c r="PEE40" s="71"/>
      <c r="PEF40" s="71"/>
      <c r="PEG40" s="71"/>
      <c r="PEH40" s="71"/>
      <c r="PEI40" s="71"/>
      <c r="PEJ40" s="71"/>
      <c r="PEK40" s="71"/>
      <c r="PEL40" s="71"/>
      <c r="PEM40" s="71"/>
      <c r="PEN40" s="71"/>
      <c r="PEO40" s="71"/>
      <c r="PEP40" s="71"/>
      <c r="PEQ40" s="71"/>
      <c r="PER40" s="71"/>
      <c r="PES40" s="71"/>
      <c r="PET40" s="71"/>
      <c r="PEU40" s="71"/>
      <c r="PEV40" s="71"/>
      <c r="PEW40" s="71"/>
      <c r="PEX40" s="71"/>
      <c r="PEY40" s="71"/>
      <c r="PEZ40" s="71"/>
      <c r="PFA40" s="71"/>
      <c r="PFB40" s="71"/>
      <c r="PFC40" s="71"/>
      <c r="PFD40" s="71"/>
      <c r="PFE40" s="71"/>
      <c r="PFF40" s="71"/>
      <c r="PFG40" s="71"/>
      <c r="PFH40" s="71"/>
      <c r="PFI40" s="71"/>
      <c r="PFJ40" s="71"/>
      <c r="PFK40" s="71"/>
      <c r="PFL40" s="71"/>
      <c r="PFM40" s="71"/>
      <c r="PFN40" s="71"/>
      <c r="PFO40" s="71"/>
      <c r="PFP40" s="71"/>
      <c r="PFQ40" s="71"/>
      <c r="PFR40" s="71"/>
      <c r="PFS40" s="71"/>
      <c r="PFT40" s="71"/>
      <c r="PFU40" s="71"/>
      <c r="PFV40" s="71"/>
      <c r="PFW40" s="71"/>
      <c r="PFX40" s="71"/>
      <c r="PFY40" s="71"/>
      <c r="PFZ40" s="71"/>
      <c r="PGA40" s="71"/>
      <c r="PGB40" s="71"/>
      <c r="PGC40" s="71"/>
      <c r="PGD40" s="71"/>
      <c r="PGE40" s="71"/>
      <c r="PGF40" s="71"/>
      <c r="PGG40" s="71"/>
      <c r="PGH40" s="71"/>
      <c r="PGI40" s="71"/>
      <c r="PGJ40" s="71"/>
      <c r="PGK40" s="71"/>
      <c r="PGL40" s="71"/>
      <c r="PGM40" s="71"/>
      <c r="PGN40" s="71"/>
      <c r="PGO40" s="71"/>
      <c r="PGP40" s="71"/>
      <c r="PGQ40" s="71"/>
      <c r="PGR40" s="71"/>
      <c r="PGS40" s="71"/>
      <c r="PGT40" s="71"/>
      <c r="PGU40" s="71"/>
      <c r="PGV40" s="71"/>
      <c r="PGW40" s="71"/>
      <c r="PGX40" s="71"/>
      <c r="PGY40" s="71"/>
      <c r="PGZ40" s="71"/>
      <c r="PHA40" s="71"/>
      <c r="PHB40" s="71"/>
      <c r="PHC40" s="71"/>
      <c r="PHD40" s="71"/>
      <c r="PHE40" s="71"/>
      <c r="PHF40" s="71"/>
      <c r="PHG40" s="71"/>
      <c r="PHH40" s="71"/>
      <c r="PHI40" s="71"/>
      <c r="PHJ40" s="71"/>
      <c r="PHK40" s="71"/>
      <c r="PHL40" s="71"/>
      <c r="PHM40" s="71"/>
      <c r="PHN40" s="71"/>
      <c r="PHO40" s="71"/>
      <c r="PHP40" s="71"/>
      <c r="PHQ40" s="71"/>
      <c r="PHR40" s="71"/>
      <c r="PHS40" s="71"/>
      <c r="PHT40" s="71"/>
      <c r="PHU40" s="71"/>
      <c r="PHV40" s="71"/>
      <c r="PHW40" s="71"/>
      <c r="PHX40" s="71"/>
      <c r="PHY40" s="71"/>
      <c r="PHZ40" s="71"/>
      <c r="PIA40" s="71"/>
      <c r="PIB40" s="71"/>
      <c r="PIC40" s="71"/>
      <c r="PID40" s="71"/>
      <c r="PIE40" s="71"/>
      <c r="PIF40" s="71"/>
      <c r="PIG40" s="71"/>
      <c r="PIH40" s="71"/>
      <c r="PII40" s="71"/>
      <c r="PIJ40" s="71"/>
      <c r="PIK40" s="71"/>
      <c r="PIL40" s="71"/>
      <c r="PIM40" s="71"/>
      <c r="PIN40" s="71"/>
      <c r="PIO40" s="71"/>
      <c r="PIP40" s="71"/>
      <c r="PIQ40" s="71"/>
      <c r="PIR40" s="71"/>
      <c r="PIS40" s="71"/>
      <c r="PIT40" s="71"/>
      <c r="PIU40" s="71"/>
      <c r="PIV40" s="71"/>
      <c r="PIW40" s="71"/>
      <c r="PIX40" s="71"/>
      <c r="PIY40" s="71"/>
      <c r="PIZ40" s="71"/>
      <c r="PJA40" s="71"/>
      <c r="PJB40" s="71"/>
      <c r="PJC40" s="71"/>
      <c r="PJD40" s="71"/>
      <c r="PJE40" s="71"/>
      <c r="PJF40" s="71"/>
      <c r="PJG40" s="71"/>
      <c r="PJH40" s="71"/>
      <c r="PJI40" s="71"/>
      <c r="PJJ40" s="71"/>
      <c r="PJK40" s="71"/>
      <c r="PJL40" s="71"/>
      <c r="PJM40" s="71"/>
      <c r="PJN40" s="71"/>
      <c r="PJO40" s="71"/>
      <c r="PJP40" s="71"/>
      <c r="PJQ40" s="71"/>
      <c r="PJR40" s="71"/>
      <c r="PJS40" s="71"/>
      <c r="PJT40" s="71"/>
      <c r="PJU40" s="71"/>
      <c r="PJV40" s="71"/>
      <c r="PJW40" s="71"/>
      <c r="PJX40" s="71"/>
      <c r="PJY40" s="71"/>
      <c r="PJZ40" s="71"/>
      <c r="PKA40" s="71"/>
      <c r="PKB40" s="71"/>
      <c r="PKC40" s="71"/>
      <c r="PKD40" s="71"/>
      <c r="PKE40" s="71"/>
      <c r="PKF40" s="71"/>
      <c r="PKG40" s="71"/>
      <c r="PKH40" s="71"/>
      <c r="PKI40" s="71"/>
      <c r="PKJ40" s="71"/>
      <c r="PKK40" s="71"/>
      <c r="PKL40" s="71"/>
      <c r="PKM40" s="71"/>
      <c r="PKN40" s="71"/>
      <c r="PKO40" s="71"/>
      <c r="PKP40" s="71"/>
      <c r="PKQ40" s="71"/>
      <c r="PKR40" s="71"/>
      <c r="PKS40" s="71"/>
      <c r="PKT40" s="71"/>
      <c r="PKU40" s="71"/>
      <c r="PKV40" s="71"/>
      <c r="PKW40" s="71"/>
      <c r="PKX40" s="71"/>
      <c r="PKY40" s="71"/>
      <c r="PKZ40" s="71"/>
      <c r="PLA40" s="71"/>
      <c r="PLB40" s="71"/>
      <c r="PLC40" s="71"/>
      <c r="PLD40" s="71"/>
      <c r="PLE40" s="71"/>
      <c r="PLF40" s="71"/>
      <c r="PLG40" s="71"/>
      <c r="PLH40" s="71"/>
      <c r="PLI40" s="71"/>
      <c r="PLJ40" s="71"/>
      <c r="PLK40" s="71"/>
      <c r="PLL40" s="71"/>
      <c r="PLM40" s="71"/>
      <c r="PLN40" s="71"/>
      <c r="PLO40" s="71"/>
      <c r="PLP40" s="71"/>
      <c r="PLQ40" s="71"/>
      <c r="PLR40" s="71"/>
      <c r="PLS40" s="71"/>
      <c r="PLT40" s="71"/>
      <c r="PLU40" s="71"/>
      <c r="PLV40" s="71"/>
      <c r="PLW40" s="71"/>
      <c r="PLX40" s="71"/>
      <c r="PLY40" s="71"/>
      <c r="PLZ40" s="71"/>
      <c r="PMA40" s="71"/>
      <c r="PMB40" s="71"/>
      <c r="PMC40" s="71"/>
      <c r="PMD40" s="71"/>
      <c r="PME40" s="71"/>
      <c r="PMF40" s="71"/>
      <c r="PMG40" s="71"/>
      <c r="PMH40" s="71"/>
      <c r="PMI40" s="71"/>
      <c r="PMJ40" s="71"/>
      <c r="PMK40" s="71"/>
      <c r="PML40" s="71"/>
      <c r="PMM40" s="71"/>
      <c r="PMN40" s="71"/>
      <c r="PMO40" s="71"/>
      <c r="PMP40" s="71"/>
      <c r="PMQ40" s="71"/>
      <c r="PMR40" s="71"/>
      <c r="PMS40" s="71"/>
      <c r="PMT40" s="71"/>
      <c r="PMU40" s="71"/>
      <c r="PMV40" s="71"/>
      <c r="PMW40" s="71"/>
      <c r="PMX40" s="71"/>
      <c r="PMY40" s="71"/>
      <c r="PMZ40" s="71"/>
      <c r="PNA40" s="71"/>
      <c r="PNB40" s="71"/>
      <c r="PNC40" s="71"/>
      <c r="PND40" s="71"/>
      <c r="PNE40" s="71"/>
      <c r="PNF40" s="71"/>
      <c r="PNG40" s="71"/>
      <c r="PNH40" s="71"/>
      <c r="PNI40" s="71"/>
      <c r="PNJ40" s="71"/>
      <c r="PNK40" s="71"/>
      <c r="PNL40" s="71"/>
      <c r="PNM40" s="71"/>
      <c r="PNN40" s="71"/>
      <c r="PNO40" s="71"/>
      <c r="PNP40" s="71"/>
      <c r="PNQ40" s="71"/>
      <c r="PNR40" s="71"/>
      <c r="PNS40" s="71"/>
      <c r="PNT40" s="71"/>
      <c r="PNU40" s="71"/>
      <c r="PNV40" s="71"/>
      <c r="PNW40" s="71"/>
      <c r="PNX40" s="71"/>
      <c r="PNY40" s="71"/>
      <c r="PNZ40" s="71"/>
      <c r="POA40" s="71"/>
      <c r="POB40" s="71"/>
      <c r="POC40" s="71"/>
      <c r="POD40" s="71"/>
      <c r="POE40" s="71"/>
      <c r="POF40" s="71"/>
      <c r="POG40" s="71"/>
      <c r="POH40" s="71"/>
      <c r="POI40" s="71"/>
      <c r="POJ40" s="71"/>
      <c r="POK40" s="71"/>
      <c r="POL40" s="71"/>
      <c r="POM40" s="71"/>
      <c r="PON40" s="71"/>
      <c r="POO40" s="71"/>
      <c r="POP40" s="71"/>
      <c r="POQ40" s="71"/>
      <c r="POR40" s="71"/>
      <c r="POS40" s="71"/>
      <c r="POT40" s="71"/>
      <c r="POU40" s="71"/>
      <c r="POV40" s="71"/>
      <c r="POW40" s="71"/>
      <c r="POX40" s="71"/>
      <c r="POY40" s="71"/>
      <c r="POZ40" s="71"/>
      <c r="PPA40" s="71"/>
      <c r="PPB40" s="71"/>
      <c r="PPC40" s="71"/>
      <c r="PPD40" s="71"/>
      <c r="PPE40" s="71"/>
      <c r="PPF40" s="71"/>
      <c r="PPG40" s="71"/>
      <c r="PPH40" s="71"/>
      <c r="PPI40" s="71"/>
      <c r="PPJ40" s="71"/>
      <c r="PPK40" s="71"/>
      <c r="PPL40" s="71"/>
      <c r="PPM40" s="71"/>
      <c r="PPN40" s="71"/>
      <c r="PPO40" s="71"/>
      <c r="PPP40" s="71"/>
      <c r="PPQ40" s="71"/>
      <c r="PPR40" s="71"/>
      <c r="PPS40" s="71"/>
      <c r="PPT40" s="71"/>
      <c r="PPU40" s="71"/>
      <c r="PPV40" s="71"/>
      <c r="PPW40" s="71"/>
      <c r="PPX40" s="71"/>
      <c r="PPY40" s="71"/>
      <c r="PPZ40" s="71"/>
      <c r="PQA40" s="71"/>
      <c r="PQB40" s="71"/>
      <c r="PQC40" s="71"/>
      <c r="PQD40" s="71"/>
      <c r="PQE40" s="71"/>
      <c r="PQF40" s="71"/>
      <c r="PQG40" s="71"/>
      <c r="PQH40" s="71"/>
      <c r="PQI40" s="71"/>
      <c r="PQJ40" s="71"/>
      <c r="PQK40" s="71"/>
      <c r="PQL40" s="71"/>
      <c r="PQM40" s="71"/>
      <c r="PQN40" s="71"/>
      <c r="PQO40" s="71"/>
      <c r="PQP40" s="71"/>
      <c r="PQQ40" s="71"/>
      <c r="PQR40" s="71"/>
      <c r="PQS40" s="71"/>
      <c r="PQT40" s="71"/>
      <c r="PQU40" s="71"/>
      <c r="PQV40" s="71"/>
      <c r="PQW40" s="71"/>
      <c r="PQX40" s="71"/>
      <c r="PQY40" s="71"/>
      <c r="PQZ40" s="71"/>
      <c r="PRA40" s="71"/>
      <c r="PRB40" s="71"/>
      <c r="PRC40" s="71"/>
      <c r="PRD40" s="71"/>
      <c r="PRE40" s="71"/>
      <c r="PRF40" s="71"/>
      <c r="PRG40" s="71"/>
      <c r="PRH40" s="71"/>
      <c r="PRI40" s="71"/>
      <c r="PRJ40" s="71"/>
      <c r="PRK40" s="71"/>
      <c r="PRL40" s="71"/>
      <c r="PRM40" s="71"/>
      <c r="PRN40" s="71"/>
      <c r="PRO40" s="71"/>
      <c r="PRP40" s="71"/>
      <c r="PRQ40" s="71"/>
      <c r="PRR40" s="71"/>
      <c r="PRS40" s="71"/>
      <c r="PRT40" s="71"/>
      <c r="PRU40" s="71"/>
      <c r="PRV40" s="71"/>
      <c r="PRW40" s="71"/>
      <c r="PRX40" s="71"/>
      <c r="PRY40" s="71"/>
      <c r="PRZ40" s="71"/>
      <c r="PSA40" s="71"/>
      <c r="PSB40" s="71"/>
      <c r="PSC40" s="71"/>
      <c r="PSD40" s="71"/>
      <c r="PSE40" s="71"/>
      <c r="PSF40" s="71"/>
      <c r="PSG40" s="71"/>
      <c r="PSH40" s="71"/>
      <c r="PSI40" s="71"/>
      <c r="PSJ40" s="71"/>
      <c r="PSK40" s="71"/>
      <c r="PSL40" s="71"/>
      <c r="PSM40" s="71"/>
      <c r="PSN40" s="71"/>
      <c r="PSO40" s="71"/>
      <c r="PSP40" s="71"/>
      <c r="PSQ40" s="71"/>
      <c r="PSR40" s="71"/>
      <c r="PSS40" s="71"/>
      <c r="PST40" s="71"/>
      <c r="PSU40" s="71"/>
      <c r="PSV40" s="71"/>
      <c r="PSW40" s="71"/>
      <c r="PSX40" s="71"/>
      <c r="PSY40" s="71"/>
      <c r="PSZ40" s="71"/>
      <c r="PTA40" s="71"/>
      <c r="PTB40" s="71"/>
      <c r="PTC40" s="71"/>
      <c r="PTD40" s="71"/>
      <c r="PTE40" s="71"/>
      <c r="PTF40" s="71"/>
      <c r="PTG40" s="71"/>
      <c r="PTH40" s="71"/>
      <c r="PTI40" s="71"/>
      <c r="PTJ40" s="71"/>
      <c r="PTK40" s="71"/>
      <c r="PTL40" s="71"/>
      <c r="PTM40" s="71"/>
      <c r="PTN40" s="71"/>
      <c r="PTO40" s="71"/>
      <c r="PTP40" s="71"/>
      <c r="PTQ40" s="71"/>
      <c r="PTR40" s="71"/>
      <c r="PTS40" s="71"/>
      <c r="PTT40" s="71"/>
      <c r="PTU40" s="71"/>
      <c r="PTV40" s="71"/>
      <c r="PTW40" s="71"/>
      <c r="PTX40" s="71"/>
      <c r="PTY40" s="71"/>
      <c r="PTZ40" s="71"/>
      <c r="PUA40" s="71"/>
      <c r="PUB40" s="71"/>
      <c r="PUC40" s="71"/>
      <c r="PUD40" s="71"/>
      <c r="PUE40" s="71"/>
      <c r="PUF40" s="71"/>
      <c r="PUG40" s="71"/>
      <c r="PUH40" s="71"/>
      <c r="PUI40" s="71"/>
      <c r="PUJ40" s="71"/>
      <c r="PUK40" s="71"/>
      <c r="PUL40" s="71"/>
      <c r="PUM40" s="71"/>
      <c r="PUN40" s="71"/>
      <c r="PUO40" s="71"/>
      <c r="PUP40" s="71"/>
      <c r="PUQ40" s="71"/>
      <c r="PUR40" s="71"/>
      <c r="PUS40" s="71"/>
      <c r="PUT40" s="71"/>
      <c r="PUU40" s="71"/>
      <c r="PUV40" s="71"/>
      <c r="PUW40" s="71"/>
      <c r="PUX40" s="71"/>
      <c r="PUY40" s="71"/>
      <c r="PUZ40" s="71"/>
      <c r="PVA40" s="71"/>
      <c r="PVB40" s="71"/>
      <c r="PVC40" s="71"/>
      <c r="PVD40" s="71"/>
      <c r="PVE40" s="71"/>
      <c r="PVF40" s="71"/>
      <c r="PVG40" s="71"/>
      <c r="PVH40" s="71"/>
      <c r="PVI40" s="71"/>
      <c r="PVJ40" s="71"/>
      <c r="PVK40" s="71"/>
      <c r="PVL40" s="71"/>
      <c r="PVM40" s="71"/>
      <c r="PVN40" s="71"/>
      <c r="PVO40" s="71"/>
      <c r="PVP40" s="71"/>
      <c r="PVQ40" s="71"/>
      <c r="PVR40" s="71"/>
      <c r="PVS40" s="71"/>
      <c r="PVT40" s="71"/>
      <c r="PVU40" s="71"/>
      <c r="PVV40" s="71"/>
      <c r="PVW40" s="71"/>
      <c r="PVX40" s="71"/>
      <c r="PVY40" s="71"/>
      <c r="PVZ40" s="71"/>
      <c r="PWA40" s="71"/>
      <c r="PWB40" s="71"/>
      <c r="PWC40" s="71"/>
      <c r="PWD40" s="71"/>
      <c r="PWE40" s="71"/>
      <c r="PWF40" s="71"/>
      <c r="PWG40" s="71"/>
      <c r="PWH40" s="71"/>
      <c r="PWI40" s="71"/>
      <c r="PWJ40" s="71"/>
      <c r="PWK40" s="71"/>
      <c r="PWL40" s="71"/>
      <c r="PWM40" s="71"/>
      <c r="PWN40" s="71"/>
      <c r="PWO40" s="71"/>
      <c r="PWP40" s="71"/>
      <c r="PWQ40" s="71"/>
      <c r="PWR40" s="71"/>
      <c r="PWS40" s="71"/>
      <c r="PWT40" s="71"/>
      <c r="PWU40" s="71"/>
      <c r="PWV40" s="71"/>
      <c r="PWW40" s="71"/>
      <c r="PWX40" s="71"/>
      <c r="PWY40" s="71"/>
      <c r="PWZ40" s="71"/>
      <c r="PXA40" s="71"/>
      <c r="PXB40" s="71"/>
      <c r="PXC40" s="71"/>
      <c r="PXD40" s="71"/>
      <c r="PXE40" s="71"/>
      <c r="PXF40" s="71"/>
      <c r="PXG40" s="71"/>
      <c r="PXH40" s="71"/>
      <c r="PXI40" s="71"/>
      <c r="PXJ40" s="71"/>
      <c r="PXK40" s="71"/>
      <c r="PXL40" s="71"/>
      <c r="PXM40" s="71"/>
      <c r="PXN40" s="71"/>
      <c r="PXO40" s="71"/>
      <c r="PXP40" s="71"/>
      <c r="PXQ40" s="71"/>
      <c r="PXR40" s="71"/>
      <c r="PXS40" s="71"/>
      <c r="PXT40" s="71"/>
      <c r="PXU40" s="71"/>
      <c r="PXV40" s="71"/>
      <c r="PXW40" s="71"/>
      <c r="PXX40" s="71"/>
      <c r="PXY40" s="71"/>
      <c r="PXZ40" s="71"/>
      <c r="PYA40" s="71"/>
      <c r="PYB40" s="71"/>
      <c r="PYC40" s="71"/>
      <c r="PYD40" s="71"/>
      <c r="PYE40" s="71"/>
      <c r="PYF40" s="71"/>
      <c r="PYG40" s="71"/>
      <c r="PYH40" s="71"/>
      <c r="PYI40" s="71"/>
      <c r="PYJ40" s="71"/>
      <c r="PYK40" s="71"/>
      <c r="PYL40" s="71"/>
      <c r="PYM40" s="71"/>
      <c r="PYN40" s="71"/>
      <c r="PYO40" s="71"/>
      <c r="PYP40" s="71"/>
      <c r="PYQ40" s="71"/>
      <c r="PYR40" s="71"/>
      <c r="PYS40" s="71"/>
      <c r="PYT40" s="71"/>
      <c r="PYU40" s="71"/>
      <c r="PYV40" s="71"/>
      <c r="PYW40" s="71"/>
      <c r="PYX40" s="71"/>
      <c r="PYY40" s="71"/>
      <c r="PYZ40" s="71"/>
      <c r="PZA40" s="71"/>
      <c r="PZB40" s="71"/>
      <c r="PZC40" s="71"/>
      <c r="PZD40" s="71"/>
      <c r="PZE40" s="71"/>
      <c r="PZF40" s="71"/>
      <c r="PZG40" s="71"/>
      <c r="PZH40" s="71"/>
      <c r="PZI40" s="71"/>
      <c r="PZJ40" s="71"/>
      <c r="PZK40" s="71"/>
      <c r="PZL40" s="71"/>
      <c r="PZM40" s="71"/>
      <c r="PZN40" s="71"/>
      <c r="PZO40" s="71"/>
      <c r="PZP40" s="71"/>
      <c r="PZQ40" s="71"/>
      <c r="PZR40" s="71"/>
      <c r="PZS40" s="71"/>
      <c r="PZT40" s="71"/>
      <c r="PZU40" s="71"/>
      <c r="PZV40" s="71"/>
      <c r="PZW40" s="71"/>
      <c r="PZX40" s="71"/>
      <c r="PZY40" s="71"/>
      <c r="PZZ40" s="71"/>
      <c r="QAA40" s="71"/>
      <c r="QAB40" s="71"/>
      <c r="QAC40" s="71"/>
      <c r="QAD40" s="71"/>
      <c r="QAE40" s="71"/>
      <c r="QAF40" s="71"/>
      <c r="QAG40" s="71"/>
      <c r="QAH40" s="71"/>
      <c r="QAI40" s="71"/>
      <c r="QAJ40" s="71"/>
      <c r="QAK40" s="71"/>
      <c r="QAL40" s="71"/>
      <c r="QAM40" s="71"/>
      <c r="QAN40" s="71"/>
      <c r="QAO40" s="71"/>
      <c r="QAP40" s="71"/>
      <c r="QAQ40" s="71"/>
      <c r="QAR40" s="71"/>
      <c r="QAS40" s="71"/>
      <c r="QAT40" s="71"/>
      <c r="QAU40" s="71"/>
      <c r="QAV40" s="71"/>
      <c r="QAW40" s="71"/>
      <c r="QAX40" s="71"/>
      <c r="QAY40" s="71"/>
      <c r="QAZ40" s="71"/>
      <c r="QBA40" s="71"/>
      <c r="QBB40" s="71"/>
      <c r="QBC40" s="71"/>
      <c r="QBD40" s="71"/>
      <c r="QBE40" s="71"/>
      <c r="QBF40" s="71"/>
      <c r="QBG40" s="71"/>
      <c r="QBH40" s="71"/>
      <c r="QBI40" s="71"/>
      <c r="QBJ40" s="71"/>
      <c r="QBK40" s="71"/>
      <c r="QBL40" s="71"/>
      <c r="QBM40" s="71"/>
      <c r="QBN40" s="71"/>
      <c r="QBO40" s="71"/>
      <c r="QBP40" s="71"/>
      <c r="QBQ40" s="71"/>
      <c r="QBR40" s="71"/>
      <c r="QBS40" s="71"/>
      <c r="QBT40" s="71"/>
      <c r="QBU40" s="71"/>
      <c r="QBV40" s="71"/>
      <c r="QBW40" s="71"/>
      <c r="QBX40" s="71"/>
      <c r="QBY40" s="71"/>
      <c r="QBZ40" s="71"/>
      <c r="QCA40" s="71"/>
      <c r="QCB40" s="71"/>
      <c r="QCC40" s="71"/>
      <c r="QCD40" s="71"/>
      <c r="QCE40" s="71"/>
      <c r="QCF40" s="71"/>
      <c r="QCG40" s="71"/>
      <c r="QCH40" s="71"/>
      <c r="QCI40" s="71"/>
      <c r="QCJ40" s="71"/>
      <c r="QCK40" s="71"/>
      <c r="QCL40" s="71"/>
      <c r="QCM40" s="71"/>
      <c r="QCN40" s="71"/>
      <c r="QCO40" s="71"/>
      <c r="QCP40" s="71"/>
      <c r="QCQ40" s="71"/>
      <c r="QCR40" s="71"/>
      <c r="QCS40" s="71"/>
      <c r="QCT40" s="71"/>
      <c r="QCU40" s="71"/>
      <c r="QCV40" s="71"/>
      <c r="QCW40" s="71"/>
      <c r="QCX40" s="71"/>
      <c r="QCY40" s="71"/>
      <c r="QCZ40" s="71"/>
      <c r="QDA40" s="71"/>
      <c r="QDB40" s="71"/>
      <c r="QDC40" s="71"/>
      <c r="QDD40" s="71"/>
      <c r="QDE40" s="71"/>
      <c r="QDF40" s="71"/>
      <c r="QDG40" s="71"/>
      <c r="QDH40" s="71"/>
      <c r="QDI40" s="71"/>
      <c r="QDJ40" s="71"/>
      <c r="QDK40" s="71"/>
      <c r="QDL40" s="71"/>
      <c r="QDM40" s="71"/>
      <c r="QDN40" s="71"/>
      <c r="QDO40" s="71"/>
      <c r="QDP40" s="71"/>
      <c r="QDQ40" s="71"/>
      <c r="QDR40" s="71"/>
      <c r="QDS40" s="71"/>
      <c r="QDT40" s="71"/>
      <c r="QDU40" s="71"/>
      <c r="QDV40" s="71"/>
      <c r="QDW40" s="71"/>
      <c r="QDX40" s="71"/>
      <c r="QDY40" s="71"/>
      <c r="QDZ40" s="71"/>
      <c r="QEA40" s="71"/>
      <c r="QEB40" s="71"/>
      <c r="QEC40" s="71"/>
      <c r="QED40" s="71"/>
      <c r="QEE40" s="71"/>
      <c r="QEF40" s="71"/>
      <c r="QEG40" s="71"/>
      <c r="QEH40" s="71"/>
      <c r="QEI40" s="71"/>
      <c r="QEJ40" s="71"/>
      <c r="QEK40" s="71"/>
      <c r="QEL40" s="71"/>
      <c r="QEM40" s="71"/>
      <c r="QEN40" s="71"/>
      <c r="QEO40" s="71"/>
      <c r="QEP40" s="71"/>
      <c r="QEQ40" s="71"/>
      <c r="QER40" s="71"/>
      <c r="QES40" s="71"/>
      <c r="QET40" s="71"/>
      <c r="QEU40" s="71"/>
      <c r="QEV40" s="71"/>
      <c r="QEW40" s="71"/>
      <c r="QEX40" s="71"/>
      <c r="QEY40" s="71"/>
      <c r="QEZ40" s="71"/>
      <c r="QFA40" s="71"/>
      <c r="QFB40" s="71"/>
      <c r="QFC40" s="71"/>
      <c r="QFD40" s="71"/>
      <c r="QFE40" s="71"/>
      <c r="QFF40" s="71"/>
      <c r="QFG40" s="71"/>
      <c r="QFH40" s="71"/>
      <c r="QFI40" s="71"/>
      <c r="QFJ40" s="71"/>
      <c r="QFK40" s="71"/>
      <c r="QFL40" s="71"/>
      <c r="QFM40" s="71"/>
      <c r="QFN40" s="71"/>
      <c r="QFO40" s="71"/>
      <c r="QFP40" s="71"/>
      <c r="QFQ40" s="71"/>
      <c r="QFR40" s="71"/>
      <c r="QFS40" s="71"/>
      <c r="QFT40" s="71"/>
      <c r="QFU40" s="71"/>
      <c r="QFV40" s="71"/>
      <c r="QFW40" s="71"/>
      <c r="QFX40" s="71"/>
      <c r="QFY40" s="71"/>
      <c r="QFZ40" s="71"/>
      <c r="QGA40" s="71"/>
      <c r="QGB40" s="71"/>
      <c r="QGC40" s="71"/>
      <c r="QGD40" s="71"/>
      <c r="QGE40" s="71"/>
      <c r="QGF40" s="71"/>
      <c r="QGG40" s="71"/>
      <c r="QGH40" s="71"/>
      <c r="QGI40" s="71"/>
      <c r="QGJ40" s="71"/>
      <c r="QGK40" s="71"/>
      <c r="QGL40" s="71"/>
      <c r="QGM40" s="71"/>
      <c r="QGN40" s="71"/>
      <c r="QGO40" s="71"/>
      <c r="QGP40" s="71"/>
      <c r="QGQ40" s="71"/>
      <c r="QGR40" s="71"/>
      <c r="QGS40" s="71"/>
      <c r="QGT40" s="71"/>
      <c r="QGU40" s="71"/>
      <c r="QGV40" s="71"/>
      <c r="QGW40" s="71"/>
      <c r="QGX40" s="71"/>
      <c r="QGY40" s="71"/>
      <c r="QGZ40" s="71"/>
      <c r="QHA40" s="71"/>
      <c r="QHB40" s="71"/>
      <c r="QHC40" s="71"/>
      <c r="QHD40" s="71"/>
      <c r="QHE40" s="71"/>
      <c r="QHF40" s="71"/>
      <c r="QHG40" s="71"/>
      <c r="QHH40" s="71"/>
      <c r="QHI40" s="71"/>
      <c r="QHJ40" s="71"/>
      <c r="QHK40" s="71"/>
      <c r="QHL40" s="71"/>
      <c r="QHM40" s="71"/>
      <c r="QHN40" s="71"/>
      <c r="QHO40" s="71"/>
      <c r="QHP40" s="71"/>
      <c r="QHQ40" s="71"/>
      <c r="QHR40" s="71"/>
      <c r="QHS40" s="71"/>
      <c r="QHT40" s="71"/>
      <c r="QHU40" s="71"/>
      <c r="QHV40" s="71"/>
      <c r="QHW40" s="71"/>
      <c r="QHX40" s="71"/>
      <c r="QHY40" s="71"/>
      <c r="QHZ40" s="71"/>
      <c r="QIA40" s="71"/>
      <c r="QIB40" s="71"/>
      <c r="QIC40" s="71"/>
      <c r="QID40" s="71"/>
      <c r="QIE40" s="71"/>
      <c r="QIF40" s="71"/>
      <c r="QIG40" s="71"/>
      <c r="QIH40" s="71"/>
      <c r="QII40" s="71"/>
      <c r="QIJ40" s="71"/>
      <c r="QIK40" s="71"/>
      <c r="QIL40" s="71"/>
      <c r="QIM40" s="71"/>
      <c r="QIN40" s="71"/>
      <c r="QIO40" s="71"/>
      <c r="QIP40" s="71"/>
      <c r="QIQ40" s="71"/>
      <c r="QIR40" s="71"/>
      <c r="QIS40" s="71"/>
      <c r="QIT40" s="71"/>
      <c r="QIU40" s="71"/>
      <c r="QIV40" s="71"/>
      <c r="QIW40" s="71"/>
      <c r="QIX40" s="71"/>
      <c r="QIY40" s="71"/>
      <c r="QIZ40" s="71"/>
      <c r="QJA40" s="71"/>
      <c r="QJB40" s="71"/>
      <c r="QJC40" s="71"/>
      <c r="QJD40" s="71"/>
      <c r="QJE40" s="71"/>
      <c r="QJF40" s="71"/>
      <c r="QJG40" s="71"/>
      <c r="QJH40" s="71"/>
      <c r="QJI40" s="71"/>
      <c r="QJJ40" s="71"/>
      <c r="QJK40" s="71"/>
      <c r="QJL40" s="71"/>
      <c r="QJM40" s="71"/>
      <c r="QJN40" s="71"/>
      <c r="QJO40" s="71"/>
      <c r="QJP40" s="71"/>
      <c r="QJQ40" s="71"/>
      <c r="QJR40" s="71"/>
      <c r="QJS40" s="71"/>
      <c r="QJT40" s="71"/>
      <c r="QJU40" s="71"/>
      <c r="QJV40" s="71"/>
      <c r="QJW40" s="71"/>
      <c r="QJX40" s="71"/>
      <c r="QJY40" s="71"/>
      <c r="QJZ40" s="71"/>
      <c r="QKA40" s="71"/>
      <c r="QKB40" s="71"/>
      <c r="QKC40" s="71"/>
      <c r="QKD40" s="71"/>
      <c r="QKE40" s="71"/>
      <c r="QKF40" s="71"/>
      <c r="QKG40" s="71"/>
      <c r="QKH40" s="71"/>
      <c r="QKI40" s="71"/>
      <c r="QKJ40" s="71"/>
      <c r="QKK40" s="71"/>
      <c r="QKL40" s="71"/>
      <c r="QKM40" s="71"/>
      <c r="QKN40" s="71"/>
      <c r="QKO40" s="71"/>
      <c r="QKP40" s="71"/>
      <c r="QKQ40" s="71"/>
      <c r="QKR40" s="71"/>
      <c r="QKS40" s="71"/>
      <c r="QKT40" s="71"/>
      <c r="QKU40" s="71"/>
      <c r="QKV40" s="71"/>
      <c r="QKW40" s="71"/>
      <c r="QKX40" s="71"/>
      <c r="QKY40" s="71"/>
      <c r="QKZ40" s="71"/>
      <c r="QLA40" s="71"/>
      <c r="QLB40" s="71"/>
      <c r="QLC40" s="71"/>
      <c r="QLD40" s="71"/>
      <c r="QLE40" s="71"/>
      <c r="QLF40" s="71"/>
      <c r="QLG40" s="71"/>
      <c r="QLH40" s="71"/>
      <c r="QLI40" s="71"/>
      <c r="QLJ40" s="71"/>
      <c r="QLK40" s="71"/>
      <c r="QLL40" s="71"/>
      <c r="QLM40" s="71"/>
      <c r="QLN40" s="71"/>
      <c r="QLO40" s="71"/>
      <c r="QLP40" s="71"/>
      <c r="QLQ40" s="71"/>
      <c r="QLR40" s="71"/>
      <c r="QLS40" s="71"/>
      <c r="QLT40" s="71"/>
      <c r="QLU40" s="71"/>
      <c r="QLV40" s="71"/>
      <c r="QLW40" s="71"/>
      <c r="QLX40" s="71"/>
      <c r="QLY40" s="71"/>
      <c r="QLZ40" s="71"/>
      <c r="QMA40" s="71"/>
      <c r="QMB40" s="71"/>
      <c r="QMC40" s="71"/>
      <c r="QMD40" s="71"/>
      <c r="QME40" s="71"/>
      <c r="QMF40" s="71"/>
      <c r="QMG40" s="71"/>
      <c r="QMH40" s="71"/>
      <c r="QMI40" s="71"/>
      <c r="QMJ40" s="71"/>
      <c r="QMK40" s="71"/>
      <c r="QML40" s="71"/>
      <c r="QMM40" s="71"/>
      <c r="QMN40" s="71"/>
      <c r="QMO40" s="71"/>
      <c r="QMP40" s="71"/>
      <c r="QMQ40" s="71"/>
      <c r="QMR40" s="71"/>
      <c r="QMS40" s="71"/>
      <c r="QMT40" s="71"/>
      <c r="QMU40" s="71"/>
      <c r="QMV40" s="71"/>
      <c r="QMW40" s="71"/>
      <c r="QMX40" s="71"/>
      <c r="QMY40" s="71"/>
      <c r="QMZ40" s="71"/>
      <c r="QNA40" s="71"/>
      <c r="QNB40" s="71"/>
      <c r="QNC40" s="71"/>
      <c r="QND40" s="71"/>
      <c r="QNE40" s="71"/>
      <c r="QNF40" s="71"/>
      <c r="QNG40" s="71"/>
      <c r="QNH40" s="71"/>
      <c r="QNI40" s="71"/>
      <c r="QNJ40" s="71"/>
      <c r="QNK40" s="71"/>
      <c r="QNL40" s="71"/>
      <c r="QNM40" s="71"/>
      <c r="QNN40" s="71"/>
      <c r="QNO40" s="71"/>
      <c r="QNP40" s="71"/>
      <c r="QNQ40" s="71"/>
      <c r="QNR40" s="71"/>
      <c r="QNS40" s="71"/>
      <c r="QNT40" s="71"/>
      <c r="QNU40" s="71"/>
      <c r="QNV40" s="71"/>
      <c r="QNW40" s="71"/>
      <c r="QNX40" s="71"/>
      <c r="QNY40" s="71"/>
      <c r="QNZ40" s="71"/>
      <c r="QOA40" s="71"/>
      <c r="QOB40" s="71"/>
      <c r="QOC40" s="71"/>
      <c r="QOD40" s="71"/>
      <c r="QOE40" s="71"/>
      <c r="QOF40" s="71"/>
      <c r="QOG40" s="71"/>
      <c r="QOH40" s="71"/>
      <c r="QOI40" s="71"/>
      <c r="QOJ40" s="71"/>
      <c r="QOK40" s="71"/>
      <c r="QOL40" s="71"/>
      <c r="QOM40" s="71"/>
      <c r="QON40" s="71"/>
      <c r="QOO40" s="71"/>
      <c r="QOP40" s="71"/>
      <c r="QOQ40" s="71"/>
      <c r="QOR40" s="71"/>
      <c r="QOS40" s="71"/>
      <c r="QOT40" s="71"/>
      <c r="QOU40" s="71"/>
      <c r="QOV40" s="71"/>
      <c r="QOW40" s="71"/>
      <c r="QOX40" s="71"/>
      <c r="QOY40" s="71"/>
      <c r="QOZ40" s="71"/>
      <c r="QPA40" s="71"/>
      <c r="QPB40" s="71"/>
      <c r="QPC40" s="71"/>
      <c r="QPD40" s="71"/>
      <c r="QPE40" s="71"/>
      <c r="QPF40" s="71"/>
      <c r="QPG40" s="71"/>
      <c r="QPH40" s="71"/>
      <c r="QPI40" s="71"/>
      <c r="QPJ40" s="71"/>
      <c r="QPK40" s="71"/>
      <c r="QPL40" s="71"/>
      <c r="QPM40" s="71"/>
      <c r="QPN40" s="71"/>
      <c r="QPO40" s="71"/>
      <c r="QPP40" s="71"/>
      <c r="QPQ40" s="71"/>
      <c r="QPR40" s="71"/>
      <c r="QPS40" s="71"/>
      <c r="QPT40" s="71"/>
      <c r="QPU40" s="71"/>
      <c r="QPV40" s="71"/>
      <c r="QPW40" s="71"/>
      <c r="QPX40" s="71"/>
      <c r="QPY40" s="71"/>
      <c r="QPZ40" s="71"/>
      <c r="QQA40" s="71"/>
      <c r="QQB40" s="71"/>
      <c r="QQC40" s="71"/>
      <c r="QQD40" s="71"/>
      <c r="QQE40" s="71"/>
      <c r="QQF40" s="71"/>
      <c r="QQG40" s="71"/>
      <c r="QQH40" s="71"/>
      <c r="QQI40" s="71"/>
      <c r="QQJ40" s="71"/>
      <c r="QQK40" s="71"/>
      <c r="QQL40" s="71"/>
      <c r="QQM40" s="71"/>
      <c r="QQN40" s="71"/>
      <c r="QQO40" s="71"/>
      <c r="QQP40" s="71"/>
      <c r="QQQ40" s="71"/>
      <c r="QQR40" s="71"/>
      <c r="QQS40" s="71"/>
      <c r="QQT40" s="71"/>
      <c r="QQU40" s="71"/>
      <c r="QQV40" s="71"/>
      <c r="QQW40" s="71"/>
      <c r="QQX40" s="71"/>
      <c r="QQY40" s="71"/>
      <c r="QQZ40" s="71"/>
      <c r="QRA40" s="71"/>
      <c r="QRB40" s="71"/>
      <c r="QRC40" s="71"/>
      <c r="QRD40" s="71"/>
      <c r="QRE40" s="71"/>
      <c r="QRF40" s="71"/>
      <c r="QRG40" s="71"/>
      <c r="QRH40" s="71"/>
      <c r="QRI40" s="71"/>
      <c r="QRJ40" s="71"/>
      <c r="QRK40" s="71"/>
      <c r="QRL40" s="71"/>
      <c r="QRM40" s="71"/>
      <c r="QRN40" s="71"/>
      <c r="QRO40" s="71"/>
      <c r="QRP40" s="71"/>
      <c r="QRQ40" s="71"/>
      <c r="QRR40" s="71"/>
      <c r="QRS40" s="71"/>
      <c r="QRT40" s="71"/>
      <c r="QRU40" s="71"/>
      <c r="QRV40" s="71"/>
      <c r="QRW40" s="71"/>
      <c r="QRX40" s="71"/>
      <c r="QRY40" s="71"/>
      <c r="QRZ40" s="71"/>
      <c r="QSA40" s="71"/>
      <c r="QSB40" s="71"/>
      <c r="QSC40" s="71"/>
      <c r="QSD40" s="71"/>
      <c r="QSE40" s="71"/>
      <c r="QSF40" s="71"/>
      <c r="QSG40" s="71"/>
      <c r="QSH40" s="71"/>
      <c r="QSI40" s="71"/>
      <c r="QSJ40" s="71"/>
      <c r="QSK40" s="71"/>
      <c r="QSL40" s="71"/>
      <c r="QSM40" s="71"/>
      <c r="QSN40" s="71"/>
      <c r="QSO40" s="71"/>
      <c r="QSP40" s="71"/>
      <c r="QSQ40" s="71"/>
      <c r="QSR40" s="71"/>
      <c r="QSS40" s="71"/>
      <c r="QST40" s="71"/>
      <c r="QSU40" s="71"/>
      <c r="QSV40" s="71"/>
      <c r="QSW40" s="71"/>
      <c r="QSX40" s="71"/>
      <c r="QSY40" s="71"/>
      <c r="QSZ40" s="71"/>
      <c r="QTA40" s="71"/>
      <c r="QTB40" s="71"/>
      <c r="QTC40" s="71"/>
      <c r="QTD40" s="71"/>
      <c r="QTE40" s="71"/>
      <c r="QTF40" s="71"/>
      <c r="QTG40" s="71"/>
      <c r="QTH40" s="71"/>
      <c r="QTI40" s="71"/>
      <c r="QTJ40" s="71"/>
      <c r="QTK40" s="71"/>
      <c r="QTL40" s="71"/>
      <c r="QTM40" s="71"/>
      <c r="QTN40" s="71"/>
      <c r="QTO40" s="71"/>
      <c r="QTP40" s="71"/>
      <c r="QTQ40" s="71"/>
      <c r="QTR40" s="71"/>
      <c r="QTS40" s="71"/>
      <c r="QTT40" s="71"/>
      <c r="QTU40" s="71"/>
      <c r="QTV40" s="71"/>
      <c r="QTW40" s="71"/>
      <c r="QTX40" s="71"/>
      <c r="QTY40" s="71"/>
      <c r="QTZ40" s="71"/>
      <c r="QUA40" s="71"/>
      <c r="QUB40" s="71"/>
      <c r="QUC40" s="71"/>
      <c r="QUD40" s="71"/>
      <c r="QUE40" s="71"/>
      <c r="QUF40" s="71"/>
      <c r="QUG40" s="71"/>
      <c r="QUH40" s="71"/>
      <c r="QUI40" s="71"/>
      <c r="QUJ40" s="71"/>
      <c r="QUK40" s="71"/>
      <c r="QUL40" s="71"/>
      <c r="QUM40" s="71"/>
      <c r="QUN40" s="71"/>
      <c r="QUO40" s="71"/>
      <c r="QUP40" s="71"/>
      <c r="QUQ40" s="71"/>
      <c r="QUR40" s="71"/>
      <c r="QUS40" s="71"/>
      <c r="QUT40" s="71"/>
      <c r="QUU40" s="71"/>
      <c r="QUV40" s="71"/>
      <c r="QUW40" s="71"/>
      <c r="QUX40" s="71"/>
      <c r="QUY40" s="71"/>
      <c r="QUZ40" s="71"/>
      <c r="QVA40" s="71"/>
      <c r="QVB40" s="71"/>
      <c r="QVC40" s="71"/>
      <c r="QVD40" s="71"/>
      <c r="QVE40" s="71"/>
      <c r="QVF40" s="71"/>
      <c r="QVG40" s="71"/>
      <c r="QVH40" s="71"/>
      <c r="QVI40" s="71"/>
      <c r="QVJ40" s="71"/>
      <c r="QVK40" s="71"/>
      <c r="QVL40" s="71"/>
      <c r="QVM40" s="71"/>
      <c r="QVN40" s="71"/>
      <c r="QVO40" s="71"/>
      <c r="QVP40" s="71"/>
      <c r="QVQ40" s="71"/>
      <c r="QVR40" s="71"/>
      <c r="QVS40" s="71"/>
      <c r="QVT40" s="71"/>
      <c r="QVU40" s="71"/>
      <c r="QVV40" s="71"/>
      <c r="QVW40" s="71"/>
      <c r="QVX40" s="71"/>
      <c r="QVY40" s="71"/>
      <c r="QVZ40" s="71"/>
      <c r="QWA40" s="71"/>
      <c r="QWB40" s="71"/>
      <c r="QWC40" s="71"/>
      <c r="QWD40" s="71"/>
      <c r="QWE40" s="71"/>
      <c r="QWF40" s="71"/>
      <c r="QWG40" s="71"/>
      <c r="QWH40" s="71"/>
      <c r="QWI40" s="71"/>
      <c r="QWJ40" s="71"/>
      <c r="QWK40" s="71"/>
      <c r="QWL40" s="71"/>
      <c r="QWM40" s="71"/>
      <c r="QWN40" s="71"/>
      <c r="QWO40" s="71"/>
      <c r="QWP40" s="71"/>
      <c r="QWQ40" s="71"/>
      <c r="QWR40" s="71"/>
      <c r="QWS40" s="71"/>
      <c r="QWT40" s="71"/>
      <c r="QWU40" s="71"/>
      <c r="QWV40" s="71"/>
      <c r="QWW40" s="71"/>
      <c r="QWX40" s="71"/>
      <c r="QWY40" s="71"/>
      <c r="QWZ40" s="71"/>
      <c r="QXA40" s="71"/>
      <c r="QXB40" s="71"/>
      <c r="QXC40" s="71"/>
      <c r="QXD40" s="71"/>
      <c r="QXE40" s="71"/>
      <c r="QXF40" s="71"/>
      <c r="QXG40" s="71"/>
      <c r="QXH40" s="71"/>
      <c r="QXI40" s="71"/>
      <c r="QXJ40" s="71"/>
      <c r="QXK40" s="71"/>
      <c r="QXL40" s="71"/>
      <c r="QXM40" s="71"/>
      <c r="QXN40" s="71"/>
      <c r="QXO40" s="71"/>
      <c r="QXP40" s="71"/>
      <c r="QXQ40" s="71"/>
      <c r="QXR40" s="71"/>
      <c r="QXS40" s="71"/>
      <c r="QXT40" s="71"/>
      <c r="QXU40" s="71"/>
      <c r="QXV40" s="71"/>
      <c r="QXW40" s="71"/>
      <c r="QXX40" s="71"/>
      <c r="QXY40" s="71"/>
      <c r="QXZ40" s="71"/>
      <c r="QYA40" s="71"/>
      <c r="QYB40" s="71"/>
      <c r="QYC40" s="71"/>
      <c r="QYD40" s="71"/>
      <c r="QYE40" s="71"/>
      <c r="QYF40" s="71"/>
      <c r="QYG40" s="71"/>
      <c r="QYH40" s="71"/>
      <c r="QYI40" s="71"/>
      <c r="QYJ40" s="71"/>
      <c r="QYK40" s="71"/>
      <c r="QYL40" s="71"/>
      <c r="QYM40" s="71"/>
      <c r="QYN40" s="71"/>
      <c r="QYO40" s="71"/>
      <c r="QYP40" s="71"/>
      <c r="QYQ40" s="71"/>
      <c r="QYR40" s="71"/>
      <c r="QYS40" s="71"/>
      <c r="QYT40" s="71"/>
      <c r="QYU40" s="71"/>
      <c r="QYV40" s="71"/>
      <c r="QYW40" s="71"/>
      <c r="QYX40" s="71"/>
      <c r="QYY40" s="71"/>
      <c r="QYZ40" s="71"/>
      <c r="QZA40" s="71"/>
      <c r="QZB40" s="71"/>
      <c r="QZC40" s="71"/>
      <c r="QZD40" s="71"/>
      <c r="QZE40" s="71"/>
      <c r="QZF40" s="71"/>
      <c r="QZG40" s="71"/>
      <c r="QZH40" s="71"/>
      <c r="QZI40" s="71"/>
      <c r="QZJ40" s="71"/>
      <c r="QZK40" s="71"/>
      <c r="QZL40" s="71"/>
      <c r="QZM40" s="71"/>
      <c r="QZN40" s="71"/>
      <c r="QZO40" s="71"/>
      <c r="QZP40" s="71"/>
      <c r="QZQ40" s="71"/>
      <c r="QZR40" s="71"/>
      <c r="QZS40" s="71"/>
      <c r="QZT40" s="71"/>
      <c r="QZU40" s="71"/>
      <c r="QZV40" s="71"/>
      <c r="QZW40" s="71"/>
      <c r="QZX40" s="71"/>
      <c r="QZY40" s="71"/>
      <c r="QZZ40" s="71"/>
      <c r="RAA40" s="71"/>
      <c r="RAB40" s="71"/>
      <c r="RAC40" s="71"/>
      <c r="RAD40" s="71"/>
      <c r="RAE40" s="71"/>
      <c r="RAF40" s="71"/>
      <c r="RAG40" s="71"/>
      <c r="RAH40" s="71"/>
      <c r="RAI40" s="71"/>
      <c r="RAJ40" s="71"/>
      <c r="RAK40" s="71"/>
      <c r="RAL40" s="71"/>
      <c r="RAM40" s="71"/>
      <c r="RAN40" s="71"/>
      <c r="RAO40" s="71"/>
      <c r="RAP40" s="71"/>
      <c r="RAQ40" s="71"/>
      <c r="RAR40" s="71"/>
      <c r="RAS40" s="71"/>
      <c r="RAT40" s="71"/>
      <c r="RAU40" s="71"/>
      <c r="RAV40" s="71"/>
      <c r="RAW40" s="71"/>
      <c r="RAX40" s="71"/>
      <c r="RAY40" s="71"/>
      <c r="RAZ40" s="71"/>
      <c r="RBA40" s="71"/>
      <c r="RBB40" s="71"/>
      <c r="RBC40" s="71"/>
      <c r="RBD40" s="71"/>
      <c r="RBE40" s="71"/>
      <c r="RBF40" s="71"/>
      <c r="RBG40" s="71"/>
      <c r="RBH40" s="71"/>
      <c r="RBI40" s="71"/>
      <c r="RBJ40" s="71"/>
      <c r="RBK40" s="71"/>
      <c r="RBL40" s="71"/>
      <c r="RBM40" s="71"/>
      <c r="RBN40" s="71"/>
      <c r="RBO40" s="71"/>
      <c r="RBP40" s="71"/>
      <c r="RBQ40" s="71"/>
      <c r="RBR40" s="71"/>
      <c r="RBS40" s="71"/>
      <c r="RBT40" s="71"/>
      <c r="RBU40" s="71"/>
      <c r="RBV40" s="71"/>
      <c r="RBW40" s="71"/>
      <c r="RBX40" s="71"/>
      <c r="RBY40" s="71"/>
      <c r="RBZ40" s="71"/>
      <c r="RCA40" s="71"/>
      <c r="RCB40" s="71"/>
      <c r="RCC40" s="71"/>
      <c r="RCD40" s="71"/>
      <c r="RCE40" s="71"/>
      <c r="RCF40" s="71"/>
      <c r="RCG40" s="71"/>
      <c r="RCH40" s="71"/>
      <c r="RCI40" s="71"/>
      <c r="RCJ40" s="71"/>
      <c r="RCK40" s="71"/>
      <c r="RCL40" s="71"/>
      <c r="RCM40" s="71"/>
      <c r="RCN40" s="71"/>
      <c r="RCO40" s="71"/>
      <c r="RCP40" s="71"/>
      <c r="RCQ40" s="71"/>
      <c r="RCR40" s="71"/>
      <c r="RCS40" s="71"/>
      <c r="RCT40" s="71"/>
      <c r="RCU40" s="71"/>
      <c r="RCV40" s="71"/>
      <c r="RCW40" s="71"/>
      <c r="RCX40" s="71"/>
      <c r="RCY40" s="71"/>
      <c r="RCZ40" s="71"/>
      <c r="RDA40" s="71"/>
      <c r="RDB40" s="71"/>
      <c r="RDC40" s="71"/>
      <c r="RDD40" s="71"/>
      <c r="RDE40" s="71"/>
      <c r="RDF40" s="71"/>
      <c r="RDG40" s="71"/>
      <c r="RDH40" s="71"/>
      <c r="RDI40" s="71"/>
      <c r="RDJ40" s="71"/>
      <c r="RDK40" s="71"/>
      <c r="RDL40" s="71"/>
      <c r="RDM40" s="71"/>
      <c r="RDN40" s="71"/>
      <c r="RDO40" s="71"/>
      <c r="RDP40" s="71"/>
      <c r="RDQ40" s="71"/>
      <c r="RDR40" s="71"/>
      <c r="RDS40" s="71"/>
      <c r="RDT40" s="71"/>
      <c r="RDU40" s="71"/>
      <c r="RDV40" s="71"/>
      <c r="RDW40" s="71"/>
      <c r="RDX40" s="71"/>
      <c r="RDY40" s="71"/>
      <c r="RDZ40" s="71"/>
      <c r="REA40" s="71"/>
      <c r="REB40" s="71"/>
      <c r="REC40" s="71"/>
      <c r="RED40" s="71"/>
      <c r="REE40" s="71"/>
      <c r="REF40" s="71"/>
      <c r="REG40" s="71"/>
      <c r="REH40" s="71"/>
      <c r="REI40" s="71"/>
      <c r="REJ40" s="71"/>
      <c r="REK40" s="71"/>
      <c r="REL40" s="71"/>
      <c r="REM40" s="71"/>
      <c r="REN40" s="71"/>
      <c r="REO40" s="71"/>
      <c r="REP40" s="71"/>
      <c r="REQ40" s="71"/>
      <c r="RER40" s="71"/>
      <c r="RES40" s="71"/>
      <c r="RET40" s="71"/>
      <c r="REU40" s="71"/>
      <c r="REV40" s="71"/>
      <c r="REW40" s="71"/>
      <c r="REX40" s="71"/>
      <c r="REY40" s="71"/>
      <c r="REZ40" s="71"/>
      <c r="RFA40" s="71"/>
      <c r="RFB40" s="71"/>
      <c r="RFC40" s="71"/>
      <c r="RFD40" s="71"/>
      <c r="RFE40" s="71"/>
      <c r="RFF40" s="71"/>
      <c r="RFG40" s="71"/>
      <c r="RFH40" s="71"/>
      <c r="RFI40" s="71"/>
      <c r="RFJ40" s="71"/>
      <c r="RFK40" s="71"/>
      <c r="RFL40" s="71"/>
      <c r="RFM40" s="71"/>
      <c r="RFN40" s="71"/>
      <c r="RFO40" s="71"/>
      <c r="RFP40" s="71"/>
      <c r="RFQ40" s="71"/>
      <c r="RFR40" s="71"/>
      <c r="RFS40" s="71"/>
      <c r="RFT40" s="71"/>
      <c r="RFU40" s="71"/>
      <c r="RFV40" s="71"/>
      <c r="RFW40" s="71"/>
      <c r="RFX40" s="71"/>
      <c r="RFY40" s="71"/>
      <c r="RFZ40" s="71"/>
      <c r="RGA40" s="71"/>
      <c r="RGB40" s="71"/>
      <c r="RGC40" s="71"/>
      <c r="RGD40" s="71"/>
      <c r="RGE40" s="71"/>
      <c r="RGF40" s="71"/>
      <c r="RGG40" s="71"/>
      <c r="RGH40" s="71"/>
      <c r="RGI40" s="71"/>
      <c r="RGJ40" s="71"/>
      <c r="RGK40" s="71"/>
      <c r="RGL40" s="71"/>
      <c r="RGM40" s="71"/>
      <c r="RGN40" s="71"/>
      <c r="RGO40" s="71"/>
      <c r="RGP40" s="71"/>
      <c r="RGQ40" s="71"/>
      <c r="RGR40" s="71"/>
      <c r="RGS40" s="71"/>
      <c r="RGT40" s="71"/>
      <c r="RGU40" s="71"/>
      <c r="RGV40" s="71"/>
      <c r="RGW40" s="71"/>
      <c r="RGX40" s="71"/>
      <c r="RGY40" s="71"/>
      <c r="RGZ40" s="71"/>
      <c r="RHA40" s="71"/>
      <c r="RHB40" s="71"/>
      <c r="RHC40" s="71"/>
      <c r="RHD40" s="71"/>
      <c r="RHE40" s="71"/>
      <c r="RHF40" s="71"/>
      <c r="RHG40" s="71"/>
      <c r="RHH40" s="71"/>
      <c r="RHI40" s="71"/>
      <c r="RHJ40" s="71"/>
      <c r="RHK40" s="71"/>
      <c r="RHL40" s="71"/>
      <c r="RHM40" s="71"/>
      <c r="RHN40" s="71"/>
      <c r="RHO40" s="71"/>
      <c r="RHP40" s="71"/>
      <c r="RHQ40" s="71"/>
      <c r="RHR40" s="71"/>
      <c r="RHS40" s="71"/>
      <c r="RHT40" s="71"/>
      <c r="RHU40" s="71"/>
      <c r="RHV40" s="71"/>
      <c r="RHW40" s="71"/>
      <c r="RHX40" s="71"/>
      <c r="RHY40" s="71"/>
      <c r="RHZ40" s="71"/>
      <c r="RIA40" s="71"/>
      <c r="RIB40" s="71"/>
      <c r="RIC40" s="71"/>
      <c r="RID40" s="71"/>
      <c r="RIE40" s="71"/>
      <c r="RIF40" s="71"/>
      <c r="RIG40" s="71"/>
      <c r="RIH40" s="71"/>
      <c r="RII40" s="71"/>
      <c r="RIJ40" s="71"/>
      <c r="RIK40" s="71"/>
      <c r="RIL40" s="71"/>
      <c r="RIM40" s="71"/>
      <c r="RIN40" s="71"/>
      <c r="RIO40" s="71"/>
      <c r="RIP40" s="71"/>
      <c r="RIQ40" s="71"/>
      <c r="RIR40" s="71"/>
      <c r="RIS40" s="71"/>
      <c r="RIT40" s="71"/>
      <c r="RIU40" s="71"/>
      <c r="RIV40" s="71"/>
      <c r="RIW40" s="71"/>
      <c r="RIX40" s="71"/>
      <c r="RIY40" s="71"/>
      <c r="RIZ40" s="71"/>
      <c r="RJA40" s="71"/>
      <c r="RJB40" s="71"/>
      <c r="RJC40" s="71"/>
      <c r="RJD40" s="71"/>
      <c r="RJE40" s="71"/>
      <c r="RJF40" s="71"/>
      <c r="RJG40" s="71"/>
      <c r="RJH40" s="71"/>
      <c r="RJI40" s="71"/>
      <c r="RJJ40" s="71"/>
      <c r="RJK40" s="71"/>
      <c r="RJL40" s="71"/>
      <c r="RJM40" s="71"/>
      <c r="RJN40" s="71"/>
      <c r="RJO40" s="71"/>
      <c r="RJP40" s="71"/>
      <c r="RJQ40" s="71"/>
      <c r="RJR40" s="71"/>
      <c r="RJS40" s="71"/>
      <c r="RJT40" s="71"/>
      <c r="RJU40" s="71"/>
      <c r="RJV40" s="71"/>
      <c r="RJW40" s="71"/>
      <c r="RJX40" s="71"/>
      <c r="RJY40" s="71"/>
      <c r="RJZ40" s="71"/>
      <c r="RKA40" s="71"/>
      <c r="RKB40" s="71"/>
      <c r="RKC40" s="71"/>
      <c r="RKD40" s="71"/>
      <c r="RKE40" s="71"/>
      <c r="RKF40" s="71"/>
      <c r="RKG40" s="71"/>
      <c r="RKH40" s="71"/>
      <c r="RKI40" s="71"/>
      <c r="RKJ40" s="71"/>
      <c r="RKK40" s="71"/>
      <c r="RKL40" s="71"/>
      <c r="RKM40" s="71"/>
      <c r="RKN40" s="71"/>
      <c r="RKO40" s="71"/>
      <c r="RKP40" s="71"/>
      <c r="RKQ40" s="71"/>
      <c r="RKR40" s="71"/>
      <c r="RKS40" s="71"/>
      <c r="RKT40" s="71"/>
      <c r="RKU40" s="71"/>
      <c r="RKV40" s="71"/>
      <c r="RKW40" s="71"/>
      <c r="RKX40" s="71"/>
      <c r="RKY40" s="71"/>
      <c r="RKZ40" s="71"/>
      <c r="RLA40" s="71"/>
      <c r="RLB40" s="71"/>
      <c r="RLC40" s="71"/>
      <c r="RLD40" s="71"/>
      <c r="RLE40" s="71"/>
      <c r="RLF40" s="71"/>
      <c r="RLG40" s="71"/>
      <c r="RLH40" s="71"/>
      <c r="RLI40" s="71"/>
      <c r="RLJ40" s="71"/>
      <c r="RLK40" s="71"/>
      <c r="RLL40" s="71"/>
      <c r="RLM40" s="71"/>
      <c r="RLN40" s="71"/>
      <c r="RLO40" s="71"/>
      <c r="RLP40" s="71"/>
      <c r="RLQ40" s="71"/>
      <c r="RLR40" s="71"/>
      <c r="RLS40" s="71"/>
      <c r="RLT40" s="71"/>
      <c r="RLU40" s="71"/>
      <c r="RLV40" s="71"/>
      <c r="RLW40" s="71"/>
      <c r="RLX40" s="71"/>
      <c r="RLY40" s="71"/>
      <c r="RLZ40" s="71"/>
      <c r="RMA40" s="71"/>
      <c r="RMB40" s="71"/>
      <c r="RMC40" s="71"/>
      <c r="RMD40" s="71"/>
      <c r="RME40" s="71"/>
      <c r="RMF40" s="71"/>
      <c r="RMG40" s="71"/>
      <c r="RMH40" s="71"/>
      <c r="RMI40" s="71"/>
      <c r="RMJ40" s="71"/>
      <c r="RMK40" s="71"/>
      <c r="RML40" s="71"/>
      <c r="RMM40" s="71"/>
      <c r="RMN40" s="71"/>
      <c r="RMO40" s="71"/>
      <c r="RMP40" s="71"/>
      <c r="RMQ40" s="71"/>
      <c r="RMR40" s="71"/>
      <c r="RMS40" s="71"/>
      <c r="RMT40" s="71"/>
      <c r="RMU40" s="71"/>
      <c r="RMV40" s="71"/>
      <c r="RMW40" s="71"/>
      <c r="RMX40" s="71"/>
      <c r="RMY40" s="71"/>
      <c r="RMZ40" s="71"/>
      <c r="RNA40" s="71"/>
      <c r="RNB40" s="71"/>
      <c r="RNC40" s="71"/>
      <c r="RND40" s="71"/>
      <c r="RNE40" s="71"/>
      <c r="RNF40" s="71"/>
      <c r="RNG40" s="71"/>
      <c r="RNH40" s="71"/>
      <c r="RNI40" s="71"/>
      <c r="RNJ40" s="71"/>
      <c r="RNK40" s="71"/>
      <c r="RNL40" s="71"/>
      <c r="RNM40" s="71"/>
      <c r="RNN40" s="71"/>
      <c r="RNO40" s="71"/>
      <c r="RNP40" s="71"/>
      <c r="RNQ40" s="71"/>
      <c r="RNR40" s="71"/>
      <c r="RNS40" s="71"/>
      <c r="RNT40" s="71"/>
      <c r="RNU40" s="71"/>
      <c r="RNV40" s="71"/>
      <c r="RNW40" s="71"/>
      <c r="RNX40" s="71"/>
      <c r="RNY40" s="71"/>
      <c r="RNZ40" s="71"/>
      <c r="ROA40" s="71"/>
      <c r="ROB40" s="71"/>
      <c r="ROC40" s="71"/>
      <c r="ROD40" s="71"/>
      <c r="ROE40" s="71"/>
      <c r="ROF40" s="71"/>
      <c r="ROG40" s="71"/>
      <c r="ROH40" s="71"/>
      <c r="ROI40" s="71"/>
      <c r="ROJ40" s="71"/>
      <c r="ROK40" s="71"/>
      <c r="ROL40" s="71"/>
      <c r="ROM40" s="71"/>
      <c r="RON40" s="71"/>
      <c r="ROO40" s="71"/>
      <c r="ROP40" s="71"/>
      <c r="ROQ40" s="71"/>
      <c r="ROR40" s="71"/>
      <c r="ROS40" s="71"/>
      <c r="ROT40" s="71"/>
      <c r="ROU40" s="71"/>
      <c r="ROV40" s="71"/>
      <c r="ROW40" s="71"/>
      <c r="ROX40" s="71"/>
      <c r="ROY40" s="71"/>
      <c r="ROZ40" s="71"/>
      <c r="RPA40" s="71"/>
      <c r="RPB40" s="71"/>
      <c r="RPC40" s="71"/>
      <c r="RPD40" s="71"/>
      <c r="RPE40" s="71"/>
      <c r="RPF40" s="71"/>
      <c r="RPG40" s="71"/>
      <c r="RPH40" s="71"/>
      <c r="RPI40" s="71"/>
      <c r="RPJ40" s="71"/>
      <c r="RPK40" s="71"/>
      <c r="RPL40" s="71"/>
      <c r="RPM40" s="71"/>
      <c r="RPN40" s="71"/>
      <c r="RPO40" s="71"/>
      <c r="RPP40" s="71"/>
      <c r="RPQ40" s="71"/>
      <c r="RPR40" s="71"/>
      <c r="RPS40" s="71"/>
      <c r="RPT40" s="71"/>
      <c r="RPU40" s="71"/>
      <c r="RPV40" s="71"/>
      <c r="RPW40" s="71"/>
      <c r="RPX40" s="71"/>
      <c r="RPY40" s="71"/>
      <c r="RPZ40" s="71"/>
      <c r="RQA40" s="71"/>
      <c r="RQB40" s="71"/>
      <c r="RQC40" s="71"/>
      <c r="RQD40" s="71"/>
      <c r="RQE40" s="71"/>
      <c r="RQF40" s="71"/>
      <c r="RQG40" s="71"/>
      <c r="RQH40" s="71"/>
      <c r="RQI40" s="71"/>
      <c r="RQJ40" s="71"/>
      <c r="RQK40" s="71"/>
      <c r="RQL40" s="71"/>
      <c r="RQM40" s="71"/>
      <c r="RQN40" s="71"/>
      <c r="RQO40" s="71"/>
      <c r="RQP40" s="71"/>
      <c r="RQQ40" s="71"/>
      <c r="RQR40" s="71"/>
      <c r="RQS40" s="71"/>
      <c r="RQT40" s="71"/>
      <c r="RQU40" s="71"/>
      <c r="RQV40" s="71"/>
      <c r="RQW40" s="71"/>
      <c r="RQX40" s="71"/>
      <c r="RQY40" s="71"/>
      <c r="RQZ40" s="71"/>
      <c r="RRA40" s="71"/>
      <c r="RRB40" s="71"/>
      <c r="RRC40" s="71"/>
      <c r="RRD40" s="71"/>
      <c r="RRE40" s="71"/>
      <c r="RRF40" s="71"/>
      <c r="RRG40" s="71"/>
      <c r="RRH40" s="71"/>
      <c r="RRI40" s="71"/>
      <c r="RRJ40" s="71"/>
      <c r="RRK40" s="71"/>
      <c r="RRL40" s="71"/>
      <c r="RRM40" s="71"/>
      <c r="RRN40" s="71"/>
      <c r="RRO40" s="71"/>
      <c r="RRP40" s="71"/>
      <c r="RRQ40" s="71"/>
      <c r="RRR40" s="71"/>
      <c r="RRS40" s="71"/>
      <c r="RRT40" s="71"/>
      <c r="RRU40" s="71"/>
      <c r="RRV40" s="71"/>
      <c r="RRW40" s="71"/>
      <c r="RRX40" s="71"/>
      <c r="RRY40" s="71"/>
      <c r="RRZ40" s="71"/>
      <c r="RSA40" s="71"/>
      <c r="RSB40" s="71"/>
      <c r="RSC40" s="71"/>
      <c r="RSD40" s="71"/>
      <c r="RSE40" s="71"/>
      <c r="RSF40" s="71"/>
      <c r="RSG40" s="71"/>
      <c r="RSH40" s="71"/>
      <c r="RSI40" s="71"/>
      <c r="RSJ40" s="71"/>
      <c r="RSK40" s="71"/>
      <c r="RSL40" s="71"/>
      <c r="RSM40" s="71"/>
      <c r="RSN40" s="71"/>
      <c r="RSO40" s="71"/>
      <c r="RSP40" s="71"/>
      <c r="RSQ40" s="71"/>
      <c r="RSR40" s="71"/>
      <c r="RSS40" s="71"/>
      <c r="RST40" s="71"/>
      <c r="RSU40" s="71"/>
      <c r="RSV40" s="71"/>
      <c r="RSW40" s="71"/>
      <c r="RSX40" s="71"/>
      <c r="RSY40" s="71"/>
      <c r="RSZ40" s="71"/>
      <c r="RTA40" s="71"/>
      <c r="RTB40" s="71"/>
      <c r="RTC40" s="71"/>
      <c r="RTD40" s="71"/>
      <c r="RTE40" s="71"/>
      <c r="RTF40" s="71"/>
      <c r="RTG40" s="71"/>
      <c r="RTH40" s="71"/>
      <c r="RTI40" s="71"/>
      <c r="RTJ40" s="71"/>
      <c r="RTK40" s="71"/>
      <c r="RTL40" s="71"/>
      <c r="RTM40" s="71"/>
      <c r="RTN40" s="71"/>
      <c r="RTO40" s="71"/>
      <c r="RTP40" s="71"/>
      <c r="RTQ40" s="71"/>
      <c r="RTR40" s="71"/>
      <c r="RTS40" s="71"/>
      <c r="RTT40" s="71"/>
      <c r="RTU40" s="71"/>
      <c r="RTV40" s="71"/>
      <c r="RTW40" s="71"/>
      <c r="RTX40" s="71"/>
      <c r="RTY40" s="71"/>
      <c r="RTZ40" s="71"/>
      <c r="RUA40" s="71"/>
      <c r="RUB40" s="71"/>
      <c r="RUC40" s="71"/>
      <c r="RUD40" s="71"/>
      <c r="RUE40" s="71"/>
      <c r="RUF40" s="71"/>
      <c r="RUG40" s="71"/>
      <c r="RUH40" s="71"/>
      <c r="RUI40" s="71"/>
      <c r="RUJ40" s="71"/>
      <c r="RUK40" s="71"/>
      <c r="RUL40" s="71"/>
      <c r="RUM40" s="71"/>
      <c r="RUN40" s="71"/>
      <c r="RUO40" s="71"/>
      <c r="RUP40" s="71"/>
      <c r="RUQ40" s="71"/>
      <c r="RUR40" s="71"/>
      <c r="RUS40" s="71"/>
      <c r="RUT40" s="71"/>
      <c r="RUU40" s="71"/>
      <c r="RUV40" s="71"/>
      <c r="RUW40" s="71"/>
      <c r="RUX40" s="71"/>
      <c r="RUY40" s="71"/>
      <c r="RUZ40" s="71"/>
      <c r="RVA40" s="71"/>
      <c r="RVB40" s="71"/>
      <c r="RVC40" s="71"/>
      <c r="RVD40" s="71"/>
      <c r="RVE40" s="71"/>
      <c r="RVF40" s="71"/>
      <c r="RVG40" s="71"/>
      <c r="RVH40" s="71"/>
      <c r="RVI40" s="71"/>
      <c r="RVJ40" s="71"/>
      <c r="RVK40" s="71"/>
      <c r="RVL40" s="71"/>
      <c r="RVM40" s="71"/>
      <c r="RVN40" s="71"/>
      <c r="RVO40" s="71"/>
      <c r="RVP40" s="71"/>
      <c r="RVQ40" s="71"/>
      <c r="RVR40" s="71"/>
      <c r="RVS40" s="71"/>
      <c r="RVT40" s="71"/>
      <c r="RVU40" s="71"/>
      <c r="RVV40" s="71"/>
      <c r="RVW40" s="71"/>
      <c r="RVX40" s="71"/>
      <c r="RVY40" s="71"/>
      <c r="RVZ40" s="71"/>
      <c r="RWA40" s="71"/>
      <c r="RWB40" s="71"/>
      <c r="RWC40" s="71"/>
      <c r="RWD40" s="71"/>
      <c r="RWE40" s="71"/>
      <c r="RWF40" s="71"/>
      <c r="RWG40" s="71"/>
      <c r="RWH40" s="71"/>
      <c r="RWI40" s="71"/>
      <c r="RWJ40" s="71"/>
      <c r="RWK40" s="71"/>
      <c r="RWL40" s="71"/>
      <c r="RWM40" s="71"/>
      <c r="RWN40" s="71"/>
      <c r="RWO40" s="71"/>
      <c r="RWP40" s="71"/>
      <c r="RWQ40" s="71"/>
      <c r="RWR40" s="71"/>
      <c r="RWS40" s="71"/>
      <c r="RWT40" s="71"/>
      <c r="RWU40" s="71"/>
      <c r="RWV40" s="71"/>
      <c r="RWW40" s="71"/>
      <c r="RWX40" s="71"/>
      <c r="RWY40" s="71"/>
      <c r="RWZ40" s="71"/>
      <c r="RXA40" s="71"/>
      <c r="RXB40" s="71"/>
      <c r="RXC40" s="71"/>
      <c r="RXD40" s="71"/>
      <c r="RXE40" s="71"/>
      <c r="RXF40" s="71"/>
      <c r="RXG40" s="71"/>
      <c r="RXH40" s="71"/>
      <c r="RXI40" s="71"/>
      <c r="RXJ40" s="71"/>
      <c r="RXK40" s="71"/>
      <c r="RXL40" s="71"/>
      <c r="RXM40" s="71"/>
      <c r="RXN40" s="71"/>
      <c r="RXO40" s="71"/>
      <c r="RXP40" s="71"/>
      <c r="RXQ40" s="71"/>
      <c r="RXR40" s="71"/>
      <c r="RXS40" s="71"/>
      <c r="RXT40" s="71"/>
      <c r="RXU40" s="71"/>
      <c r="RXV40" s="71"/>
      <c r="RXW40" s="71"/>
      <c r="RXX40" s="71"/>
      <c r="RXY40" s="71"/>
      <c r="RXZ40" s="71"/>
      <c r="RYA40" s="71"/>
      <c r="RYB40" s="71"/>
      <c r="RYC40" s="71"/>
      <c r="RYD40" s="71"/>
      <c r="RYE40" s="71"/>
      <c r="RYF40" s="71"/>
      <c r="RYG40" s="71"/>
      <c r="RYH40" s="71"/>
      <c r="RYI40" s="71"/>
      <c r="RYJ40" s="71"/>
      <c r="RYK40" s="71"/>
      <c r="RYL40" s="71"/>
      <c r="RYM40" s="71"/>
      <c r="RYN40" s="71"/>
      <c r="RYO40" s="71"/>
      <c r="RYP40" s="71"/>
      <c r="RYQ40" s="71"/>
      <c r="RYR40" s="71"/>
      <c r="RYS40" s="71"/>
      <c r="RYT40" s="71"/>
      <c r="RYU40" s="71"/>
      <c r="RYV40" s="71"/>
      <c r="RYW40" s="71"/>
      <c r="RYX40" s="71"/>
      <c r="RYY40" s="71"/>
      <c r="RYZ40" s="71"/>
      <c r="RZA40" s="71"/>
      <c r="RZB40" s="71"/>
      <c r="RZC40" s="71"/>
      <c r="RZD40" s="71"/>
      <c r="RZE40" s="71"/>
      <c r="RZF40" s="71"/>
      <c r="RZG40" s="71"/>
      <c r="RZH40" s="71"/>
      <c r="RZI40" s="71"/>
      <c r="RZJ40" s="71"/>
      <c r="RZK40" s="71"/>
      <c r="RZL40" s="71"/>
      <c r="RZM40" s="71"/>
      <c r="RZN40" s="71"/>
      <c r="RZO40" s="71"/>
      <c r="RZP40" s="71"/>
      <c r="RZQ40" s="71"/>
      <c r="RZR40" s="71"/>
      <c r="RZS40" s="71"/>
      <c r="RZT40" s="71"/>
      <c r="RZU40" s="71"/>
      <c r="RZV40" s="71"/>
      <c r="RZW40" s="71"/>
      <c r="RZX40" s="71"/>
      <c r="RZY40" s="71"/>
      <c r="RZZ40" s="71"/>
      <c r="SAA40" s="71"/>
      <c r="SAB40" s="71"/>
      <c r="SAC40" s="71"/>
      <c r="SAD40" s="71"/>
      <c r="SAE40" s="71"/>
      <c r="SAF40" s="71"/>
      <c r="SAG40" s="71"/>
      <c r="SAH40" s="71"/>
      <c r="SAI40" s="71"/>
      <c r="SAJ40" s="71"/>
      <c r="SAK40" s="71"/>
      <c r="SAL40" s="71"/>
      <c r="SAM40" s="71"/>
      <c r="SAN40" s="71"/>
      <c r="SAO40" s="71"/>
      <c r="SAP40" s="71"/>
      <c r="SAQ40" s="71"/>
      <c r="SAR40" s="71"/>
      <c r="SAS40" s="71"/>
      <c r="SAT40" s="71"/>
      <c r="SAU40" s="71"/>
      <c r="SAV40" s="71"/>
      <c r="SAW40" s="71"/>
      <c r="SAX40" s="71"/>
      <c r="SAY40" s="71"/>
      <c r="SAZ40" s="71"/>
      <c r="SBA40" s="71"/>
      <c r="SBB40" s="71"/>
      <c r="SBC40" s="71"/>
      <c r="SBD40" s="71"/>
      <c r="SBE40" s="71"/>
      <c r="SBF40" s="71"/>
      <c r="SBG40" s="71"/>
      <c r="SBH40" s="71"/>
      <c r="SBI40" s="71"/>
      <c r="SBJ40" s="71"/>
      <c r="SBK40" s="71"/>
      <c r="SBL40" s="71"/>
      <c r="SBM40" s="71"/>
      <c r="SBN40" s="71"/>
      <c r="SBO40" s="71"/>
      <c r="SBP40" s="71"/>
      <c r="SBQ40" s="71"/>
      <c r="SBR40" s="71"/>
      <c r="SBS40" s="71"/>
      <c r="SBT40" s="71"/>
      <c r="SBU40" s="71"/>
      <c r="SBV40" s="71"/>
      <c r="SBW40" s="71"/>
      <c r="SBX40" s="71"/>
      <c r="SBY40" s="71"/>
      <c r="SBZ40" s="71"/>
      <c r="SCA40" s="71"/>
      <c r="SCB40" s="71"/>
      <c r="SCC40" s="71"/>
      <c r="SCD40" s="71"/>
      <c r="SCE40" s="71"/>
      <c r="SCF40" s="71"/>
      <c r="SCG40" s="71"/>
      <c r="SCH40" s="71"/>
      <c r="SCI40" s="71"/>
      <c r="SCJ40" s="71"/>
      <c r="SCK40" s="71"/>
      <c r="SCL40" s="71"/>
      <c r="SCM40" s="71"/>
      <c r="SCN40" s="71"/>
      <c r="SCO40" s="71"/>
      <c r="SCP40" s="71"/>
      <c r="SCQ40" s="71"/>
      <c r="SCR40" s="71"/>
      <c r="SCS40" s="71"/>
      <c r="SCT40" s="71"/>
      <c r="SCU40" s="71"/>
      <c r="SCV40" s="71"/>
      <c r="SCW40" s="71"/>
      <c r="SCX40" s="71"/>
      <c r="SCY40" s="71"/>
      <c r="SCZ40" s="71"/>
      <c r="SDA40" s="71"/>
      <c r="SDB40" s="71"/>
      <c r="SDC40" s="71"/>
      <c r="SDD40" s="71"/>
      <c r="SDE40" s="71"/>
      <c r="SDF40" s="71"/>
      <c r="SDG40" s="71"/>
      <c r="SDH40" s="71"/>
      <c r="SDI40" s="71"/>
      <c r="SDJ40" s="71"/>
      <c r="SDK40" s="71"/>
      <c r="SDL40" s="71"/>
      <c r="SDM40" s="71"/>
      <c r="SDN40" s="71"/>
      <c r="SDO40" s="71"/>
      <c r="SDP40" s="71"/>
      <c r="SDQ40" s="71"/>
      <c r="SDR40" s="71"/>
      <c r="SDS40" s="71"/>
      <c r="SDT40" s="71"/>
      <c r="SDU40" s="71"/>
      <c r="SDV40" s="71"/>
      <c r="SDW40" s="71"/>
      <c r="SDX40" s="71"/>
      <c r="SDY40" s="71"/>
      <c r="SDZ40" s="71"/>
      <c r="SEA40" s="71"/>
      <c r="SEB40" s="71"/>
      <c r="SEC40" s="71"/>
      <c r="SED40" s="71"/>
      <c r="SEE40" s="71"/>
      <c r="SEF40" s="71"/>
      <c r="SEG40" s="71"/>
      <c r="SEH40" s="71"/>
      <c r="SEI40" s="71"/>
      <c r="SEJ40" s="71"/>
      <c r="SEK40" s="71"/>
      <c r="SEL40" s="71"/>
      <c r="SEM40" s="71"/>
      <c r="SEN40" s="71"/>
      <c r="SEO40" s="71"/>
      <c r="SEP40" s="71"/>
      <c r="SEQ40" s="71"/>
      <c r="SER40" s="71"/>
      <c r="SES40" s="71"/>
      <c r="SET40" s="71"/>
      <c r="SEU40" s="71"/>
      <c r="SEV40" s="71"/>
      <c r="SEW40" s="71"/>
      <c r="SEX40" s="71"/>
      <c r="SEY40" s="71"/>
      <c r="SEZ40" s="71"/>
      <c r="SFA40" s="71"/>
      <c r="SFB40" s="71"/>
      <c r="SFC40" s="71"/>
      <c r="SFD40" s="71"/>
      <c r="SFE40" s="71"/>
      <c r="SFF40" s="71"/>
      <c r="SFG40" s="71"/>
      <c r="SFH40" s="71"/>
      <c r="SFI40" s="71"/>
      <c r="SFJ40" s="71"/>
      <c r="SFK40" s="71"/>
      <c r="SFL40" s="71"/>
      <c r="SFM40" s="71"/>
      <c r="SFN40" s="71"/>
      <c r="SFO40" s="71"/>
      <c r="SFP40" s="71"/>
      <c r="SFQ40" s="71"/>
      <c r="SFR40" s="71"/>
      <c r="SFS40" s="71"/>
      <c r="SFT40" s="71"/>
      <c r="SFU40" s="71"/>
      <c r="SFV40" s="71"/>
      <c r="SFW40" s="71"/>
      <c r="SFX40" s="71"/>
      <c r="SFY40" s="71"/>
      <c r="SFZ40" s="71"/>
      <c r="SGA40" s="71"/>
      <c r="SGB40" s="71"/>
      <c r="SGC40" s="71"/>
      <c r="SGD40" s="71"/>
      <c r="SGE40" s="71"/>
      <c r="SGF40" s="71"/>
      <c r="SGG40" s="71"/>
      <c r="SGH40" s="71"/>
      <c r="SGI40" s="71"/>
      <c r="SGJ40" s="71"/>
      <c r="SGK40" s="71"/>
      <c r="SGL40" s="71"/>
      <c r="SGM40" s="71"/>
      <c r="SGN40" s="71"/>
      <c r="SGO40" s="71"/>
      <c r="SGP40" s="71"/>
      <c r="SGQ40" s="71"/>
      <c r="SGR40" s="71"/>
      <c r="SGS40" s="71"/>
      <c r="SGT40" s="71"/>
      <c r="SGU40" s="71"/>
      <c r="SGV40" s="71"/>
      <c r="SGW40" s="71"/>
      <c r="SGX40" s="71"/>
      <c r="SGY40" s="71"/>
      <c r="SGZ40" s="71"/>
      <c r="SHA40" s="71"/>
      <c r="SHB40" s="71"/>
      <c r="SHC40" s="71"/>
      <c r="SHD40" s="71"/>
      <c r="SHE40" s="71"/>
      <c r="SHF40" s="71"/>
      <c r="SHG40" s="71"/>
      <c r="SHH40" s="71"/>
      <c r="SHI40" s="71"/>
      <c r="SHJ40" s="71"/>
      <c r="SHK40" s="71"/>
      <c r="SHL40" s="71"/>
      <c r="SHM40" s="71"/>
      <c r="SHN40" s="71"/>
      <c r="SHO40" s="71"/>
      <c r="SHP40" s="71"/>
      <c r="SHQ40" s="71"/>
      <c r="SHR40" s="71"/>
      <c r="SHS40" s="71"/>
      <c r="SHT40" s="71"/>
      <c r="SHU40" s="71"/>
      <c r="SHV40" s="71"/>
      <c r="SHW40" s="71"/>
      <c r="SHX40" s="71"/>
      <c r="SHY40" s="71"/>
      <c r="SHZ40" s="71"/>
      <c r="SIA40" s="71"/>
      <c r="SIB40" s="71"/>
      <c r="SIC40" s="71"/>
      <c r="SID40" s="71"/>
      <c r="SIE40" s="71"/>
      <c r="SIF40" s="71"/>
      <c r="SIG40" s="71"/>
      <c r="SIH40" s="71"/>
      <c r="SII40" s="71"/>
      <c r="SIJ40" s="71"/>
      <c r="SIK40" s="71"/>
      <c r="SIL40" s="71"/>
      <c r="SIM40" s="71"/>
      <c r="SIN40" s="71"/>
      <c r="SIO40" s="71"/>
      <c r="SIP40" s="71"/>
      <c r="SIQ40" s="71"/>
      <c r="SIR40" s="71"/>
      <c r="SIS40" s="71"/>
      <c r="SIT40" s="71"/>
      <c r="SIU40" s="71"/>
      <c r="SIV40" s="71"/>
      <c r="SIW40" s="71"/>
      <c r="SIX40" s="71"/>
      <c r="SIY40" s="71"/>
      <c r="SIZ40" s="71"/>
      <c r="SJA40" s="71"/>
      <c r="SJB40" s="71"/>
      <c r="SJC40" s="71"/>
      <c r="SJD40" s="71"/>
      <c r="SJE40" s="71"/>
      <c r="SJF40" s="71"/>
      <c r="SJG40" s="71"/>
      <c r="SJH40" s="71"/>
      <c r="SJI40" s="71"/>
      <c r="SJJ40" s="71"/>
      <c r="SJK40" s="71"/>
      <c r="SJL40" s="71"/>
      <c r="SJM40" s="71"/>
      <c r="SJN40" s="71"/>
      <c r="SJO40" s="71"/>
      <c r="SJP40" s="71"/>
      <c r="SJQ40" s="71"/>
      <c r="SJR40" s="71"/>
      <c r="SJS40" s="71"/>
      <c r="SJT40" s="71"/>
      <c r="SJU40" s="71"/>
      <c r="SJV40" s="71"/>
      <c r="SJW40" s="71"/>
      <c r="SJX40" s="71"/>
      <c r="SJY40" s="71"/>
      <c r="SJZ40" s="71"/>
      <c r="SKA40" s="71"/>
      <c r="SKB40" s="71"/>
      <c r="SKC40" s="71"/>
      <c r="SKD40" s="71"/>
      <c r="SKE40" s="71"/>
      <c r="SKF40" s="71"/>
      <c r="SKG40" s="71"/>
      <c r="SKH40" s="71"/>
      <c r="SKI40" s="71"/>
      <c r="SKJ40" s="71"/>
      <c r="SKK40" s="71"/>
      <c r="SKL40" s="71"/>
      <c r="SKM40" s="71"/>
      <c r="SKN40" s="71"/>
      <c r="SKO40" s="71"/>
      <c r="SKP40" s="71"/>
      <c r="SKQ40" s="71"/>
      <c r="SKR40" s="71"/>
      <c r="SKS40" s="71"/>
      <c r="SKT40" s="71"/>
      <c r="SKU40" s="71"/>
      <c r="SKV40" s="71"/>
      <c r="SKW40" s="71"/>
      <c r="SKX40" s="71"/>
      <c r="SKY40" s="71"/>
      <c r="SKZ40" s="71"/>
      <c r="SLA40" s="71"/>
      <c r="SLB40" s="71"/>
      <c r="SLC40" s="71"/>
      <c r="SLD40" s="71"/>
      <c r="SLE40" s="71"/>
      <c r="SLF40" s="71"/>
      <c r="SLG40" s="71"/>
      <c r="SLH40" s="71"/>
      <c r="SLI40" s="71"/>
      <c r="SLJ40" s="71"/>
      <c r="SLK40" s="71"/>
      <c r="SLL40" s="71"/>
      <c r="SLM40" s="71"/>
      <c r="SLN40" s="71"/>
      <c r="SLO40" s="71"/>
      <c r="SLP40" s="71"/>
      <c r="SLQ40" s="71"/>
      <c r="SLR40" s="71"/>
      <c r="SLS40" s="71"/>
      <c r="SLT40" s="71"/>
      <c r="SLU40" s="71"/>
      <c r="SLV40" s="71"/>
      <c r="SLW40" s="71"/>
      <c r="SLX40" s="71"/>
      <c r="SLY40" s="71"/>
      <c r="SLZ40" s="71"/>
      <c r="SMA40" s="71"/>
      <c r="SMB40" s="71"/>
      <c r="SMC40" s="71"/>
      <c r="SMD40" s="71"/>
      <c r="SME40" s="71"/>
      <c r="SMF40" s="71"/>
      <c r="SMG40" s="71"/>
      <c r="SMH40" s="71"/>
      <c r="SMI40" s="71"/>
      <c r="SMJ40" s="71"/>
      <c r="SMK40" s="71"/>
      <c r="SML40" s="71"/>
      <c r="SMM40" s="71"/>
      <c r="SMN40" s="71"/>
      <c r="SMO40" s="71"/>
      <c r="SMP40" s="71"/>
      <c r="SMQ40" s="71"/>
      <c r="SMR40" s="71"/>
      <c r="SMS40" s="71"/>
      <c r="SMT40" s="71"/>
      <c r="SMU40" s="71"/>
      <c r="SMV40" s="71"/>
      <c r="SMW40" s="71"/>
      <c r="SMX40" s="71"/>
      <c r="SMY40" s="71"/>
      <c r="SMZ40" s="71"/>
      <c r="SNA40" s="71"/>
      <c r="SNB40" s="71"/>
      <c r="SNC40" s="71"/>
      <c r="SND40" s="71"/>
      <c r="SNE40" s="71"/>
      <c r="SNF40" s="71"/>
      <c r="SNG40" s="71"/>
      <c r="SNH40" s="71"/>
      <c r="SNI40" s="71"/>
      <c r="SNJ40" s="71"/>
      <c r="SNK40" s="71"/>
      <c r="SNL40" s="71"/>
      <c r="SNM40" s="71"/>
      <c r="SNN40" s="71"/>
      <c r="SNO40" s="71"/>
      <c r="SNP40" s="71"/>
      <c r="SNQ40" s="71"/>
      <c r="SNR40" s="71"/>
      <c r="SNS40" s="71"/>
      <c r="SNT40" s="71"/>
      <c r="SNU40" s="71"/>
      <c r="SNV40" s="71"/>
      <c r="SNW40" s="71"/>
      <c r="SNX40" s="71"/>
      <c r="SNY40" s="71"/>
      <c r="SNZ40" s="71"/>
      <c r="SOA40" s="71"/>
      <c r="SOB40" s="71"/>
      <c r="SOC40" s="71"/>
      <c r="SOD40" s="71"/>
      <c r="SOE40" s="71"/>
      <c r="SOF40" s="71"/>
      <c r="SOG40" s="71"/>
      <c r="SOH40" s="71"/>
      <c r="SOI40" s="71"/>
      <c r="SOJ40" s="71"/>
      <c r="SOK40" s="71"/>
      <c r="SOL40" s="71"/>
      <c r="SOM40" s="71"/>
      <c r="SON40" s="71"/>
      <c r="SOO40" s="71"/>
      <c r="SOP40" s="71"/>
      <c r="SOQ40" s="71"/>
      <c r="SOR40" s="71"/>
      <c r="SOS40" s="71"/>
      <c r="SOT40" s="71"/>
      <c r="SOU40" s="71"/>
      <c r="SOV40" s="71"/>
      <c r="SOW40" s="71"/>
      <c r="SOX40" s="71"/>
      <c r="SOY40" s="71"/>
      <c r="SOZ40" s="71"/>
      <c r="SPA40" s="71"/>
      <c r="SPB40" s="71"/>
      <c r="SPC40" s="71"/>
      <c r="SPD40" s="71"/>
      <c r="SPE40" s="71"/>
      <c r="SPF40" s="71"/>
      <c r="SPG40" s="71"/>
      <c r="SPH40" s="71"/>
      <c r="SPI40" s="71"/>
      <c r="SPJ40" s="71"/>
      <c r="SPK40" s="71"/>
      <c r="SPL40" s="71"/>
      <c r="SPM40" s="71"/>
      <c r="SPN40" s="71"/>
      <c r="SPO40" s="71"/>
      <c r="SPP40" s="71"/>
      <c r="SPQ40" s="71"/>
      <c r="SPR40" s="71"/>
      <c r="SPS40" s="71"/>
      <c r="SPT40" s="71"/>
      <c r="SPU40" s="71"/>
      <c r="SPV40" s="71"/>
      <c r="SPW40" s="71"/>
      <c r="SPX40" s="71"/>
      <c r="SPY40" s="71"/>
      <c r="SPZ40" s="71"/>
      <c r="SQA40" s="71"/>
      <c r="SQB40" s="71"/>
      <c r="SQC40" s="71"/>
      <c r="SQD40" s="71"/>
      <c r="SQE40" s="71"/>
      <c r="SQF40" s="71"/>
      <c r="SQG40" s="71"/>
      <c r="SQH40" s="71"/>
      <c r="SQI40" s="71"/>
      <c r="SQJ40" s="71"/>
      <c r="SQK40" s="71"/>
      <c r="SQL40" s="71"/>
      <c r="SQM40" s="71"/>
      <c r="SQN40" s="71"/>
      <c r="SQO40" s="71"/>
      <c r="SQP40" s="71"/>
      <c r="SQQ40" s="71"/>
      <c r="SQR40" s="71"/>
      <c r="SQS40" s="71"/>
      <c r="SQT40" s="71"/>
      <c r="SQU40" s="71"/>
      <c r="SQV40" s="71"/>
      <c r="SQW40" s="71"/>
      <c r="SQX40" s="71"/>
      <c r="SQY40" s="71"/>
      <c r="SQZ40" s="71"/>
      <c r="SRA40" s="71"/>
      <c r="SRB40" s="71"/>
      <c r="SRC40" s="71"/>
      <c r="SRD40" s="71"/>
      <c r="SRE40" s="71"/>
      <c r="SRF40" s="71"/>
      <c r="SRG40" s="71"/>
      <c r="SRH40" s="71"/>
      <c r="SRI40" s="71"/>
      <c r="SRJ40" s="71"/>
      <c r="SRK40" s="71"/>
      <c r="SRL40" s="71"/>
      <c r="SRM40" s="71"/>
      <c r="SRN40" s="71"/>
      <c r="SRO40" s="71"/>
      <c r="SRP40" s="71"/>
      <c r="SRQ40" s="71"/>
      <c r="SRR40" s="71"/>
      <c r="SRS40" s="71"/>
      <c r="SRT40" s="71"/>
      <c r="SRU40" s="71"/>
      <c r="SRV40" s="71"/>
      <c r="SRW40" s="71"/>
      <c r="SRX40" s="71"/>
      <c r="SRY40" s="71"/>
      <c r="SRZ40" s="71"/>
      <c r="SSA40" s="71"/>
      <c r="SSB40" s="71"/>
      <c r="SSC40" s="71"/>
      <c r="SSD40" s="71"/>
      <c r="SSE40" s="71"/>
      <c r="SSF40" s="71"/>
      <c r="SSG40" s="71"/>
      <c r="SSH40" s="71"/>
      <c r="SSI40" s="71"/>
      <c r="SSJ40" s="71"/>
      <c r="SSK40" s="71"/>
      <c r="SSL40" s="71"/>
      <c r="SSM40" s="71"/>
      <c r="SSN40" s="71"/>
      <c r="SSO40" s="71"/>
      <c r="SSP40" s="71"/>
      <c r="SSQ40" s="71"/>
      <c r="SSR40" s="71"/>
      <c r="SSS40" s="71"/>
      <c r="SST40" s="71"/>
      <c r="SSU40" s="71"/>
      <c r="SSV40" s="71"/>
      <c r="SSW40" s="71"/>
      <c r="SSX40" s="71"/>
      <c r="SSY40" s="71"/>
      <c r="SSZ40" s="71"/>
      <c r="STA40" s="71"/>
      <c r="STB40" s="71"/>
      <c r="STC40" s="71"/>
      <c r="STD40" s="71"/>
      <c r="STE40" s="71"/>
      <c r="STF40" s="71"/>
      <c r="STG40" s="71"/>
      <c r="STH40" s="71"/>
      <c r="STI40" s="71"/>
      <c r="STJ40" s="71"/>
      <c r="STK40" s="71"/>
      <c r="STL40" s="71"/>
      <c r="STM40" s="71"/>
      <c r="STN40" s="71"/>
      <c r="STO40" s="71"/>
      <c r="STP40" s="71"/>
      <c r="STQ40" s="71"/>
      <c r="STR40" s="71"/>
      <c r="STS40" s="71"/>
      <c r="STT40" s="71"/>
      <c r="STU40" s="71"/>
      <c r="STV40" s="71"/>
      <c r="STW40" s="71"/>
      <c r="STX40" s="71"/>
      <c r="STY40" s="71"/>
      <c r="STZ40" s="71"/>
      <c r="SUA40" s="71"/>
      <c r="SUB40" s="71"/>
      <c r="SUC40" s="71"/>
      <c r="SUD40" s="71"/>
      <c r="SUE40" s="71"/>
      <c r="SUF40" s="71"/>
      <c r="SUG40" s="71"/>
      <c r="SUH40" s="71"/>
      <c r="SUI40" s="71"/>
      <c r="SUJ40" s="71"/>
      <c r="SUK40" s="71"/>
      <c r="SUL40" s="71"/>
      <c r="SUM40" s="71"/>
      <c r="SUN40" s="71"/>
      <c r="SUO40" s="71"/>
      <c r="SUP40" s="71"/>
      <c r="SUQ40" s="71"/>
      <c r="SUR40" s="71"/>
      <c r="SUS40" s="71"/>
      <c r="SUT40" s="71"/>
      <c r="SUU40" s="71"/>
      <c r="SUV40" s="71"/>
      <c r="SUW40" s="71"/>
      <c r="SUX40" s="71"/>
      <c r="SUY40" s="71"/>
      <c r="SUZ40" s="71"/>
      <c r="SVA40" s="71"/>
      <c r="SVB40" s="71"/>
      <c r="SVC40" s="71"/>
      <c r="SVD40" s="71"/>
      <c r="SVE40" s="71"/>
      <c r="SVF40" s="71"/>
      <c r="SVG40" s="71"/>
      <c r="SVH40" s="71"/>
      <c r="SVI40" s="71"/>
      <c r="SVJ40" s="71"/>
      <c r="SVK40" s="71"/>
      <c r="SVL40" s="71"/>
      <c r="SVM40" s="71"/>
      <c r="SVN40" s="71"/>
      <c r="SVO40" s="71"/>
      <c r="SVP40" s="71"/>
      <c r="SVQ40" s="71"/>
      <c r="SVR40" s="71"/>
      <c r="SVS40" s="71"/>
      <c r="SVT40" s="71"/>
      <c r="SVU40" s="71"/>
      <c r="SVV40" s="71"/>
      <c r="SVW40" s="71"/>
      <c r="SVX40" s="71"/>
      <c r="SVY40" s="71"/>
      <c r="SVZ40" s="71"/>
      <c r="SWA40" s="71"/>
      <c r="SWB40" s="71"/>
      <c r="SWC40" s="71"/>
      <c r="SWD40" s="71"/>
      <c r="SWE40" s="71"/>
      <c r="SWF40" s="71"/>
      <c r="SWG40" s="71"/>
      <c r="SWH40" s="71"/>
      <c r="SWI40" s="71"/>
      <c r="SWJ40" s="71"/>
      <c r="SWK40" s="71"/>
      <c r="SWL40" s="71"/>
      <c r="SWM40" s="71"/>
      <c r="SWN40" s="71"/>
      <c r="SWO40" s="71"/>
      <c r="SWP40" s="71"/>
      <c r="SWQ40" s="71"/>
      <c r="SWR40" s="71"/>
      <c r="SWS40" s="71"/>
      <c r="SWT40" s="71"/>
      <c r="SWU40" s="71"/>
      <c r="SWV40" s="71"/>
      <c r="SWW40" s="71"/>
      <c r="SWX40" s="71"/>
      <c r="SWY40" s="71"/>
      <c r="SWZ40" s="71"/>
      <c r="SXA40" s="71"/>
      <c r="SXB40" s="71"/>
      <c r="SXC40" s="71"/>
      <c r="SXD40" s="71"/>
      <c r="SXE40" s="71"/>
      <c r="SXF40" s="71"/>
      <c r="SXG40" s="71"/>
      <c r="SXH40" s="71"/>
      <c r="SXI40" s="71"/>
      <c r="SXJ40" s="71"/>
      <c r="SXK40" s="71"/>
      <c r="SXL40" s="71"/>
      <c r="SXM40" s="71"/>
      <c r="SXN40" s="71"/>
      <c r="SXO40" s="71"/>
      <c r="SXP40" s="71"/>
      <c r="SXQ40" s="71"/>
      <c r="SXR40" s="71"/>
      <c r="SXS40" s="71"/>
      <c r="SXT40" s="71"/>
      <c r="SXU40" s="71"/>
      <c r="SXV40" s="71"/>
      <c r="SXW40" s="71"/>
      <c r="SXX40" s="71"/>
      <c r="SXY40" s="71"/>
      <c r="SXZ40" s="71"/>
      <c r="SYA40" s="71"/>
      <c r="SYB40" s="71"/>
      <c r="SYC40" s="71"/>
      <c r="SYD40" s="71"/>
      <c r="SYE40" s="71"/>
      <c r="SYF40" s="71"/>
      <c r="SYG40" s="71"/>
      <c r="SYH40" s="71"/>
      <c r="SYI40" s="71"/>
      <c r="SYJ40" s="71"/>
      <c r="SYK40" s="71"/>
      <c r="SYL40" s="71"/>
      <c r="SYM40" s="71"/>
      <c r="SYN40" s="71"/>
      <c r="SYO40" s="71"/>
      <c r="SYP40" s="71"/>
      <c r="SYQ40" s="71"/>
      <c r="SYR40" s="71"/>
      <c r="SYS40" s="71"/>
      <c r="SYT40" s="71"/>
      <c r="SYU40" s="71"/>
      <c r="SYV40" s="71"/>
      <c r="SYW40" s="71"/>
      <c r="SYX40" s="71"/>
      <c r="SYY40" s="71"/>
      <c r="SYZ40" s="71"/>
      <c r="SZA40" s="71"/>
      <c r="SZB40" s="71"/>
      <c r="SZC40" s="71"/>
      <c r="SZD40" s="71"/>
      <c r="SZE40" s="71"/>
      <c r="SZF40" s="71"/>
      <c r="SZG40" s="71"/>
      <c r="SZH40" s="71"/>
      <c r="SZI40" s="71"/>
      <c r="SZJ40" s="71"/>
      <c r="SZK40" s="71"/>
      <c r="SZL40" s="71"/>
      <c r="SZM40" s="71"/>
      <c r="SZN40" s="71"/>
      <c r="SZO40" s="71"/>
      <c r="SZP40" s="71"/>
      <c r="SZQ40" s="71"/>
      <c r="SZR40" s="71"/>
      <c r="SZS40" s="71"/>
      <c r="SZT40" s="71"/>
      <c r="SZU40" s="71"/>
      <c r="SZV40" s="71"/>
      <c r="SZW40" s="71"/>
      <c r="SZX40" s="71"/>
      <c r="SZY40" s="71"/>
      <c r="SZZ40" s="71"/>
      <c r="TAA40" s="71"/>
      <c r="TAB40" s="71"/>
      <c r="TAC40" s="71"/>
      <c r="TAD40" s="71"/>
      <c r="TAE40" s="71"/>
      <c r="TAF40" s="71"/>
      <c r="TAG40" s="71"/>
      <c r="TAH40" s="71"/>
      <c r="TAI40" s="71"/>
      <c r="TAJ40" s="71"/>
      <c r="TAK40" s="71"/>
      <c r="TAL40" s="71"/>
      <c r="TAM40" s="71"/>
      <c r="TAN40" s="71"/>
      <c r="TAO40" s="71"/>
      <c r="TAP40" s="71"/>
      <c r="TAQ40" s="71"/>
      <c r="TAR40" s="71"/>
      <c r="TAS40" s="71"/>
      <c r="TAT40" s="71"/>
      <c r="TAU40" s="71"/>
      <c r="TAV40" s="71"/>
      <c r="TAW40" s="71"/>
      <c r="TAX40" s="71"/>
      <c r="TAY40" s="71"/>
      <c r="TAZ40" s="71"/>
      <c r="TBA40" s="71"/>
      <c r="TBB40" s="71"/>
      <c r="TBC40" s="71"/>
      <c r="TBD40" s="71"/>
      <c r="TBE40" s="71"/>
      <c r="TBF40" s="71"/>
      <c r="TBG40" s="71"/>
      <c r="TBH40" s="71"/>
      <c r="TBI40" s="71"/>
      <c r="TBJ40" s="71"/>
      <c r="TBK40" s="71"/>
      <c r="TBL40" s="71"/>
      <c r="TBM40" s="71"/>
      <c r="TBN40" s="71"/>
      <c r="TBO40" s="71"/>
      <c r="TBP40" s="71"/>
      <c r="TBQ40" s="71"/>
      <c r="TBR40" s="71"/>
      <c r="TBS40" s="71"/>
      <c r="TBT40" s="71"/>
      <c r="TBU40" s="71"/>
      <c r="TBV40" s="71"/>
      <c r="TBW40" s="71"/>
      <c r="TBX40" s="71"/>
      <c r="TBY40" s="71"/>
      <c r="TBZ40" s="71"/>
      <c r="TCA40" s="71"/>
      <c r="TCB40" s="71"/>
      <c r="TCC40" s="71"/>
      <c r="TCD40" s="71"/>
      <c r="TCE40" s="71"/>
      <c r="TCF40" s="71"/>
      <c r="TCG40" s="71"/>
      <c r="TCH40" s="71"/>
      <c r="TCI40" s="71"/>
      <c r="TCJ40" s="71"/>
      <c r="TCK40" s="71"/>
      <c r="TCL40" s="71"/>
      <c r="TCM40" s="71"/>
      <c r="TCN40" s="71"/>
      <c r="TCO40" s="71"/>
      <c r="TCP40" s="71"/>
      <c r="TCQ40" s="71"/>
      <c r="TCR40" s="71"/>
      <c r="TCS40" s="71"/>
      <c r="TCT40" s="71"/>
      <c r="TCU40" s="71"/>
      <c r="TCV40" s="71"/>
      <c r="TCW40" s="71"/>
      <c r="TCX40" s="71"/>
      <c r="TCY40" s="71"/>
      <c r="TCZ40" s="71"/>
      <c r="TDA40" s="71"/>
      <c r="TDB40" s="71"/>
      <c r="TDC40" s="71"/>
      <c r="TDD40" s="71"/>
      <c r="TDE40" s="71"/>
      <c r="TDF40" s="71"/>
      <c r="TDG40" s="71"/>
      <c r="TDH40" s="71"/>
      <c r="TDI40" s="71"/>
      <c r="TDJ40" s="71"/>
      <c r="TDK40" s="71"/>
      <c r="TDL40" s="71"/>
      <c r="TDM40" s="71"/>
      <c r="TDN40" s="71"/>
      <c r="TDO40" s="71"/>
      <c r="TDP40" s="71"/>
      <c r="TDQ40" s="71"/>
      <c r="TDR40" s="71"/>
      <c r="TDS40" s="71"/>
      <c r="TDT40" s="71"/>
      <c r="TDU40" s="71"/>
      <c r="TDV40" s="71"/>
      <c r="TDW40" s="71"/>
      <c r="TDX40" s="71"/>
      <c r="TDY40" s="71"/>
      <c r="TDZ40" s="71"/>
      <c r="TEA40" s="71"/>
      <c r="TEB40" s="71"/>
      <c r="TEC40" s="71"/>
      <c r="TED40" s="71"/>
      <c r="TEE40" s="71"/>
      <c r="TEF40" s="71"/>
      <c r="TEG40" s="71"/>
      <c r="TEH40" s="71"/>
      <c r="TEI40" s="71"/>
      <c r="TEJ40" s="71"/>
      <c r="TEK40" s="71"/>
      <c r="TEL40" s="71"/>
      <c r="TEM40" s="71"/>
      <c r="TEN40" s="71"/>
      <c r="TEO40" s="71"/>
      <c r="TEP40" s="71"/>
      <c r="TEQ40" s="71"/>
      <c r="TER40" s="71"/>
      <c r="TES40" s="71"/>
      <c r="TET40" s="71"/>
      <c r="TEU40" s="71"/>
      <c r="TEV40" s="71"/>
      <c r="TEW40" s="71"/>
      <c r="TEX40" s="71"/>
      <c r="TEY40" s="71"/>
      <c r="TEZ40" s="71"/>
      <c r="TFA40" s="71"/>
      <c r="TFB40" s="71"/>
      <c r="TFC40" s="71"/>
      <c r="TFD40" s="71"/>
      <c r="TFE40" s="71"/>
      <c r="TFF40" s="71"/>
      <c r="TFG40" s="71"/>
      <c r="TFH40" s="71"/>
      <c r="TFI40" s="71"/>
      <c r="TFJ40" s="71"/>
      <c r="TFK40" s="71"/>
      <c r="TFL40" s="71"/>
      <c r="TFM40" s="71"/>
      <c r="TFN40" s="71"/>
      <c r="TFO40" s="71"/>
      <c r="TFP40" s="71"/>
      <c r="TFQ40" s="71"/>
      <c r="TFR40" s="71"/>
      <c r="TFS40" s="71"/>
      <c r="TFT40" s="71"/>
      <c r="TFU40" s="71"/>
      <c r="TFV40" s="71"/>
      <c r="TFW40" s="71"/>
      <c r="TFX40" s="71"/>
      <c r="TFY40" s="71"/>
      <c r="TFZ40" s="71"/>
      <c r="TGA40" s="71"/>
      <c r="TGB40" s="71"/>
      <c r="TGC40" s="71"/>
      <c r="TGD40" s="71"/>
      <c r="TGE40" s="71"/>
      <c r="TGF40" s="71"/>
      <c r="TGG40" s="71"/>
      <c r="TGH40" s="71"/>
      <c r="TGI40" s="71"/>
      <c r="TGJ40" s="71"/>
      <c r="TGK40" s="71"/>
      <c r="TGL40" s="71"/>
      <c r="TGM40" s="71"/>
      <c r="TGN40" s="71"/>
      <c r="TGO40" s="71"/>
      <c r="TGP40" s="71"/>
      <c r="TGQ40" s="71"/>
      <c r="TGR40" s="71"/>
      <c r="TGS40" s="71"/>
      <c r="TGT40" s="71"/>
      <c r="TGU40" s="71"/>
      <c r="TGV40" s="71"/>
      <c r="TGW40" s="71"/>
      <c r="TGX40" s="71"/>
      <c r="TGY40" s="71"/>
      <c r="TGZ40" s="71"/>
      <c r="THA40" s="71"/>
      <c r="THB40" s="71"/>
      <c r="THC40" s="71"/>
      <c r="THD40" s="71"/>
      <c r="THE40" s="71"/>
      <c r="THF40" s="71"/>
      <c r="THG40" s="71"/>
      <c r="THH40" s="71"/>
      <c r="THI40" s="71"/>
      <c r="THJ40" s="71"/>
      <c r="THK40" s="71"/>
      <c r="THL40" s="71"/>
      <c r="THM40" s="71"/>
      <c r="THN40" s="71"/>
      <c r="THO40" s="71"/>
      <c r="THP40" s="71"/>
      <c r="THQ40" s="71"/>
      <c r="THR40" s="71"/>
      <c r="THS40" s="71"/>
      <c r="THT40" s="71"/>
      <c r="THU40" s="71"/>
      <c r="THV40" s="71"/>
      <c r="THW40" s="71"/>
      <c r="THX40" s="71"/>
      <c r="THY40" s="71"/>
      <c r="THZ40" s="71"/>
      <c r="TIA40" s="71"/>
      <c r="TIB40" s="71"/>
      <c r="TIC40" s="71"/>
      <c r="TID40" s="71"/>
      <c r="TIE40" s="71"/>
      <c r="TIF40" s="71"/>
      <c r="TIG40" s="71"/>
      <c r="TIH40" s="71"/>
      <c r="TII40" s="71"/>
      <c r="TIJ40" s="71"/>
      <c r="TIK40" s="71"/>
      <c r="TIL40" s="71"/>
      <c r="TIM40" s="71"/>
      <c r="TIN40" s="71"/>
      <c r="TIO40" s="71"/>
      <c r="TIP40" s="71"/>
      <c r="TIQ40" s="71"/>
      <c r="TIR40" s="71"/>
      <c r="TIS40" s="71"/>
      <c r="TIT40" s="71"/>
      <c r="TIU40" s="71"/>
      <c r="TIV40" s="71"/>
      <c r="TIW40" s="71"/>
      <c r="TIX40" s="71"/>
      <c r="TIY40" s="71"/>
      <c r="TIZ40" s="71"/>
      <c r="TJA40" s="71"/>
      <c r="TJB40" s="71"/>
      <c r="TJC40" s="71"/>
      <c r="TJD40" s="71"/>
      <c r="TJE40" s="71"/>
      <c r="TJF40" s="71"/>
      <c r="TJG40" s="71"/>
      <c r="TJH40" s="71"/>
      <c r="TJI40" s="71"/>
      <c r="TJJ40" s="71"/>
      <c r="TJK40" s="71"/>
      <c r="TJL40" s="71"/>
      <c r="TJM40" s="71"/>
      <c r="TJN40" s="71"/>
      <c r="TJO40" s="71"/>
      <c r="TJP40" s="71"/>
      <c r="TJQ40" s="71"/>
      <c r="TJR40" s="71"/>
      <c r="TJS40" s="71"/>
      <c r="TJT40" s="71"/>
      <c r="TJU40" s="71"/>
      <c r="TJV40" s="71"/>
      <c r="TJW40" s="71"/>
      <c r="TJX40" s="71"/>
      <c r="TJY40" s="71"/>
      <c r="TJZ40" s="71"/>
      <c r="TKA40" s="71"/>
      <c r="TKB40" s="71"/>
      <c r="TKC40" s="71"/>
      <c r="TKD40" s="71"/>
      <c r="TKE40" s="71"/>
      <c r="TKF40" s="71"/>
      <c r="TKG40" s="71"/>
      <c r="TKH40" s="71"/>
      <c r="TKI40" s="71"/>
      <c r="TKJ40" s="71"/>
      <c r="TKK40" s="71"/>
      <c r="TKL40" s="71"/>
      <c r="TKM40" s="71"/>
      <c r="TKN40" s="71"/>
      <c r="TKO40" s="71"/>
      <c r="TKP40" s="71"/>
      <c r="TKQ40" s="71"/>
      <c r="TKR40" s="71"/>
      <c r="TKS40" s="71"/>
      <c r="TKT40" s="71"/>
      <c r="TKU40" s="71"/>
      <c r="TKV40" s="71"/>
      <c r="TKW40" s="71"/>
      <c r="TKX40" s="71"/>
      <c r="TKY40" s="71"/>
      <c r="TKZ40" s="71"/>
      <c r="TLA40" s="71"/>
      <c r="TLB40" s="71"/>
      <c r="TLC40" s="71"/>
      <c r="TLD40" s="71"/>
      <c r="TLE40" s="71"/>
      <c r="TLF40" s="71"/>
      <c r="TLG40" s="71"/>
      <c r="TLH40" s="71"/>
      <c r="TLI40" s="71"/>
      <c r="TLJ40" s="71"/>
      <c r="TLK40" s="71"/>
      <c r="TLL40" s="71"/>
      <c r="TLM40" s="71"/>
      <c r="TLN40" s="71"/>
      <c r="TLO40" s="71"/>
      <c r="TLP40" s="71"/>
      <c r="TLQ40" s="71"/>
      <c r="TLR40" s="71"/>
      <c r="TLS40" s="71"/>
      <c r="TLT40" s="71"/>
      <c r="TLU40" s="71"/>
      <c r="TLV40" s="71"/>
      <c r="TLW40" s="71"/>
      <c r="TLX40" s="71"/>
      <c r="TLY40" s="71"/>
      <c r="TLZ40" s="71"/>
      <c r="TMA40" s="71"/>
      <c r="TMB40" s="71"/>
      <c r="TMC40" s="71"/>
      <c r="TMD40" s="71"/>
      <c r="TME40" s="71"/>
      <c r="TMF40" s="71"/>
      <c r="TMG40" s="71"/>
      <c r="TMH40" s="71"/>
      <c r="TMI40" s="71"/>
      <c r="TMJ40" s="71"/>
      <c r="TMK40" s="71"/>
      <c r="TML40" s="71"/>
      <c r="TMM40" s="71"/>
      <c r="TMN40" s="71"/>
      <c r="TMO40" s="71"/>
      <c r="TMP40" s="71"/>
      <c r="TMQ40" s="71"/>
      <c r="TMR40" s="71"/>
      <c r="TMS40" s="71"/>
      <c r="TMT40" s="71"/>
      <c r="TMU40" s="71"/>
      <c r="TMV40" s="71"/>
      <c r="TMW40" s="71"/>
      <c r="TMX40" s="71"/>
      <c r="TMY40" s="71"/>
      <c r="TMZ40" s="71"/>
      <c r="TNA40" s="71"/>
      <c r="TNB40" s="71"/>
      <c r="TNC40" s="71"/>
      <c r="TND40" s="71"/>
      <c r="TNE40" s="71"/>
      <c r="TNF40" s="71"/>
      <c r="TNG40" s="71"/>
      <c r="TNH40" s="71"/>
      <c r="TNI40" s="71"/>
      <c r="TNJ40" s="71"/>
      <c r="TNK40" s="71"/>
      <c r="TNL40" s="71"/>
      <c r="TNM40" s="71"/>
      <c r="TNN40" s="71"/>
      <c r="TNO40" s="71"/>
      <c r="TNP40" s="71"/>
      <c r="TNQ40" s="71"/>
      <c r="TNR40" s="71"/>
      <c r="TNS40" s="71"/>
      <c r="TNT40" s="71"/>
      <c r="TNU40" s="71"/>
      <c r="TNV40" s="71"/>
      <c r="TNW40" s="71"/>
      <c r="TNX40" s="71"/>
      <c r="TNY40" s="71"/>
      <c r="TNZ40" s="71"/>
      <c r="TOA40" s="71"/>
      <c r="TOB40" s="71"/>
      <c r="TOC40" s="71"/>
      <c r="TOD40" s="71"/>
      <c r="TOE40" s="71"/>
      <c r="TOF40" s="71"/>
      <c r="TOG40" s="71"/>
      <c r="TOH40" s="71"/>
      <c r="TOI40" s="71"/>
      <c r="TOJ40" s="71"/>
      <c r="TOK40" s="71"/>
      <c r="TOL40" s="71"/>
      <c r="TOM40" s="71"/>
      <c r="TON40" s="71"/>
      <c r="TOO40" s="71"/>
      <c r="TOP40" s="71"/>
      <c r="TOQ40" s="71"/>
      <c r="TOR40" s="71"/>
      <c r="TOS40" s="71"/>
      <c r="TOT40" s="71"/>
      <c r="TOU40" s="71"/>
      <c r="TOV40" s="71"/>
      <c r="TOW40" s="71"/>
      <c r="TOX40" s="71"/>
      <c r="TOY40" s="71"/>
      <c r="TOZ40" s="71"/>
      <c r="TPA40" s="71"/>
      <c r="TPB40" s="71"/>
      <c r="TPC40" s="71"/>
      <c r="TPD40" s="71"/>
      <c r="TPE40" s="71"/>
      <c r="TPF40" s="71"/>
      <c r="TPG40" s="71"/>
      <c r="TPH40" s="71"/>
      <c r="TPI40" s="71"/>
      <c r="TPJ40" s="71"/>
      <c r="TPK40" s="71"/>
      <c r="TPL40" s="71"/>
      <c r="TPM40" s="71"/>
      <c r="TPN40" s="71"/>
      <c r="TPO40" s="71"/>
      <c r="TPP40" s="71"/>
      <c r="TPQ40" s="71"/>
      <c r="TPR40" s="71"/>
      <c r="TPS40" s="71"/>
      <c r="TPT40" s="71"/>
      <c r="TPU40" s="71"/>
      <c r="TPV40" s="71"/>
      <c r="TPW40" s="71"/>
      <c r="TPX40" s="71"/>
      <c r="TPY40" s="71"/>
      <c r="TPZ40" s="71"/>
      <c r="TQA40" s="71"/>
      <c r="TQB40" s="71"/>
      <c r="TQC40" s="71"/>
      <c r="TQD40" s="71"/>
      <c r="TQE40" s="71"/>
      <c r="TQF40" s="71"/>
      <c r="TQG40" s="71"/>
      <c r="TQH40" s="71"/>
      <c r="TQI40" s="71"/>
      <c r="TQJ40" s="71"/>
      <c r="TQK40" s="71"/>
      <c r="TQL40" s="71"/>
      <c r="TQM40" s="71"/>
      <c r="TQN40" s="71"/>
      <c r="TQO40" s="71"/>
      <c r="TQP40" s="71"/>
      <c r="TQQ40" s="71"/>
      <c r="TQR40" s="71"/>
      <c r="TQS40" s="71"/>
      <c r="TQT40" s="71"/>
      <c r="TQU40" s="71"/>
      <c r="TQV40" s="71"/>
      <c r="TQW40" s="71"/>
      <c r="TQX40" s="71"/>
      <c r="TQY40" s="71"/>
      <c r="TQZ40" s="71"/>
      <c r="TRA40" s="71"/>
      <c r="TRB40" s="71"/>
      <c r="TRC40" s="71"/>
      <c r="TRD40" s="71"/>
      <c r="TRE40" s="71"/>
      <c r="TRF40" s="71"/>
      <c r="TRG40" s="71"/>
      <c r="TRH40" s="71"/>
      <c r="TRI40" s="71"/>
      <c r="TRJ40" s="71"/>
      <c r="TRK40" s="71"/>
      <c r="TRL40" s="71"/>
      <c r="TRM40" s="71"/>
      <c r="TRN40" s="71"/>
      <c r="TRO40" s="71"/>
      <c r="TRP40" s="71"/>
      <c r="TRQ40" s="71"/>
      <c r="TRR40" s="71"/>
      <c r="TRS40" s="71"/>
      <c r="TRT40" s="71"/>
      <c r="TRU40" s="71"/>
      <c r="TRV40" s="71"/>
      <c r="TRW40" s="71"/>
      <c r="TRX40" s="71"/>
      <c r="TRY40" s="71"/>
      <c r="TRZ40" s="71"/>
      <c r="TSA40" s="71"/>
      <c r="TSB40" s="71"/>
      <c r="TSC40" s="71"/>
      <c r="TSD40" s="71"/>
      <c r="TSE40" s="71"/>
      <c r="TSF40" s="71"/>
      <c r="TSG40" s="71"/>
      <c r="TSH40" s="71"/>
      <c r="TSI40" s="71"/>
      <c r="TSJ40" s="71"/>
      <c r="TSK40" s="71"/>
      <c r="TSL40" s="71"/>
      <c r="TSM40" s="71"/>
      <c r="TSN40" s="71"/>
      <c r="TSO40" s="71"/>
      <c r="TSP40" s="71"/>
      <c r="TSQ40" s="71"/>
      <c r="TSR40" s="71"/>
      <c r="TSS40" s="71"/>
      <c r="TST40" s="71"/>
      <c r="TSU40" s="71"/>
      <c r="TSV40" s="71"/>
      <c r="TSW40" s="71"/>
      <c r="TSX40" s="71"/>
      <c r="TSY40" s="71"/>
      <c r="TSZ40" s="71"/>
      <c r="TTA40" s="71"/>
      <c r="TTB40" s="71"/>
      <c r="TTC40" s="71"/>
      <c r="TTD40" s="71"/>
      <c r="TTE40" s="71"/>
      <c r="TTF40" s="71"/>
      <c r="TTG40" s="71"/>
      <c r="TTH40" s="71"/>
      <c r="TTI40" s="71"/>
      <c r="TTJ40" s="71"/>
      <c r="TTK40" s="71"/>
      <c r="TTL40" s="71"/>
      <c r="TTM40" s="71"/>
      <c r="TTN40" s="71"/>
      <c r="TTO40" s="71"/>
      <c r="TTP40" s="71"/>
      <c r="TTQ40" s="71"/>
      <c r="TTR40" s="71"/>
      <c r="TTS40" s="71"/>
      <c r="TTT40" s="71"/>
      <c r="TTU40" s="71"/>
      <c r="TTV40" s="71"/>
      <c r="TTW40" s="71"/>
      <c r="TTX40" s="71"/>
      <c r="TTY40" s="71"/>
      <c r="TTZ40" s="71"/>
      <c r="TUA40" s="71"/>
      <c r="TUB40" s="71"/>
      <c r="TUC40" s="71"/>
      <c r="TUD40" s="71"/>
      <c r="TUE40" s="71"/>
      <c r="TUF40" s="71"/>
      <c r="TUG40" s="71"/>
      <c r="TUH40" s="71"/>
      <c r="TUI40" s="71"/>
      <c r="TUJ40" s="71"/>
      <c r="TUK40" s="71"/>
      <c r="TUL40" s="71"/>
      <c r="TUM40" s="71"/>
      <c r="TUN40" s="71"/>
      <c r="TUO40" s="71"/>
      <c r="TUP40" s="71"/>
      <c r="TUQ40" s="71"/>
      <c r="TUR40" s="71"/>
      <c r="TUS40" s="71"/>
      <c r="TUT40" s="71"/>
      <c r="TUU40" s="71"/>
      <c r="TUV40" s="71"/>
      <c r="TUW40" s="71"/>
      <c r="TUX40" s="71"/>
      <c r="TUY40" s="71"/>
      <c r="TUZ40" s="71"/>
      <c r="TVA40" s="71"/>
      <c r="TVB40" s="71"/>
      <c r="TVC40" s="71"/>
      <c r="TVD40" s="71"/>
      <c r="TVE40" s="71"/>
      <c r="TVF40" s="71"/>
      <c r="TVG40" s="71"/>
      <c r="TVH40" s="71"/>
      <c r="TVI40" s="71"/>
      <c r="TVJ40" s="71"/>
      <c r="TVK40" s="71"/>
      <c r="TVL40" s="71"/>
      <c r="TVM40" s="71"/>
      <c r="TVN40" s="71"/>
      <c r="TVO40" s="71"/>
      <c r="TVP40" s="71"/>
      <c r="TVQ40" s="71"/>
      <c r="TVR40" s="71"/>
      <c r="TVS40" s="71"/>
      <c r="TVT40" s="71"/>
      <c r="TVU40" s="71"/>
      <c r="TVV40" s="71"/>
      <c r="TVW40" s="71"/>
      <c r="TVX40" s="71"/>
      <c r="TVY40" s="71"/>
      <c r="TVZ40" s="71"/>
      <c r="TWA40" s="71"/>
      <c r="TWB40" s="71"/>
      <c r="TWC40" s="71"/>
      <c r="TWD40" s="71"/>
      <c r="TWE40" s="71"/>
      <c r="TWF40" s="71"/>
      <c r="TWG40" s="71"/>
      <c r="TWH40" s="71"/>
      <c r="TWI40" s="71"/>
      <c r="TWJ40" s="71"/>
      <c r="TWK40" s="71"/>
      <c r="TWL40" s="71"/>
      <c r="TWM40" s="71"/>
      <c r="TWN40" s="71"/>
      <c r="TWO40" s="71"/>
      <c r="TWP40" s="71"/>
      <c r="TWQ40" s="71"/>
      <c r="TWR40" s="71"/>
      <c r="TWS40" s="71"/>
      <c r="TWT40" s="71"/>
      <c r="TWU40" s="71"/>
      <c r="TWV40" s="71"/>
      <c r="TWW40" s="71"/>
      <c r="TWX40" s="71"/>
      <c r="TWY40" s="71"/>
      <c r="TWZ40" s="71"/>
      <c r="TXA40" s="71"/>
      <c r="TXB40" s="71"/>
      <c r="TXC40" s="71"/>
      <c r="TXD40" s="71"/>
      <c r="TXE40" s="71"/>
      <c r="TXF40" s="71"/>
      <c r="TXG40" s="71"/>
      <c r="TXH40" s="71"/>
      <c r="TXI40" s="71"/>
      <c r="TXJ40" s="71"/>
      <c r="TXK40" s="71"/>
      <c r="TXL40" s="71"/>
      <c r="TXM40" s="71"/>
      <c r="TXN40" s="71"/>
      <c r="TXO40" s="71"/>
      <c r="TXP40" s="71"/>
      <c r="TXQ40" s="71"/>
      <c r="TXR40" s="71"/>
      <c r="TXS40" s="71"/>
      <c r="TXT40" s="71"/>
      <c r="TXU40" s="71"/>
      <c r="TXV40" s="71"/>
      <c r="TXW40" s="71"/>
      <c r="TXX40" s="71"/>
      <c r="TXY40" s="71"/>
      <c r="TXZ40" s="71"/>
      <c r="TYA40" s="71"/>
      <c r="TYB40" s="71"/>
      <c r="TYC40" s="71"/>
      <c r="TYD40" s="71"/>
      <c r="TYE40" s="71"/>
      <c r="TYF40" s="71"/>
      <c r="TYG40" s="71"/>
      <c r="TYH40" s="71"/>
      <c r="TYI40" s="71"/>
      <c r="TYJ40" s="71"/>
      <c r="TYK40" s="71"/>
      <c r="TYL40" s="71"/>
      <c r="TYM40" s="71"/>
      <c r="TYN40" s="71"/>
      <c r="TYO40" s="71"/>
      <c r="TYP40" s="71"/>
      <c r="TYQ40" s="71"/>
      <c r="TYR40" s="71"/>
      <c r="TYS40" s="71"/>
      <c r="TYT40" s="71"/>
      <c r="TYU40" s="71"/>
      <c r="TYV40" s="71"/>
      <c r="TYW40" s="71"/>
      <c r="TYX40" s="71"/>
      <c r="TYY40" s="71"/>
      <c r="TYZ40" s="71"/>
      <c r="TZA40" s="71"/>
      <c r="TZB40" s="71"/>
      <c r="TZC40" s="71"/>
      <c r="TZD40" s="71"/>
      <c r="TZE40" s="71"/>
      <c r="TZF40" s="71"/>
      <c r="TZG40" s="71"/>
      <c r="TZH40" s="71"/>
      <c r="TZI40" s="71"/>
      <c r="TZJ40" s="71"/>
      <c r="TZK40" s="71"/>
      <c r="TZL40" s="71"/>
      <c r="TZM40" s="71"/>
      <c r="TZN40" s="71"/>
      <c r="TZO40" s="71"/>
      <c r="TZP40" s="71"/>
      <c r="TZQ40" s="71"/>
      <c r="TZR40" s="71"/>
      <c r="TZS40" s="71"/>
      <c r="TZT40" s="71"/>
      <c r="TZU40" s="71"/>
      <c r="TZV40" s="71"/>
      <c r="TZW40" s="71"/>
      <c r="TZX40" s="71"/>
      <c r="TZY40" s="71"/>
      <c r="TZZ40" s="71"/>
      <c r="UAA40" s="71"/>
      <c r="UAB40" s="71"/>
      <c r="UAC40" s="71"/>
      <c r="UAD40" s="71"/>
      <c r="UAE40" s="71"/>
      <c r="UAF40" s="71"/>
      <c r="UAG40" s="71"/>
      <c r="UAH40" s="71"/>
      <c r="UAI40" s="71"/>
      <c r="UAJ40" s="71"/>
      <c r="UAK40" s="71"/>
      <c r="UAL40" s="71"/>
      <c r="UAM40" s="71"/>
      <c r="UAN40" s="71"/>
      <c r="UAO40" s="71"/>
      <c r="UAP40" s="71"/>
      <c r="UAQ40" s="71"/>
      <c r="UAR40" s="71"/>
      <c r="UAS40" s="71"/>
      <c r="UAT40" s="71"/>
      <c r="UAU40" s="71"/>
      <c r="UAV40" s="71"/>
      <c r="UAW40" s="71"/>
      <c r="UAX40" s="71"/>
      <c r="UAY40" s="71"/>
      <c r="UAZ40" s="71"/>
      <c r="UBA40" s="71"/>
      <c r="UBB40" s="71"/>
      <c r="UBC40" s="71"/>
      <c r="UBD40" s="71"/>
      <c r="UBE40" s="71"/>
      <c r="UBF40" s="71"/>
      <c r="UBG40" s="71"/>
      <c r="UBH40" s="71"/>
      <c r="UBI40" s="71"/>
      <c r="UBJ40" s="71"/>
      <c r="UBK40" s="71"/>
      <c r="UBL40" s="71"/>
      <c r="UBM40" s="71"/>
      <c r="UBN40" s="71"/>
      <c r="UBO40" s="71"/>
      <c r="UBP40" s="71"/>
      <c r="UBQ40" s="71"/>
      <c r="UBR40" s="71"/>
      <c r="UBS40" s="71"/>
      <c r="UBT40" s="71"/>
      <c r="UBU40" s="71"/>
      <c r="UBV40" s="71"/>
      <c r="UBW40" s="71"/>
      <c r="UBX40" s="71"/>
      <c r="UBY40" s="71"/>
      <c r="UBZ40" s="71"/>
      <c r="UCA40" s="71"/>
      <c r="UCB40" s="71"/>
      <c r="UCC40" s="71"/>
      <c r="UCD40" s="71"/>
      <c r="UCE40" s="71"/>
      <c r="UCF40" s="71"/>
      <c r="UCG40" s="71"/>
      <c r="UCH40" s="71"/>
      <c r="UCI40" s="71"/>
      <c r="UCJ40" s="71"/>
      <c r="UCK40" s="71"/>
      <c r="UCL40" s="71"/>
      <c r="UCM40" s="71"/>
      <c r="UCN40" s="71"/>
      <c r="UCO40" s="71"/>
      <c r="UCP40" s="71"/>
      <c r="UCQ40" s="71"/>
      <c r="UCR40" s="71"/>
      <c r="UCS40" s="71"/>
      <c r="UCT40" s="71"/>
      <c r="UCU40" s="71"/>
      <c r="UCV40" s="71"/>
      <c r="UCW40" s="71"/>
      <c r="UCX40" s="71"/>
      <c r="UCY40" s="71"/>
      <c r="UCZ40" s="71"/>
      <c r="UDA40" s="71"/>
      <c r="UDB40" s="71"/>
      <c r="UDC40" s="71"/>
      <c r="UDD40" s="71"/>
      <c r="UDE40" s="71"/>
      <c r="UDF40" s="71"/>
      <c r="UDG40" s="71"/>
      <c r="UDH40" s="71"/>
      <c r="UDI40" s="71"/>
      <c r="UDJ40" s="71"/>
      <c r="UDK40" s="71"/>
      <c r="UDL40" s="71"/>
      <c r="UDM40" s="71"/>
      <c r="UDN40" s="71"/>
      <c r="UDO40" s="71"/>
      <c r="UDP40" s="71"/>
      <c r="UDQ40" s="71"/>
      <c r="UDR40" s="71"/>
      <c r="UDS40" s="71"/>
      <c r="UDT40" s="71"/>
      <c r="UDU40" s="71"/>
      <c r="UDV40" s="71"/>
      <c r="UDW40" s="71"/>
      <c r="UDX40" s="71"/>
      <c r="UDY40" s="71"/>
      <c r="UDZ40" s="71"/>
      <c r="UEA40" s="71"/>
      <c r="UEB40" s="71"/>
      <c r="UEC40" s="71"/>
      <c r="UED40" s="71"/>
      <c r="UEE40" s="71"/>
      <c r="UEF40" s="71"/>
      <c r="UEG40" s="71"/>
      <c r="UEH40" s="71"/>
      <c r="UEI40" s="71"/>
      <c r="UEJ40" s="71"/>
      <c r="UEK40" s="71"/>
      <c r="UEL40" s="71"/>
      <c r="UEM40" s="71"/>
      <c r="UEN40" s="71"/>
      <c r="UEO40" s="71"/>
      <c r="UEP40" s="71"/>
      <c r="UEQ40" s="71"/>
      <c r="UER40" s="71"/>
      <c r="UES40" s="71"/>
      <c r="UET40" s="71"/>
      <c r="UEU40" s="71"/>
      <c r="UEV40" s="71"/>
      <c r="UEW40" s="71"/>
      <c r="UEX40" s="71"/>
      <c r="UEY40" s="71"/>
      <c r="UEZ40" s="71"/>
      <c r="UFA40" s="71"/>
      <c r="UFB40" s="71"/>
      <c r="UFC40" s="71"/>
      <c r="UFD40" s="71"/>
      <c r="UFE40" s="71"/>
      <c r="UFF40" s="71"/>
      <c r="UFG40" s="71"/>
      <c r="UFH40" s="71"/>
      <c r="UFI40" s="71"/>
      <c r="UFJ40" s="71"/>
      <c r="UFK40" s="71"/>
      <c r="UFL40" s="71"/>
      <c r="UFM40" s="71"/>
      <c r="UFN40" s="71"/>
      <c r="UFO40" s="71"/>
      <c r="UFP40" s="71"/>
      <c r="UFQ40" s="71"/>
      <c r="UFR40" s="71"/>
      <c r="UFS40" s="71"/>
      <c r="UFT40" s="71"/>
      <c r="UFU40" s="71"/>
      <c r="UFV40" s="71"/>
      <c r="UFW40" s="71"/>
      <c r="UFX40" s="71"/>
      <c r="UFY40" s="71"/>
      <c r="UFZ40" s="71"/>
      <c r="UGA40" s="71"/>
      <c r="UGB40" s="71"/>
      <c r="UGC40" s="71"/>
      <c r="UGD40" s="71"/>
      <c r="UGE40" s="71"/>
      <c r="UGF40" s="71"/>
      <c r="UGG40" s="71"/>
      <c r="UGH40" s="71"/>
      <c r="UGI40" s="71"/>
      <c r="UGJ40" s="71"/>
      <c r="UGK40" s="71"/>
      <c r="UGL40" s="71"/>
      <c r="UGM40" s="71"/>
      <c r="UGN40" s="71"/>
      <c r="UGO40" s="71"/>
      <c r="UGP40" s="71"/>
      <c r="UGQ40" s="71"/>
      <c r="UGR40" s="71"/>
      <c r="UGS40" s="71"/>
      <c r="UGT40" s="71"/>
      <c r="UGU40" s="71"/>
      <c r="UGV40" s="71"/>
      <c r="UGW40" s="71"/>
      <c r="UGX40" s="71"/>
      <c r="UGY40" s="71"/>
      <c r="UGZ40" s="71"/>
      <c r="UHA40" s="71"/>
      <c r="UHB40" s="71"/>
      <c r="UHC40" s="71"/>
      <c r="UHD40" s="71"/>
      <c r="UHE40" s="71"/>
      <c r="UHF40" s="71"/>
      <c r="UHG40" s="71"/>
      <c r="UHH40" s="71"/>
      <c r="UHI40" s="71"/>
      <c r="UHJ40" s="71"/>
      <c r="UHK40" s="71"/>
      <c r="UHL40" s="71"/>
      <c r="UHM40" s="71"/>
      <c r="UHN40" s="71"/>
      <c r="UHO40" s="71"/>
      <c r="UHP40" s="71"/>
      <c r="UHQ40" s="71"/>
      <c r="UHR40" s="71"/>
      <c r="UHS40" s="71"/>
      <c r="UHT40" s="71"/>
      <c r="UHU40" s="71"/>
      <c r="UHV40" s="71"/>
      <c r="UHW40" s="71"/>
      <c r="UHX40" s="71"/>
      <c r="UHY40" s="71"/>
      <c r="UHZ40" s="71"/>
      <c r="UIA40" s="71"/>
      <c r="UIB40" s="71"/>
      <c r="UIC40" s="71"/>
      <c r="UID40" s="71"/>
      <c r="UIE40" s="71"/>
      <c r="UIF40" s="71"/>
      <c r="UIG40" s="71"/>
      <c r="UIH40" s="71"/>
      <c r="UII40" s="71"/>
      <c r="UIJ40" s="71"/>
      <c r="UIK40" s="71"/>
      <c r="UIL40" s="71"/>
      <c r="UIM40" s="71"/>
      <c r="UIN40" s="71"/>
      <c r="UIO40" s="71"/>
      <c r="UIP40" s="71"/>
      <c r="UIQ40" s="71"/>
      <c r="UIR40" s="71"/>
      <c r="UIS40" s="71"/>
      <c r="UIT40" s="71"/>
      <c r="UIU40" s="71"/>
      <c r="UIV40" s="71"/>
      <c r="UIW40" s="71"/>
      <c r="UIX40" s="71"/>
      <c r="UIY40" s="71"/>
      <c r="UIZ40" s="71"/>
      <c r="UJA40" s="71"/>
      <c r="UJB40" s="71"/>
      <c r="UJC40" s="71"/>
      <c r="UJD40" s="71"/>
      <c r="UJE40" s="71"/>
      <c r="UJF40" s="71"/>
      <c r="UJG40" s="71"/>
      <c r="UJH40" s="71"/>
      <c r="UJI40" s="71"/>
      <c r="UJJ40" s="71"/>
      <c r="UJK40" s="71"/>
      <c r="UJL40" s="71"/>
      <c r="UJM40" s="71"/>
      <c r="UJN40" s="71"/>
      <c r="UJO40" s="71"/>
      <c r="UJP40" s="71"/>
      <c r="UJQ40" s="71"/>
      <c r="UJR40" s="71"/>
      <c r="UJS40" s="71"/>
      <c r="UJT40" s="71"/>
      <c r="UJU40" s="71"/>
      <c r="UJV40" s="71"/>
      <c r="UJW40" s="71"/>
      <c r="UJX40" s="71"/>
      <c r="UJY40" s="71"/>
      <c r="UJZ40" s="71"/>
      <c r="UKA40" s="71"/>
      <c r="UKB40" s="71"/>
      <c r="UKC40" s="71"/>
      <c r="UKD40" s="71"/>
      <c r="UKE40" s="71"/>
      <c r="UKF40" s="71"/>
      <c r="UKG40" s="71"/>
      <c r="UKH40" s="71"/>
      <c r="UKI40" s="71"/>
      <c r="UKJ40" s="71"/>
      <c r="UKK40" s="71"/>
      <c r="UKL40" s="71"/>
      <c r="UKM40" s="71"/>
      <c r="UKN40" s="71"/>
      <c r="UKO40" s="71"/>
      <c r="UKP40" s="71"/>
      <c r="UKQ40" s="71"/>
      <c r="UKR40" s="71"/>
      <c r="UKS40" s="71"/>
      <c r="UKT40" s="71"/>
      <c r="UKU40" s="71"/>
      <c r="UKV40" s="71"/>
      <c r="UKW40" s="71"/>
      <c r="UKX40" s="71"/>
      <c r="UKY40" s="71"/>
      <c r="UKZ40" s="71"/>
      <c r="ULA40" s="71"/>
      <c r="ULB40" s="71"/>
      <c r="ULC40" s="71"/>
      <c r="ULD40" s="71"/>
      <c r="ULE40" s="71"/>
      <c r="ULF40" s="71"/>
      <c r="ULG40" s="71"/>
      <c r="ULH40" s="71"/>
      <c r="ULI40" s="71"/>
      <c r="ULJ40" s="71"/>
      <c r="ULK40" s="71"/>
      <c r="ULL40" s="71"/>
      <c r="ULM40" s="71"/>
      <c r="ULN40" s="71"/>
      <c r="ULO40" s="71"/>
      <c r="ULP40" s="71"/>
      <c r="ULQ40" s="71"/>
      <c r="ULR40" s="71"/>
      <c r="ULS40" s="71"/>
      <c r="ULT40" s="71"/>
      <c r="ULU40" s="71"/>
      <c r="ULV40" s="71"/>
      <c r="ULW40" s="71"/>
      <c r="ULX40" s="71"/>
      <c r="ULY40" s="71"/>
      <c r="ULZ40" s="71"/>
      <c r="UMA40" s="71"/>
      <c r="UMB40" s="71"/>
      <c r="UMC40" s="71"/>
      <c r="UMD40" s="71"/>
      <c r="UME40" s="71"/>
      <c r="UMF40" s="71"/>
      <c r="UMG40" s="71"/>
      <c r="UMH40" s="71"/>
      <c r="UMI40" s="71"/>
      <c r="UMJ40" s="71"/>
      <c r="UMK40" s="71"/>
      <c r="UML40" s="71"/>
      <c r="UMM40" s="71"/>
      <c r="UMN40" s="71"/>
      <c r="UMO40" s="71"/>
      <c r="UMP40" s="71"/>
      <c r="UMQ40" s="71"/>
      <c r="UMR40" s="71"/>
      <c r="UMS40" s="71"/>
      <c r="UMT40" s="71"/>
      <c r="UMU40" s="71"/>
      <c r="UMV40" s="71"/>
      <c r="UMW40" s="71"/>
      <c r="UMX40" s="71"/>
      <c r="UMY40" s="71"/>
      <c r="UMZ40" s="71"/>
      <c r="UNA40" s="71"/>
      <c r="UNB40" s="71"/>
      <c r="UNC40" s="71"/>
      <c r="UND40" s="71"/>
      <c r="UNE40" s="71"/>
      <c r="UNF40" s="71"/>
      <c r="UNG40" s="71"/>
      <c r="UNH40" s="71"/>
      <c r="UNI40" s="71"/>
      <c r="UNJ40" s="71"/>
      <c r="UNK40" s="71"/>
      <c r="UNL40" s="71"/>
      <c r="UNM40" s="71"/>
      <c r="UNN40" s="71"/>
      <c r="UNO40" s="71"/>
      <c r="UNP40" s="71"/>
      <c r="UNQ40" s="71"/>
      <c r="UNR40" s="71"/>
      <c r="UNS40" s="71"/>
      <c r="UNT40" s="71"/>
      <c r="UNU40" s="71"/>
      <c r="UNV40" s="71"/>
      <c r="UNW40" s="71"/>
      <c r="UNX40" s="71"/>
      <c r="UNY40" s="71"/>
      <c r="UNZ40" s="71"/>
      <c r="UOA40" s="71"/>
      <c r="UOB40" s="71"/>
      <c r="UOC40" s="71"/>
      <c r="UOD40" s="71"/>
      <c r="UOE40" s="71"/>
      <c r="UOF40" s="71"/>
      <c r="UOG40" s="71"/>
      <c r="UOH40" s="71"/>
      <c r="UOI40" s="71"/>
      <c r="UOJ40" s="71"/>
      <c r="UOK40" s="71"/>
      <c r="UOL40" s="71"/>
      <c r="UOM40" s="71"/>
      <c r="UON40" s="71"/>
      <c r="UOO40" s="71"/>
      <c r="UOP40" s="71"/>
      <c r="UOQ40" s="71"/>
      <c r="UOR40" s="71"/>
      <c r="UOS40" s="71"/>
      <c r="UOT40" s="71"/>
      <c r="UOU40" s="71"/>
      <c r="UOV40" s="71"/>
      <c r="UOW40" s="71"/>
      <c r="UOX40" s="71"/>
      <c r="UOY40" s="71"/>
      <c r="UOZ40" s="71"/>
      <c r="UPA40" s="71"/>
      <c r="UPB40" s="71"/>
      <c r="UPC40" s="71"/>
      <c r="UPD40" s="71"/>
      <c r="UPE40" s="71"/>
      <c r="UPF40" s="71"/>
      <c r="UPG40" s="71"/>
      <c r="UPH40" s="71"/>
      <c r="UPI40" s="71"/>
      <c r="UPJ40" s="71"/>
      <c r="UPK40" s="71"/>
      <c r="UPL40" s="71"/>
      <c r="UPM40" s="71"/>
      <c r="UPN40" s="71"/>
      <c r="UPO40" s="71"/>
      <c r="UPP40" s="71"/>
      <c r="UPQ40" s="71"/>
      <c r="UPR40" s="71"/>
      <c r="UPS40" s="71"/>
      <c r="UPT40" s="71"/>
      <c r="UPU40" s="71"/>
      <c r="UPV40" s="71"/>
      <c r="UPW40" s="71"/>
      <c r="UPX40" s="71"/>
      <c r="UPY40" s="71"/>
      <c r="UPZ40" s="71"/>
      <c r="UQA40" s="71"/>
      <c r="UQB40" s="71"/>
      <c r="UQC40" s="71"/>
      <c r="UQD40" s="71"/>
      <c r="UQE40" s="71"/>
      <c r="UQF40" s="71"/>
      <c r="UQG40" s="71"/>
      <c r="UQH40" s="71"/>
      <c r="UQI40" s="71"/>
      <c r="UQJ40" s="71"/>
      <c r="UQK40" s="71"/>
      <c r="UQL40" s="71"/>
      <c r="UQM40" s="71"/>
      <c r="UQN40" s="71"/>
      <c r="UQO40" s="71"/>
      <c r="UQP40" s="71"/>
      <c r="UQQ40" s="71"/>
      <c r="UQR40" s="71"/>
      <c r="UQS40" s="71"/>
      <c r="UQT40" s="71"/>
      <c r="UQU40" s="71"/>
      <c r="UQV40" s="71"/>
      <c r="UQW40" s="71"/>
      <c r="UQX40" s="71"/>
      <c r="UQY40" s="71"/>
      <c r="UQZ40" s="71"/>
      <c r="URA40" s="71"/>
      <c r="URB40" s="71"/>
      <c r="URC40" s="71"/>
      <c r="URD40" s="71"/>
      <c r="URE40" s="71"/>
      <c r="URF40" s="71"/>
      <c r="URG40" s="71"/>
      <c r="URH40" s="71"/>
      <c r="URI40" s="71"/>
      <c r="URJ40" s="71"/>
      <c r="URK40" s="71"/>
      <c r="URL40" s="71"/>
      <c r="URM40" s="71"/>
      <c r="URN40" s="71"/>
      <c r="URO40" s="71"/>
      <c r="URP40" s="71"/>
      <c r="URQ40" s="71"/>
      <c r="URR40" s="71"/>
      <c r="URS40" s="71"/>
      <c r="URT40" s="71"/>
      <c r="URU40" s="71"/>
      <c r="URV40" s="71"/>
      <c r="URW40" s="71"/>
      <c r="URX40" s="71"/>
      <c r="URY40" s="71"/>
      <c r="URZ40" s="71"/>
      <c r="USA40" s="71"/>
      <c r="USB40" s="71"/>
      <c r="USC40" s="71"/>
      <c r="USD40" s="71"/>
      <c r="USE40" s="71"/>
      <c r="USF40" s="71"/>
      <c r="USG40" s="71"/>
      <c r="USH40" s="71"/>
      <c r="USI40" s="71"/>
      <c r="USJ40" s="71"/>
      <c r="USK40" s="71"/>
      <c r="USL40" s="71"/>
      <c r="USM40" s="71"/>
      <c r="USN40" s="71"/>
      <c r="USO40" s="71"/>
      <c r="USP40" s="71"/>
      <c r="USQ40" s="71"/>
      <c r="USR40" s="71"/>
      <c r="USS40" s="71"/>
      <c r="UST40" s="71"/>
      <c r="USU40" s="71"/>
      <c r="USV40" s="71"/>
      <c r="USW40" s="71"/>
      <c r="USX40" s="71"/>
      <c r="USY40" s="71"/>
      <c r="USZ40" s="71"/>
      <c r="UTA40" s="71"/>
      <c r="UTB40" s="71"/>
      <c r="UTC40" s="71"/>
      <c r="UTD40" s="71"/>
      <c r="UTE40" s="71"/>
      <c r="UTF40" s="71"/>
      <c r="UTG40" s="71"/>
      <c r="UTH40" s="71"/>
      <c r="UTI40" s="71"/>
      <c r="UTJ40" s="71"/>
      <c r="UTK40" s="71"/>
      <c r="UTL40" s="71"/>
      <c r="UTM40" s="71"/>
      <c r="UTN40" s="71"/>
      <c r="UTO40" s="71"/>
      <c r="UTP40" s="71"/>
      <c r="UTQ40" s="71"/>
      <c r="UTR40" s="71"/>
      <c r="UTS40" s="71"/>
      <c r="UTT40" s="71"/>
      <c r="UTU40" s="71"/>
      <c r="UTV40" s="71"/>
      <c r="UTW40" s="71"/>
      <c r="UTX40" s="71"/>
      <c r="UTY40" s="71"/>
      <c r="UTZ40" s="71"/>
      <c r="UUA40" s="71"/>
      <c r="UUB40" s="71"/>
      <c r="UUC40" s="71"/>
      <c r="UUD40" s="71"/>
      <c r="UUE40" s="71"/>
      <c r="UUF40" s="71"/>
      <c r="UUG40" s="71"/>
      <c r="UUH40" s="71"/>
      <c r="UUI40" s="71"/>
      <c r="UUJ40" s="71"/>
      <c r="UUK40" s="71"/>
      <c r="UUL40" s="71"/>
      <c r="UUM40" s="71"/>
      <c r="UUN40" s="71"/>
      <c r="UUO40" s="71"/>
      <c r="UUP40" s="71"/>
      <c r="UUQ40" s="71"/>
      <c r="UUR40" s="71"/>
      <c r="UUS40" s="71"/>
      <c r="UUT40" s="71"/>
      <c r="UUU40" s="71"/>
      <c r="UUV40" s="71"/>
      <c r="UUW40" s="71"/>
      <c r="UUX40" s="71"/>
      <c r="UUY40" s="71"/>
      <c r="UUZ40" s="71"/>
      <c r="UVA40" s="71"/>
      <c r="UVB40" s="71"/>
      <c r="UVC40" s="71"/>
      <c r="UVD40" s="71"/>
      <c r="UVE40" s="71"/>
      <c r="UVF40" s="71"/>
      <c r="UVG40" s="71"/>
      <c r="UVH40" s="71"/>
      <c r="UVI40" s="71"/>
      <c r="UVJ40" s="71"/>
      <c r="UVK40" s="71"/>
      <c r="UVL40" s="71"/>
      <c r="UVM40" s="71"/>
      <c r="UVN40" s="71"/>
      <c r="UVO40" s="71"/>
      <c r="UVP40" s="71"/>
      <c r="UVQ40" s="71"/>
      <c r="UVR40" s="71"/>
      <c r="UVS40" s="71"/>
      <c r="UVT40" s="71"/>
      <c r="UVU40" s="71"/>
      <c r="UVV40" s="71"/>
      <c r="UVW40" s="71"/>
      <c r="UVX40" s="71"/>
      <c r="UVY40" s="71"/>
      <c r="UVZ40" s="71"/>
      <c r="UWA40" s="71"/>
      <c r="UWB40" s="71"/>
      <c r="UWC40" s="71"/>
      <c r="UWD40" s="71"/>
      <c r="UWE40" s="71"/>
      <c r="UWF40" s="71"/>
      <c r="UWG40" s="71"/>
      <c r="UWH40" s="71"/>
      <c r="UWI40" s="71"/>
      <c r="UWJ40" s="71"/>
      <c r="UWK40" s="71"/>
      <c r="UWL40" s="71"/>
      <c r="UWM40" s="71"/>
      <c r="UWN40" s="71"/>
      <c r="UWO40" s="71"/>
      <c r="UWP40" s="71"/>
      <c r="UWQ40" s="71"/>
      <c r="UWR40" s="71"/>
      <c r="UWS40" s="71"/>
      <c r="UWT40" s="71"/>
      <c r="UWU40" s="71"/>
      <c r="UWV40" s="71"/>
      <c r="UWW40" s="71"/>
      <c r="UWX40" s="71"/>
      <c r="UWY40" s="71"/>
      <c r="UWZ40" s="71"/>
      <c r="UXA40" s="71"/>
      <c r="UXB40" s="71"/>
      <c r="UXC40" s="71"/>
      <c r="UXD40" s="71"/>
      <c r="UXE40" s="71"/>
      <c r="UXF40" s="71"/>
      <c r="UXG40" s="71"/>
      <c r="UXH40" s="71"/>
      <c r="UXI40" s="71"/>
      <c r="UXJ40" s="71"/>
      <c r="UXK40" s="71"/>
      <c r="UXL40" s="71"/>
      <c r="UXM40" s="71"/>
      <c r="UXN40" s="71"/>
      <c r="UXO40" s="71"/>
      <c r="UXP40" s="71"/>
      <c r="UXQ40" s="71"/>
      <c r="UXR40" s="71"/>
      <c r="UXS40" s="71"/>
      <c r="UXT40" s="71"/>
      <c r="UXU40" s="71"/>
      <c r="UXV40" s="71"/>
      <c r="UXW40" s="71"/>
      <c r="UXX40" s="71"/>
      <c r="UXY40" s="71"/>
      <c r="UXZ40" s="71"/>
      <c r="UYA40" s="71"/>
      <c r="UYB40" s="71"/>
      <c r="UYC40" s="71"/>
      <c r="UYD40" s="71"/>
      <c r="UYE40" s="71"/>
      <c r="UYF40" s="71"/>
      <c r="UYG40" s="71"/>
      <c r="UYH40" s="71"/>
      <c r="UYI40" s="71"/>
      <c r="UYJ40" s="71"/>
      <c r="UYK40" s="71"/>
      <c r="UYL40" s="71"/>
      <c r="UYM40" s="71"/>
      <c r="UYN40" s="71"/>
      <c r="UYO40" s="71"/>
      <c r="UYP40" s="71"/>
      <c r="UYQ40" s="71"/>
      <c r="UYR40" s="71"/>
      <c r="UYS40" s="71"/>
      <c r="UYT40" s="71"/>
      <c r="UYU40" s="71"/>
      <c r="UYV40" s="71"/>
      <c r="UYW40" s="71"/>
      <c r="UYX40" s="71"/>
      <c r="UYY40" s="71"/>
      <c r="UYZ40" s="71"/>
      <c r="UZA40" s="71"/>
      <c r="UZB40" s="71"/>
      <c r="UZC40" s="71"/>
      <c r="UZD40" s="71"/>
      <c r="UZE40" s="71"/>
      <c r="UZF40" s="71"/>
      <c r="UZG40" s="71"/>
      <c r="UZH40" s="71"/>
      <c r="UZI40" s="71"/>
      <c r="UZJ40" s="71"/>
      <c r="UZK40" s="71"/>
      <c r="UZL40" s="71"/>
      <c r="UZM40" s="71"/>
      <c r="UZN40" s="71"/>
      <c r="UZO40" s="71"/>
      <c r="UZP40" s="71"/>
      <c r="UZQ40" s="71"/>
      <c r="UZR40" s="71"/>
      <c r="UZS40" s="71"/>
      <c r="UZT40" s="71"/>
      <c r="UZU40" s="71"/>
      <c r="UZV40" s="71"/>
      <c r="UZW40" s="71"/>
      <c r="UZX40" s="71"/>
      <c r="UZY40" s="71"/>
      <c r="UZZ40" s="71"/>
      <c r="VAA40" s="71"/>
      <c r="VAB40" s="71"/>
      <c r="VAC40" s="71"/>
      <c r="VAD40" s="71"/>
      <c r="VAE40" s="71"/>
      <c r="VAF40" s="71"/>
      <c r="VAG40" s="71"/>
      <c r="VAH40" s="71"/>
      <c r="VAI40" s="71"/>
      <c r="VAJ40" s="71"/>
      <c r="VAK40" s="71"/>
      <c r="VAL40" s="71"/>
      <c r="VAM40" s="71"/>
      <c r="VAN40" s="71"/>
      <c r="VAO40" s="71"/>
      <c r="VAP40" s="71"/>
      <c r="VAQ40" s="71"/>
      <c r="VAR40" s="71"/>
      <c r="VAS40" s="71"/>
      <c r="VAT40" s="71"/>
      <c r="VAU40" s="71"/>
      <c r="VAV40" s="71"/>
      <c r="VAW40" s="71"/>
      <c r="VAX40" s="71"/>
      <c r="VAY40" s="71"/>
      <c r="VAZ40" s="71"/>
      <c r="VBA40" s="71"/>
      <c r="VBB40" s="71"/>
      <c r="VBC40" s="71"/>
      <c r="VBD40" s="71"/>
      <c r="VBE40" s="71"/>
      <c r="VBF40" s="71"/>
      <c r="VBG40" s="71"/>
      <c r="VBH40" s="71"/>
      <c r="VBI40" s="71"/>
      <c r="VBJ40" s="71"/>
      <c r="VBK40" s="71"/>
      <c r="VBL40" s="71"/>
      <c r="VBM40" s="71"/>
      <c r="VBN40" s="71"/>
      <c r="VBO40" s="71"/>
      <c r="VBP40" s="71"/>
      <c r="VBQ40" s="71"/>
      <c r="VBR40" s="71"/>
      <c r="VBS40" s="71"/>
      <c r="VBT40" s="71"/>
      <c r="VBU40" s="71"/>
      <c r="VBV40" s="71"/>
      <c r="VBW40" s="71"/>
      <c r="VBX40" s="71"/>
      <c r="VBY40" s="71"/>
      <c r="VBZ40" s="71"/>
      <c r="VCA40" s="71"/>
      <c r="VCB40" s="71"/>
      <c r="VCC40" s="71"/>
      <c r="VCD40" s="71"/>
      <c r="VCE40" s="71"/>
      <c r="VCF40" s="71"/>
      <c r="VCG40" s="71"/>
      <c r="VCH40" s="71"/>
      <c r="VCI40" s="71"/>
      <c r="VCJ40" s="71"/>
      <c r="VCK40" s="71"/>
      <c r="VCL40" s="71"/>
      <c r="VCM40" s="71"/>
      <c r="VCN40" s="71"/>
      <c r="VCO40" s="71"/>
      <c r="VCP40" s="71"/>
      <c r="VCQ40" s="71"/>
      <c r="VCR40" s="71"/>
      <c r="VCS40" s="71"/>
      <c r="VCT40" s="71"/>
      <c r="VCU40" s="71"/>
      <c r="VCV40" s="71"/>
      <c r="VCW40" s="71"/>
      <c r="VCX40" s="71"/>
      <c r="VCY40" s="71"/>
      <c r="VCZ40" s="71"/>
      <c r="VDA40" s="71"/>
      <c r="VDB40" s="71"/>
      <c r="VDC40" s="71"/>
      <c r="VDD40" s="71"/>
      <c r="VDE40" s="71"/>
      <c r="VDF40" s="71"/>
      <c r="VDG40" s="71"/>
      <c r="VDH40" s="71"/>
      <c r="VDI40" s="71"/>
      <c r="VDJ40" s="71"/>
      <c r="VDK40" s="71"/>
      <c r="VDL40" s="71"/>
      <c r="VDM40" s="71"/>
      <c r="VDN40" s="71"/>
      <c r="VDO40" s="71"/>
      <c r="VDP40" s="71"/>
      <c r="VDQ40" s="71"/>
      <c r="VDR40" s="71"/>
      <c r="VDS40" s="71"/>
      <c r="VDT40" s="71"/>
      <c r="VDU40" s="71"/>
      <c r="VDV40" s="71"/>
      <c r="VDW40" s="71"/>
      <c r="VDX40" s="71"/>
      <c r="VDY40" s="71"/>
      <c r="VDZ40" s="71"/>
      <c r="VEA40" s="71"/>
      <c r="VEB40" s="71"/>
      <c r="VEC40" s="71"/>
      <c r="VED40" s="71"/>
      <c r="VEE40" s="71"/>
      <c r="VEF40" s="71"/>
      <c r="VEG40" s="71"/>
      <c r="VEH40" s="71"/>
      <c r="VEI40" s="71"/>
      <c r="VEJ40" s="71"/>
      <c r="VEK40" s="71"/>
      <c r="VEL40" s="71"/>
      <c r="VEM40" s="71"/>
      <c r="VEN40" s="71"/>
      <c r="VEO40" s="71"/>
      <c r="VEP40" s="71"/>
      <c r="VEQ40" s="71"/>
      <c r="VER40" s="71"/>
      <c r="VES40" s="71"/>
      <c r="VET40" s="71"/>
      <c r="VEU40" s="71"/>
      <c r="VEV40" s="71"/>
      <c r="VEW40" s="71"/>
      <c r="VEX40" s="71"/>
      <c r="VEY40" s="71"/>
      <c r="VEZ40" s="71"/>
      <c r="VFA40" s="71"/>
      <c r="VFB40" s="71"/>
      <c r="VFC40" s="71"/>
      <c r="VFD40" s="71"/>
      <c r="VFE40" s="71"/>
      <c r="VFF40" s="71"/>
      <c r="VFG40" s="71"/>
      <c r="VFH40" s="71"/>
      <c r="VFI40" s="71"/>
      <c r="VFJ40" s="71"/>
      <c r="VFK40" s="71"/>
      <c r="VFL40" s="71"/>
      <c r="VFM40" s="71"/>
      <c r="VFN40" s="71"/>
      <c r="VFO40" s="71"/>
      <c r="VFP40" s="71"/>
      <c r="VFQ40" s="71"/>
      <c r="VFR40" s="71"/>
      <c r="VFS40" s="71"/>
      <c r="VFT40" s="71"/>
      <c r="VFU40" s="71"/>
      <c r="VFV40" s="71"/>
      <c r="VFW40" s="71"/>
      <c r="VFX40" s="71"/>
      <c r="VFY40" s="71"/>
      <c r="VFZ40" s="71"/>
      <c r="VGA40" s="71"/>
      <c r="VGB40" s="71"/>
      <c r="VGC40" s="71"/>
      <c r="VGD40" s="71"/>
      <c r="VGE40" s="71"/>
      <c r="VGF40" s="71"/>
      <c r="VGG40" s="71"/>
      <c r="VGH40" s="71"/>
      <c r="VGI40" s="71"/>
      <c r="VGJ40" s="71"/>
      <c r="VGK40" s="71"/>
      <c r="VGL40" s="71"/>
      <c r="VGM40" s="71"/>
      <c r="VGN40" s="71"/>
      <c r="VGO40" s="71"/>
      <c r="VGP40" s="71"/>
      <c r="VGQ40" s="71"/>
      <c r="VGR40" s="71"/>
      <c r="VGS40" s="71"/>
      <c r="VGT40" s="71"/>
      <c r="VGU40" s="71"/>
      <c r="VGV40" s="71"/>
      <c r="VGW40" s="71"/>
      <c r="VGX40" s="71"/>
      <c r="VGY40" s="71"/>
      <c r="VGZ40" s="71"/>
      <c r="VHA40" s="71"/>
      <c r="VHB40" s="71"/>
      <c r="VHC40" s="71"/>
      <c r="VHD40" s="71"/>
      <c r="VHE40" s="71"/>
      <c r="VHF40" s="71"/>
      <c r="VHG40" s="71"/>
      <c r="VHH40" s="71"/>
      <c r="VHI40" s="71"/>
      <c r="VHJ40" s="71"/>
      <c r="VHK40" s="71"/>
      <c r="VHL40" s="71"/>
      <c r="VHM40" s="71"/>
      <c r="VHN40" s="71"/>
      <c r="VHO40" s="71"/>
      <c r="VHP40" s="71"/>
      <c r="VHQ40" s="71"/>
      <c r="VHR40" s="71"/>
      <c r="VHS40" s="71"/>
      <c r="VHT40" s="71"/>
      <c r="VHU40" s="71"/>
      <c r="VHV40" s="71"/>
      <c r="VHW40" s="71"/>
      <c r="VHX40" s="71"/>
      <c r="VHY40" s="71"/>
      <c r="VHZ40" s="71"/>
      <c r="VIA40" s="71"/>
      <c r="VIB40" s="71"/>
      <c r="VIC40" s="71"/>
      <c r="VID40" s="71"/>
      <c r="VIE40" s="71"/>
      <c r="VIF40" s="71"/>
      <c r="VIG40" s="71"/>
      <c r="VIH40" s="71"/>
      <c r="VII40" s="71"/>
      <c r="VIJ40" s="71"/>
      <c r="VIK40" s="71"/>
      <c r="VIL40" s="71"/>
      <c r="VIM40" s="71"/>
      <c r="VIN40" s="71"/>
      <c r="VIO40" s="71"/>
      <c r="VIP40" s="71"/>
      <c r="VIQ40" s="71"/>
      <c r="VIR40" s="71"/>
      <c r="VIS40" s="71"/>
      <c r="VIT40" s="71"/>
      <c r="VIU40" s="71"/>
      <c r="VIV40" s="71"/>
      <c r="VIW40" s="71"/>
      <c r="VIX40" s="71"/>
      <c r="VIY40" s="71"/>
      <c r="VIZ40" s="71"/>
      <c r="VJA40" s="71"/>
      <c r="VJB40" s="71"/>
      <c r="VJC40" s="71"/>
      <c r="VJD40" s="71"/>
      <c r="VJE40" s="71"/>
      <c r="VJF40" s="71"/>
      <c r="VJG40" s="71"/>
      <c r="VJH40" s="71"/>
      <c r="VJI40" s="71"/>
      <c r="VJJ40" s="71"/>
      <c r="VJK40" s="71"/>
      <c r="VJL40" s="71"/>
      <c r="VJM40" s="71"/>
      <c r="VJN40" s="71"/>
      <c r="VJO40" s="71"/>
      <c r="VJP40" s="71"/>
      <c r="VJQ40" s="71"/>
      <c r="VJR40" s="71"/>
      <c r="VJS40" s="71"/>
      <c r="VJT40" s="71"/>
      <c r="VJU40" s="71"/>
      <c r="VJV40" s="71"/>
      <c r="VJW40" s="71"/>
      <c r="VJX40" s="71"/>
      <c r="VJY40" s="71"/>
      <c r="VJZ40" s="71"/>
      <c r="VKA40" s="71"/>
      <c r="VKB40" s="71"/>
      <c r="VKC40" s="71"/>
      <c r="VKD40" s="71"/>
      <c r="VKE40" s="71"/>
      <c r="VKF40" s="71"/>
      <c r="VKG40" s="71"/>
      <c r="VKH40" s="71"/>
      <c r="VKI40" s="71"/>
      <c r="VKJ40" s="71"/>
      <c r="VKK40" s="71"/>
      <c r="VKL40" s="71"/>
      <c r="VKM40" s="71"/>
      <c r="VKN40" s="71"/>
      <c r="VKO40" s="71"/>
      <c r="VKP40" s="71"/>
      <c r="VKQ40" s="71"/>
      <c r="VKR40" s="71"/>
      <c r="VKS40" s="71"/>
      <c r="VKT40" s="71"/>
      <c r="VKU40" s="71"/>
      <c r="VKV40" s="71"/>
      <c r="VKW40" s="71"/>
      <c r="VKX40" s="71"/>
      <c r="VKY40" s="71"/>
      <c r="VKZ40" s="71"/>
      <c r="VLA40" s="71"/>
      <c r="VLB40" s="71"/>
      <c r="VLC40" s="71"/>
      <c r="VLD40" s="71"/>
      <c r="VLE40" s="71"/>
      <c r="VLF40" s="71"/>
      <c r="VLG40" s="71"/>
      <c r="VLH40" s="71"/>
      <c r="VLI40" s="71"/>
      <c r="VLJ40" s="71"/>
      <c r="VLK40" s="71"/>
      <c r="VLL40" s="71"/>
      <c r="VLM40" s="71"/>
      <c r="VLN40" s="71"/>
      <c r="VLO40" s="71"/>
      <c r="VLP40" s="71"/>
      <c r="VLQ40" s="71"/>
      <c r="VLR40" s="71"/>
      <c r="VLS40" s="71"/>
      <c r="VLT40" s="71"/>
      <c r="VLU40" s="71"/>
      <c r="VLV40" s="71"/>
      <c r="VLW40" s="71"/>
      <c r="VLX40" s="71"/>
      <c r="VLY40" s="71"/>
      <c r="VLZ40" s="71"/>
      <c r="VMA40" s="71"/>
      <c r="VMB40" s="71"/>
      <c r="VMC40" s="71"/>
      <c r="VMD40" s="71"/>
      <c r="VME40" s="71"/>
      <c r="VMF40" s="71"/>
      <c r="VMG40" s="71"/>
      <c r="VMH40" s="71"/>
      <c r="VMI40" s="71"/>
      <c r="VMJ40" s="71"/>
      <c r="VMK40" s="71"/>
      <c r="VML40" s="71"/>
      <c r="VMM40" s="71"/>
      <c r="VMN40" s="71"/>
      <c r="VMO40" s="71"/>
      <c r="VMP40" s="71"/>
      <c r="VMQ40" s="71"/>
      <c r="VMR40" s="71"/>
      <c r="VMS40" s="71"/>
      <c r="VMT40" s="71"/>
      <c r="VMU40" s="71"/>
      <c r="VMV40" s="71"/>
      <c r="VMW40" s="71"/>
      <c r="VMX40" s="71"/>
      <c r="VMY40" s="71"/>
      <c r="VMZ40" s="71"/>
      <c r="VNA40" s="71"/>
      <c r="VNB40" s="71"/>
      <c r="VNC40" s="71"/>
      <c r="VND40" s="71"/>
      <c r="VNE40" s="71"/>
      <c r="VNF40" s="71"/>
      <c r="VNG40" s="71"/>
      <c r="VNH40" s="71"/>
      <c r="VNI40" s="71"/>
      <c r="VNJ40" s="71"/>
      <c r="VNK40" s="71"/>
      <c r="VNL40" s="71"/>
      <c r="VNM40" s="71"/>
      <c r="VNN40" s="71"/>
      <c r="VNO40" s="71"/>
      <c r="VNP40" s="71"/>
      <c r="VNQ40" s="71"/>
      <c r="VNR40" s="71"/>
      <c r="VNS40" s="71"/>
      <c r="VNT40" s="71"/>
      <c r="VNU40" s="71"/>
      <c r="VNV40" s="71"/>
      <c r="VNW40" s="71"/>
      <c r="VNX40" s="71"/>
      <c r="VNY40" s="71"/>
      <c r="VNZ40" s="71"/>
      <c r="VOA40" s="71"/>
      <c r="VOB40" s="71"/>
      <c r="VOC40" s="71"/>
      <c r="VOD40" s="71"/>
      <c r="VOE40" s="71"/>
      <c r="VOF40" s="71"/>
      <c r="VOG40" s="71"/>
      <c r="VOH40" s="71"/>
      <c r="VOI40" s="71"/>
      <c r="VOJ40" s="71"/>
      <c r="VOK40" s="71"/>
      <c r="VOL40" s="71"/>
      <c r="VOM40" s="71"/>
      <c r="VON40" s="71"/>
      <c r="VOO40" s="71"/>
      <c r="VOP40" s="71"/>
      <c r="VOQ40" s="71"/>
      <c r="VOR40" s="71"/>
      <c r="VOS40" s="71"/>
      <c r="VOT40" s="71"/>
      <c r="VOU40" s="71"/>
      <c r="VOV40" s="71"/>
      <c r="VOW40" s="71"/>
      <c r="VOX40" s="71"/>
      <c r="VOY40" s="71"/>
      <c r="VOZ40" s="71"/>
      <c r="VPA40" s="71"/>
      <c r="VPB40" s="71"/>
      <c r="VPC40" s="71"/>
      <c r="VPD40" s="71"/>
      <c r="VPE40" s="71"/>
      <c r="VPF40" s="71"/>
      <c r="VPG40" s="71"/>
      <c r="VPH40" s="71"/>
      <c r="VPI40" s="71"/>
      <c r="VPJ40" s="71"/>
      <c r="VPK40" s="71"/>
      <c r="VPL40" s="71"/>
      <c r="VPM40" s="71"/>
      <c r="VPN40" s="71"/>
      <c r="VPO40" s="71"/>
      <c r="VPP40" s="71"/>
      <c r="VPQ40" s="71"/>
      <c r="VPR40" s="71"/>
      <c r="VPS40" s="71"/>
      <c r="VPT40" s="71"/>
      <c r="VPU40" s="71"/>
      <c r="VPV40" s="71"/>
      <c r="VPW40" s="71"/>
      <c r="VPX40" s="71"/>
      <c r="VPY40" s="71"/>
      <c r="VPZ40" s="71"/>
      <c r="VQA40" s="71"/>
      <c r="VQB40" s="71"/>
      <c r="VQC40" s="71"/>
      <c r="VQD40" s="71"/>
      <c r="VQE40" s="71"/>
      <c r="VQF40" s="71"/>
      <c r="VQG40" s="71"/>
      <c r="VQH40" s="71"/>
      <c r="VQI40" s="71"/>
      <c r="VQJ40" s="71"/>
      <c r="VQK40" s="71"/>
      <c r="VQL40" s="71"/>
      <c r="VQM40" s="71"/>
      <c r="VQN40" s="71"/>
      <c r="VQO40" s="71"/>
      <c r="VQP40" s="71"/>
      <c r="VQQ40" s="71"/>
      <c r="VQR40" s="71"/>
      <c r="VQS40" s="71"/>
      <c r="VQT40" s="71"/>
      <c r="VQU40" s="71"/>
      <c r="VQV40" s="71"/>
      <c r="VQW40" s="71"/>
      <c r="VQX40" s="71"/>
      <c r="VQY40" s="71"/>
      <c r="VQZ40" s="71"/>
      <c r="VRA40" s="71"/>
      <c r="VRB40" s="71"/>
      <c r="VRC40" s="71"/>
      <c r="VRD40" s="71"/>
      <c r="VRE40" s="71"/>
      <c r="VRF40" s="71"/>
      <c r="VRG40" s="71"/>
      <c r="VRH40" s="71"/>
      <c r="VRI40" s="71"/>
      <c r="VRJ40" s="71"/>
      <c r="VRK40" s="71"/>
      <c r="VRL40" s="71"/>
      <c r="VRM40" s="71"/>
      <c r="VRN40" s="71"/>
      <c r="VRO40" s="71"/>
      <c r="VRP40" s="71"/>
      <c r="VRQ40" s="71"/>
      <c r="VRR40" s="71"/>
      <c r="VRS40" s="71"/>
      <c r="VRT40" s="71"/>
      <c r="VRU40" s="71"/>
      <c r="VRV40" s="71"/>
      <c r="VRW40" s="71"/>
      <c r="VRX40" s="71"/>
      <c r="VRY40" s="71"/>
      <c r="VRZ40" s="71"/>
      <c r="VSA40" s="71"/>
      <c r="VSB40" s="71"/>
      <c r="VSC40" s="71"/>
      <c r="VSD40" s="71"/>
      <c r="VSE40" s="71"/>
      <c r="VSF40" s="71"/>
      <c r="VSG40" s="71"/>
      <c r="VSH40" s="71"/>
      <c r="VSI40" s="71"/>
      <c r="VSJ40" s="71"/>
      <c r="VSK40" s="71"/>
      <c r="VSL40" s="71"/>
      <c r="VSM40" s="71"/>
      <c r="VSN40" s="71"/>
      <c r="VSO40" s="71"/>
      <c r="VSP40" s="71"/>
      <c r="VSQ40" s="71"/>
      <c r="VSR40" s="71"/>
      <c r="VSS40" s="71"/>
      <c r="VST40" s="71"/>
      <c r="VSU40" s="71"/>
      <c r="VSV40" s="71"/>
      <c r="VSW40" s="71"/>
      <c r="VSX40" s="71"/>
      <c r="VSY40" s="71"/>
      <c r="VSZ40" s="71"/>
      <c r="VTA40" s="71"/>
      <c r="VTB40" s="71"/>
      <c r="VTC40" s="71"/>
      <c r="VTD40" s="71"/>
      <c r="VTE40" s="71"/>
      <c r="VTF40" s="71"/>
      <c r="VTG40" s="71"/>
      <c r="VTH40" s="71"/>
      <c r="VTI40" s="71"/>
      <c r="VTJ40" s="71"/>
      <c r="VTK40" s="71"/>
      <c r="VTL40" s="71"/>
      <c r="VTM40" s="71"/>
      <c r="VTN40" s="71"/>
      <c r="VTO40" s="71"/>
      <c r="VTP40" s="71"/>
      <c r="VTQ40" s="71"/>
      <c r="VTR40" s="71"/>
      <c r="VTS40" s="71"/>
      <c r="VTT40" s="71"/>
      <c r="VTU40" s="71"/>
      <c r="VTV40" s="71"/>
      <c r="VTW40" s="71"/>
      <c r="VTX40" s="71"/>
      <c r="VTY40" s="71"/>
      <c r="VTZ40" s="71"/>
      <c r="VUA40" s="71"/>
      <c r="VUB40" s="71"/>
      <c r="VUC40" s="71"/>
      <c r="VUD40" s="71"/>
      <c r="VUE40" s="71"/>
      <c r="VUF40" s="71"/>
      <c r="VUG40" s="71"/>
      <c r="VUH40" s="71"/>
      <c r="VUI40" s="71"/>
      <c r="VUJ40" s="71"/>
      <c r="VUK40" s="71"/>
      <c r="VUL40" s="71"/>
      <c r="VUM40" s="71"/>
      <c r="VUN40" s="71"/>
      <c r="VUO40" s="71"/>
      <c r="VUP40" s="71"/>
      <c r="VUQ40" s="71"/>
      <c r="VUR40" s="71"/>
      <c r="VUS40" s="71"/>
      <c r="VUT40" s="71"/>
      <c r="VUU40" s="71"/>
      <c r="VUV40" s="71"/>
      <c r="VUW40" s="71"/>
      <c r="VUX40" s="71"/>
      <c r="VUY40" s="71"/>
      <c r="VUZ40" s="71"/>
      <c r="VVA40" s="71"/>
      <c r="VVB40" s="71"/>
      <c r="VVC40" s="71"/>
      <c r="VVD40" s="71"/>
      <c r="VVE40" s="71"/>
      <c r="VVF40" s="71"/>
      <c r="VVG40" s="71"/>
      <c r="VVH40" s="71"/>
      <c r="VVI40" s="71"/>
      <c r="VVJ40" s="71"/>
      <c r="VVK40" s="71"/>
      <c r="VVL40" s="71"/>
      <c r="VVM40" s="71"/>
      <c r="VVN40" s="71"/>
      <c r="VVO40" s="71"/>
      <c r="VVP40" s="71"/>
      <c r="VVQ40" s="71"/>
      <c r="VVR40" s="71"/>
      <c r="VVS40" s="71"/>
      <c r="VVT40" s="71"/>
      <c r="VVU40" s="71"/>
      <c r="VVV40" s="71"/>
      <c r="VVW40" s="71"/>
      <c r="VVX40" s="71"/>
      <c r="VVY40" s="71"/>
      <c r="VVZ40" s="71"/>
      <c r="VWA40" s="71"/>
      <c r="VWB40" s="71"/>
      <c r="VWC40" s="71"/>
      <c r="VWD40" s="71"/>
      <c r="VWE40" s="71"/>
      <c r="VWF40" s="71"/>
      <c r="VWG40" s="71"/>
      <c r="VWH40" s="71"/>
      <c r="VWI40" s="71"/>
      <c r="VWJ40" s="71"/>
      <c r="VWK40" s="71"/>
      <c r="VWL40" s="71"/>
      <c r="VWM40" s="71"/>
      <c r="VWN40" s="71"/>
      <c r="VWO40" s="71"/>
      <c r="VWP40" s="71"/>
      <c r="VWQ40" s="71"/>
      <c r="VWR40" s="71"/>
      <c r="VWS40" s="71"/>
      <c r="VWT40" s="71"/>
      <c r="VWU40" s="71"/>
      <c r="VWV40" s="71"/>
      <c r="VWW40" s="71"/>
      <c r="VWX40" s="71"/>
      <c r="VWY40" s="71"/>
      <c r="VWZ40" s="71"/>
      <c r="VXA40" s="71"/>
      <c r="VXB40" s="71"/>
      <c r="VXC40" s="71"/>
      <c r="VXD40" s="71"/>
      <c r="VXE40" s="71"/>
      <c r="VXF40" s="71"/>
      <c r="VXG40" s="71"/>
      <c r="VXH40" s="71"/>
      <c r="VXI40" s="71"/>
      <c r="VXJ40" s="71"/>
      <c r="VXK40" s="71"/>
      <c r="VXL40" s="71"/>
      <c r="VXM40" s="71"/>
      <c r="VXN40" s="71"/>
      <c r="VXO40" s="71"/>
      <c r="VXP40" s="71"/>
      <c r="VXQ40" s="71"/>
      <c r="VXR40" s="71"/>
      <c r="VXS40" s="71"/>
      <c r="VXT40" s="71"/>
      <c r="VXU40" s="71"/>
      <c r="VXV40" s="71"/>
      <c r="VXW40" s="71"/>
      <c r="VXX40" s="71"/>
      <c r="VXY40" s="71"/>
      <c r="VXZ40" s="71"/>
      <c r="VYA40" s="71"/>
      <c r="VYB40" s="71"/>
      <c r="VYC40" s="71"/>
      <c r="VYD40" s="71"/>
      <c r="VYE40" s="71"/>
      <c r="VYF40" s="71"/>
      <c r="VYG40" s="71"/>
      <c r="VYH40" s="71"/>
      <c r="VYI40" s="71"/>
      <c r="VYJ40" s="71"/>
      <c r="VYK40" s="71"/>
      <c r="VYL40" s="71"/>
      <c r="VYM40" s="71"/>
      <c r="VYN40" s="71"/>
      <c r="VYO40" s="71"/>
      <c r="VYP40" s="71"/>
      <c r="VYQ40" s="71"/>
      <c r="VYR40" s="71"/>
      <c r="VYS40" s="71"/>
      <c r="VYT40" s="71"/>
      <c r="VYU40" s="71"/>
      <c r="VYV40" s="71"/>
      <c r="VYW40" s="71"/>
      <c r="VYX40" s="71"/>
      <c r="VYY40" s="71"/>
      <c r="VYZ40" s="71"/>
      <c r="VZA40" s="71"/>
      <c r="VZB40" s="71"/>
      <c r="VZC40" s="71"/>
      <c r="VZD40" s="71"/>
      <c r="VZE40" s="71"/>
      <c r="VZF40" s="71"/>
      <c r="VZG40" s="71"/>
      <c r="VZH40" s="71"/>
      <c r="VZI40" s="71"/>
      <c r="VZJ40" s="71"/>
      <c r="VZK40" s="71"/>
      <c r="VZL40" s="71"/>
      <c r="VZM40" s="71"/>
      <c r="VZN40" s="71"/>
      <c r="VZO40" s="71"/>
      <c r="VZP40" s="71"/>
      <c r="VZQ40" s="71"/>
      <c r="VZR40" s="71"/>
      <c r="VZS40" s="71"/>
      <c r="VZT40" s="71"/>
      <c r="VZU40" s="71"/>
      <c r="VZV40" s="71"/>
      <c r="VZW40" s="71"/>
      <c r="VZX40" s="71"/>
      <c r="VZY40" s="71"/>
      <c r="VZZ40" s="71"/>
      <c r="WAA40" s="71"/>
      <c r="WAB40" s="71"/>
      <c r="WAC40" s="71"/>
      <c r="WAD40" s="71"/>
      <c r="WAE40" s="71"/>
      <c r="WAF40" s="71"/>
      <c r="WAG40" s="71"/>
      <c r="WAH40" s="71"/>
      <c r="WAI40" s="71"/>
      <c r="WAJ40" s="71"/>
      <c r="WAK40" s="71"/>
      <c r="WAL40" s="71"/>
      <c r="WAM40" s="71"/>
      <c r="WAN40" s="71"/>
      <c r="WAO40" s="71"/>
      <c r="WAP40" s="71"/>
      <c r="WAQ40" s="71"/>
      <c r="WAR40" s="71"/>
      <c r="WAS40" s="71"/>
      <c r="WAT40" s="71"/>
      <c r="WAU40" s="71"/>
      <c r="WAV40" s="71"/>
      <c r="WAW40" s="71"/>
      <c r="WAX40" s="71"/>
      <c r="WAY40" s="71"/>
      <c r="WAZ40" s="71"/>
      <c r="WBA40" s="71"/>
      <c r="WBB40" s="71"/>
      <c r="WBC40" s="71"/>
      <c r="WBD40" s="71"/>
      <c r="WBE40" s="71"/>
      <c r="WBF40" s="71"/>
      <c r="WBG40" s="71"/>
      <c r="WBH40" s="71"/>
      <c r="WBI40" s="71"/>
      <c r="WBJ40" s="71"/>
      <c r="WBK40" s="71"/>
      <c r="WBL40" s="71"/>
      <c r="WBM40" s="71"/>
      <c r="WBN40" s="71"/>
      <c r="WBO40" s="71"/>
      <c r="WBP40" s="71"/>
      <c r="WBQ40" s="71"/>
      <c r="WBR40" s="71"/>
      <c r="WBS40" s="71"/>
      <c r="WBT40" s="71"/>
      <c r="WBU40" s="71"/>
      <c r="WBV40" s="71"/>
      <c r="WBW40" s="71"/>
      <c r="WBX40" s="71"/>
      <c r="WBY40" s="71"/>
      <c r="WBZ40" s="71"/>
      <c r="WCA40" s="71"/>
      <c r="WCB40" s="71"/>
      <c r="WCC40" s="71"/>
      <c r="WCD40" s="71"/>
      <c r="WCE40" s="71"/>
      <c r="WCF40" s="71"/>
      <c r="WCG40" s="71"/>
      <c r="WCH40" s="71"/>
      <c r="WCI40" s="71"/>
      <c r="WCJ40" s="71"/>
      <c r="WCK40" s="71"/>
      <c r="WCL40" s="71"/>
      <c r="WCM40" s="71"/>
      <c r="WCN40" s="71"/>
      <c r="WCO40" s="71"/>
      <c r="WCP40" s="71"/>
      <c r="WCQ40" s="71"/>
      <c r="WCR40" s="71"/>
      <c r="WCS40" s="71"/>
      <c r="WCT40" s="71"/>
      <c r="WCU40" s="71"/>
      <c r="WCV40" s="71"/>
      <c r="WCW40" s="71"/>
      <c r="WCX40" s="71"/>
      <c r="WCY40" s="71"/>
      <c r="WCZ40" s="71"/>
      <c r="WDA40" s="71"/>
      <c r="WDB40" s="71"/>
      <c r="WDC40" s="71"/>
      <c r="WDD40" s="71"/>
      <c r="WDE40" s="71"/>
      <c r="WDF40" s="71"/>
      <c r="WDG40" s="71"/>
      <c r="WDH40" s="71"/>
      <c r="WDI40" s="71"/>
      <c r="WDJ40" s="71"/>
      <c r="WDK40" s="71"/>
      <c r="WDL40" s="71"/>
      <c r="WDM40" s="71"/>
      <c r="WDN40" s="71"/>
      <c r="WDO40" s="71"/>
      <c r="WDP40" s="71"/>
      <c r="WDQ40" s="71"/>
      <c r="WDR40" s="71"/>
      <c r="WDS40" s="71"/>
      <c r="WDT40" s="71"/>
      <c r="WDU40" s="71"/>
      <c r="WDV40" s="71"/>
      <c r="WDW40" s="71"/>
      <c r="WDX40" s="71"/>
      <c r="WDY40" s="71"/>
      <c r="WDZ40" s="71"/>
      <c r="WEA40" s="71"/>
      <c r="WEB40" s="71"/>
      <c r="WEC40" s="71"/>
      <c r="WED40" s="71"/>
      <c r="WEE40" s="71"/>
      <c r="WEF40" s="71"/>
      <c r="WEG40" s="71"/>
      <c r="WEH40" s="71"/>
      <c r="WEI40" s="71"/>
      <c r="WEJ40" s="71"/>
      <c r="WEK40" s="71"/>
      <c r="WEL40" s="71"/>
      <c r="WEM40" s="71"/>
      <c r="WEN40" s="71"/>
      <c r="WEO40" s="71"/>
      <c r="WEP40" s="71"/>
      <c r="WEQ40" s="71"/>
      <c r="WER40" s="71"/>
      <c r="WES40" s="71"/>
      <c r="WET40" s="71"/>
      <c r="WEU40" s="71"/>
      <c r="WEV40" s="71"/>
      <c r="WEW40" s="71"/>
      <c r="WEX40" s="71"/>
      <c r="WEY40" s="71"/>
      <c r="WEZ40" s="71"/>
      <c r="WFA40" s="71"/>
      <c r="WFB40" s="71"/>
      <c r="WFC40" s="71"/>
      <c r="WFD40" s="71"/>
      <c r="WFE40" s="71"/>
      <c r="WFF40" s="71"/>
      <c r="WFG40" s="71"/>
      <c r="WFH40" s="71"/>
      <c r="WFI40" s="71"/>
      <c r="WFJ40" s="71"/>
      <c r="WFK40" s="71"/>
      <c r="WFL40" s="71"/>
      <c r="WFM40" s="71"/>
      <c r="WFN40" s="71"/>
      <c r="WFO40" s="71"/>
      <c r="WFP40" s="71"/>
      <c r="WFQ40" s="71"/>
      <c r="WFR40" s="71"/>
      <c r="WFS40" s="71"/>
      <c r="WFT40" s="71"/>
      <c r="WFU40" s="71"/>
      <c r="WFV40" s="71"/>
      <c r="WFW40" s="71"/>
      <c r="WFX40" s="71"/>
      <c r="WFY40" s="71"/>
      <c r="WFZ40" s="71"/>
      <c r="WGA40" s="71"/>
      <c r="WGB40" s="71"/>
      <c r="WGC40" s="71"/>
      <c r="WGD40" s="71"/>
      <c r="WGE40" s="71"/>
      <c r="WGF40" s="71"/>
      <c r="WGG40" s="71"/>
      <c r="WGH40" s="71"/>
      <c r="WGI40" s="71"/>
      <c r="WGJ40" s="71"/>
      <c r="WGK40" s="71"/>
      <c r="WGL40" s="71"/>
      <c r="WGM40" s="71"/>
      <c r="WGN40" s="71"/>
      <c r="WGO40" s="71"/>
      <c r="WGP40" s="71"/>
      <c r="WGQ40" s="71"/>
      <c r="WGR40" s="71"/>
      <c r="WGS40" s="71"/>
      <c r="WGT40" s="71"/>
      <c r="WGU40" s="71"/>
      <c r="WGV40" s="71"/>
      <c r="WGW40" s="71"/>
      <c r="WGX40" s="71"/>
      <c r="WGY40" s="71"/>
      <c r="WGZ40" s="71"/>
      <c r="WHA40" s="71"/>
      <c r="WHB40" s="71"/>
      <c r="WHC40" s="71"/>
      <c r="WHD40" s="71"/>
      <c r="WHE40" s="71"/>
      <c r="WHF40" s="71"/>
      <c r="WHG40" s="71"/>
      <c r="WHH40" s="71"/>
      <c r="WHI40" s="71"/>
      <c r="WHJ40" s="71"/>
      <c r="WHK40" s="71"/>
      <c r="WHL40" s="71"/>
      <c r="WHM40" s="71"/>
      <c r="WHN40" s="71"/>
      <c r="WHO40" s="71"/>
      <c r="WHP40" s="71"/>
      <c r="WHQ40" s="71"/>
      <c r="WHR40" s="71"/>
      <c r="WHS40" s="71"/>
      <c r="WHT40" s="71"/>
      <c r="WHU40" s="71"/>
      <c r="WHV40" s="71"/>
      <c r="WHW40" s="71"/>
      <c r="WHX40" s="71"/>
      <c r="WHY40" s="71"/>
      <c r="WHZ40" s="71"/>
      <c r="WIA40" s="71"/>
      <c r="WIB40" s="71"/>
      <c r="WIC40" s="71"/>
      <c r="WID40" s="71"/>
      <c r="WIE40" s="71"/>
      <c r="WIF40" s="71"/>
      <c r="WIG40" s="71"/>
      <c r="WIH40" s="71"/>
      <c r="WII40" s="71"/>
      <c r="WIJ40" s="71"/>
      <c r="WIK40" s="71"/>
      <c r="WIL40" s="71"/>
      <c r="WIM40" s="71"/>
      <c r="WIN40" s="71"/>
      <c r="WIO40" s="71"/>
      <c r="WIP40" s="71"/>
      <c r="WIQ40" s="71"/>
      <c r="WIR40" s="71"/>
      <c r="WIS40" s="71"/>
      <c r="WIT40" s="71"/>
      <c r="WIU40" s="71"/>
      <c r="WIV40" s="71"/>
      <c r="WIW40" s="71"/>
      <c r="WIX40" s="71"/>
      <c r="WIY40" s="71"/>
      <c r="WIZ40" s="71"/>
      <c r="WJA40" s="71"/>
      <c r="WJB40" s="71"/>
      <c r="WJC40" s="71"/>
      <c r="WJD40" s="71"/>
      <c r="WJE40" s="71"/>
      <c r="WJF40" s="71"/>
      <c r="WJG40" s="71"/>
      <c r="WJH40" s="71"/>
      <c r="WJI40" s="71"/>
      <c r="WJJ40" s="71"/>
      <c r="WJK40" s="71"/>
      <c r="WJL40" s="71"/>
      <c r="WJM40" s="71"/>
      <c r="WJN40" s="71"/>
      <c r="WJO40" s="71"/>
      <c r="WJP40" s="71"/>
      <c r="WJQ40" s="71"/>
      <c r="WJR40" s="71"/>
      <c r="WJS40" s="71"/>
      <c r="WJT40" s="71"/>
      <c r="WJU40" s="71"/>
      <c r="WJV40" s="71"/>
      <c r="WJW40" s="71"/>
      <c r="WJX40" s="71"/>
      <c r="WJY40" s="71"/>
      <c r="WJZ40" s="71"/>
      <c r="WKA40" s="71"/>
      <c r="WKB40" s="71"/>
      <c r="WKC40" s="71"/>
      <c r="WKD40" s="71"/>
      <c r="WKE40" s="71"/>
      <c r="WKF40" s="71"/>
      <c r="WKG40" s="71"/>
      <c r="WKH40" s="71"/>
      <c r="WKI40" s="71"/>
      <c r="WKJ40" s="71"/>
      <c r="WKK40" s="71"/>
      <c r="WKL40" s="71"/>
      <c r="WKM40" s="71"/>
      <c r="WKN40" s="71"/>
      <c r="WKO40" s="71"/>
      <c r="WKP40" s="71"/>
      <c r="WKQ40" s="71"/>
      <c r="WKR40" s="71"/>
      <c r="WKS40" s="71"/>
      <c r="WKT40" s="71"/>
      <c r="WKU40" s="71"/>
      <c r="WKV40" s="71"/>
      <c r="WKW40" s="71"/>
      <c r="WKX40" s="71"/>
      <c r="WKY40" s="71"/>
      <c r="WKZ40" s="71"/>
      <c r="WLA40" s="71"/>
      <c r="WLB40" s="71"/>
      <c r="WLC40" s="71"/>
      <c r="WLD40" s="71"/>
      <c r="WLE40" s="71"/>
      <c r="WLF40" s="71"/>
      <c r="WLG40" s="71"/>
      <c r="WLH40" s="71"/>
      <c r="WLI40" s="71"/>
      <c r="WLJ40" s="71"/>
      <c r="WLK40" s="71"/>
      <c r="WLL40" s="71"/>
      <c r="WLM40" s="71"/>
      <c r="WLN40" s="71"/>
      <c r="WLO40" s="71"/>
      <c r="WLP40" s="71"/>
      <c r="WLQ40" s="71"/>
      <c r="WLR40" s="71"/>
      <c r="WLS40" s="71"/>
      <c r="WLT40" s="71"/>
      <c r="WLU40" s="71"/>
      <c r="WLV40" s="71"/>
      <c r="WLW40" s="71"/>
      <c r="WLX40" s="71"/>
      <c r="WLY40" s="71"/>
      <c r="WLZ40" s="71"/>
      <c r="WMA40" s="71"/>
      <c r="WMB40" s="71"/>
      <c r="WMC40" s="71"/>
      <c r="WMD40" s="71"/>
      <c r="WME40" s="71"/>
      <c r="WMF40" s="71"/>
      <c r="WMG40" s="71"/>
      <c r="WMH40" s="71"/>
      <c r="WMI40" s="71"/>
      <c r="WMJ40" s="71"/>
      <c r="WMK40" s="71"/>
      <c r="WML40" s="71"/>
      <c r="WMM40" s="71"/>
      <c r="WMN40" s="71"/>
      <c r="WMO40" s="71"/>
      <c r="WMP40" s="71"/>
      <c r="WMQ40" s="71"/>
      <c r="WMR40" s="71"/>
      <c r="WMS40" s="71"/>
      <c r="WMT40" s="71"/>
      <c r="WMU40" s="71"/>
      <c r="WMV40" s="71"/>
      <c r="WMW40" s="71"/>
      <c r="WMX40" s="71"/>
      <c r="WMY40" s="71"/>
      <c r="WMZ40" s="71"/>
      <c r="WNA40" s="71"/>
      <c r="WNB40" s="71"/>
      <c r="WNC40" s="71"/>
      <c r="WND40" s="71"/>
      <c r="WNE40" s="71"/>
      <c r="WNF40" s="71"/>
      <c r="WNG40" s="71"/>
      <c r="WNH40" s="71"/>
      <c r="WNI40" s="71"/>
      <c r="WNJ40" s="71"/>
      <c r="WNK40" s="71"/>
      <c r="WNL40" s="71"/>
      <c r="WNM40" s="71"/>
      <c r="WNN40" s="71"/>
      <c r="WNO40" s="71"/>
      <c r="WNP40" s="71"/>
      <c r="WNQ40" s="71"/>
      <c r="WNR40" s="71"/>
      <c r="WNS40" s="71"/>
      <c r="WNT40" s="71"/>
      <c r="WNU40" s="71"/>
      <c r="WNV40" s="71"/>
      <c r="WNW40" s="71"/>
      <c r="WNX40" s="71"/>
      <c r="WNY40" s="71"/>
      <c r="WNZ40" s="71"/>
      <c r="WOA40" s="71"/>
      <c r="WOB40" s="71"/>
      <c r="WOC40" s="71"/>
      <c r="WOD40" s="71"/>
      <c r="WOE40" s="71"/>
      <c r="WOF40" s="71"/>
      <c r="WOG40" s="71"/>
      <c r="WOH40" s="71"/>
      <c r="WOI40" s="71"/>
      <c r="WOJ40" s="71"/>
      <c r="WOK40" s="71"/>
      <c r="WOL40" s="71"/>
      <c r="WOM40" s="71"/>
      <c r="WON40" s="71"/>
      <c r="WOO40" s="71"/>
      <c r="WOP40" s="71"/>
      <c r="WOQ40" s="71"/>
      <c r="WOR40" s="71"/>
      <c r="WOS40" s="71"/>
      <c r="WOT40" s="71"/>
      <c r="WOU40" s="71"/>
      <c r="WOV40" s="71"/>
      <c r="WOW40" s="71"/>
      <c r="WOX40" s="71"/>
      <c r="WOY40" s="71"/>
      <c r="WOZ40" s="71"/>
      <c r="WPA40" s="71"/>
      <c r="WPB40" s="71"/>
      <c r="WPC40" s="71"/>
      <c r="WPD40" s="71"/>
      <c r="WPE40" s="71"/>
      <c r="WPF40" s="71"/>
      <c r="WPG40" s="71"/>
      <c r="WPH40" s="71"/>
      <c r="WPI40" s="71"/>
      <c r="WPJ40" s="71"/>
      <c r="WPK40" s="71"/>
      <c r="WPL40" s="71"/>
      <c r="WPM40" s="71"/>
      <c r="WPN40" s="71"/>
      <c r="WPO40" s="71"/>
      <c r="WPP40" s="71"/>
      <c r="WPQ40" s="71"/>
      <c r="WPR40" s="71"/>
      <c r="WPS40" s="71"/>
      <c r="WPT40" s="71"/>
      <c r="WPU40" s="71"/>
      <c r="WPV40" s="71"/>
      <c r="WPW40" s="71"/>
      <c r="WPX40" s="71"/>
      <c r="WPY40" s="71"/>
      <c r="WPZ40" s="71"/>
      <c r="WQA40" s="71"/>
      <c r="WQB40" s="71"/>
      <c r="WQC40" s="71"/>
      <c r="WQD40" s="71"/>
      <c r="WQE40" s="71"/>
      <c r="WQF40" s="71"/>
      <c r="WQG40" s="71"/>
      <c r="WQH40" s="71"/>
      <c r="WQI40" s="71"/>
      <c r="WQJ40" s="71"/>
      <c r="WQK40" s="71"/>
      <c r="WQL40" s="71"/>
      <c r="WQM40" s="71"/>
      <c r="WQN40" s="71"/>
      <c r="WQO40" s="71"/>
      <c r="WQP40" s="71"/>
      <c r="WQQ40" s="71"/>
      <c r="WQR40" s="71"/>
      <c r="WQS40" s="71"/>
      <c r="WQT40" s="71"/>
      <c r="WQU40" s="71"/>
      <c r="WQV40" s="71"/>
      <c r="WQW40" s="71"/>
      <c r="WQX40" s="71"/>
      <c r="WQY40" s="71"/>
      <c r="WQZ40" s="71"/>
      <c r="WRA40" s="71"/>
      <c r="WRB40" s="71"/>
      <c r="WRC40" s="71"/>
      <c r="WRD40" s="71"/>
      <c r="WRE40" s="71"/>
      <c r="WRF40" s="71"/>
      <c r="WRG40" s="71"/>
      <c r="WRH40" s="71"/>
      <c r="WRI40" s="71"/>
      <c r="WRJ40" s="71"/>
      <c r="WRK40" s="71"/>
      <c r="WRL40" s="71"/>
      <c r="WRM40" s="71"/>
      <c r="WRN40" s="71"/>
      <c r="WRO40" s="71"/>
      <c r="WRP40" s="71"/>
      <c r="WRQ40" s="71"/>
      <c r="WRR40" s="71"/>
      <c r="WRS40" s="71"/>
      <c r="WRT40" s="71"/>
      <c r="WRU40" s="71"/>
      <c r="WRV40" s="71"/>
      <c r="WRW40" s="71"/>
      <c r="WRX40" s="71"/>
      <c r="WRY40" s="71"/>
      <c r="WRZ40" s="71"/>
      <c r="WSA40" s="71"/>
      <c r="WSB40" s="71"/>
      <c r="WSC40" s="71"/>
      <c r="WSD40" s="71"/>
      <c r="WSE40" s="71"/>
      <c r="WSF40" s="71"/>
      <c r="WSG40" s="71"/>
      <c r="WSH40" s="71"/>
      <c r="WSI40" s="71"/>
      <c r="WSJ40" s="71"/>
      <c r="WSK40" s="71"/>
      <c r="WSL40" s="71"/>
      <c r="WSM40" s="71"/>
      <c r="WSN40" s="71"/>
      <c r="WSO40" s="71"/>
      <c r="WSP40" s="71"/>
      <c r="WSQ40" s="71"/>
      <c r="WSR40" s="71"/>
      <c r="WSS40" s="71"/>
      <c r="WST40" s="71"/>
      <c r="WSU40" s="71"/>
      <c r="WSV40" s="71"/>
      <c r="WSW40" s="71"/>
      <c r="WSX40" s="71"/>
      <c r="WSY40" s="71"/>
      <c r="WSZ40" s="71"/>
      <c r="WTA40" s="71"/>
      <c r="WTB40" s="71"/>
      <c r="WTC40" s="71"/>
      <c r="WTD40" s="71"/>
      <c r="WTE40" s="71"/>
      <c r="WTF40" s="71"/>
      <c r="WTG40" s="71"/>
      <c r="WTH40" s="71"/>
      <c r="WTI40" s="71"/>
      <c r="WTJ40" s="71"/>
      <c r="WTK40" s="71"/>
      <c r="WTL40" s="71"/>
      <c r="WTM40" s="71"/>
      <c r="WTN40" s="71"/>
      <c r="WTO40" s="71"/>
      <c r="WTP40" s="71"/>
      <c r="WTQ40" s="71"/>
      <c r="WTR40" s="71"/>
      <c r="WTS40" s="71"/>
      <c r="WTT40" s="71"/>
      <c r="WTU40" s="71"/>
      <c r="WTV40" s="71"/>
      <c r="WTW40" s="71"/>
      <c r="WTX40" s="71"/>
      <c r="WTY40" s="71"/>
      <c r="WTZ40" s="71"/>
      <c r="WUA40" s="71"/>
      <c r="WUB40" s="71"/>
      <c r="WUC40" s="71"/>
      <c r="WUD40" s="71"/>
      <c r="WUE40" s="71"/>
      <c r="WUF40" s="71"/>
      <c r="WUG40" s="71"/>
      <c r="WUH40" s="71"/>
      <c r="WUI40" s="71"/>
      <c r="WUJ40" s="71"/>
      <c r="WUK40" s="71"/>
      <c r="WUL40" s="71"/>
      <c r="WUM40" s="71"/>
      <c r="WUN40" s="71"/>
      <c r="WUO40" s="71"/>
      <c r="WUP40" s="71"/>
      <c r="WUQ40" s="71"/>
      <c r="WUR40" s="71"/>
      <c r="WUS40" s="71"/>
      <c r="WUT40" s="71"/>
      <c r="WUU40" s="71"/>
      <c r="WUV40" s="71"/>
      <c r="WUW40" s="71"/>
      <c r="WUX40" s="71"/>
      <c r="WUY40" s="71"/>
      <c r="WUZ40" s="71"/>
      <c r="WVA40" s="71"/>
      <c r="WVB40" s="71"/>
      <c r="WVC40" s="71"/>
      <c r="WVD40" s="71"/>
      <c r="WVE40" s="71"/>
      <c r="WVF40" s="71"/>
      <c r="WVG40" s="71"/>
      <c r="WVH40" s="71"/>
      <c r="WVI40" s="71"/>
      <c r="WVJ40" s="71"/>
      <c r="WVK40" s="71"/>
      <c r="WVL40" s="71"/>
      <c r="WVM40" s="71"/>
      <c r="WVN40" s="71"/>
      <c r="WVO40" s="71"/>
      <c r="WVP40" s="71"/>
      <c r="WVQ40" s="71"/>
      <c r="WVR40" s="71"/>
      <c r="WVS40" s="71"/>
      <c r="WVT40" s="71"/>
      <c r="WVU40" s="71"/>
      <c r="WVV40" s="71"/>
      <c r="WVW40" s="71"/>
      <c r="WVX40" s="71"/>
      <c r="WVY40" s="71"/>
      <c r="WVZ40" s="71"/>
      <c r="WWA40" s="71"/>
      <c r="WWB40" s="71"/>
      <c r="WWC40" s="71"/>
      <c r="WWD40" s="71"/>
      <c r="WWE40" s="71"/>
      <c r="WWF40" s="71"/>
      <c r="WWG40" s="71"/>
      <c r="WWH40" s="71"/>
      <c r="WWI40" s="71"/>
      <c r="WWJ40" s="71"/>
      <c r="WWK40" s="71"/>
      <c r="WWL40" s="71"/>
      <c r="WWM40" s="71"/>
      <c r="WWN40" s="71"/>
      <c r="WWO40" s="71"/>
      <c r="WWP40" s="71"/>
      <c r="WWQ40" s="71"/>
      <c r="WWR40" s="71"/>
      <c r="WWS40" s="71"/>
      <c r="WWT40" s="71"/>
      <c r="WWU40" s="71"/>
      <c r="WWV40" s="71"/>
      <c r="WWW40" s="71"/>
      <c r="WWX40" s="71"/>
      <c r="WWY40" s="71"/>
      <c r="WWZ40" s="71"/>
      <c r="WXA40" s="71"/>
      <c r="WXB40" s="71"/>
      <c r="WXC40" s="71"/>
      <c r="WXD40" s="71"/>
      <c r="WXE40" s="71"/>
      <c r="WXF40" s="71"/>
      <c r="WXG40" s="71"/>
      <c r="WXH40" s="71"/>
      <c r="WXI40" s="71"/>
      <c r="WXJ40" s="71"/>
      <c r="WXK40" s="71"/>
      <c r="WXL40" s="71"/>
      <c r="WXM40" s="71"/>
      <c r="WXN40" s="71"/>
      <c r="WXO40" s="71"/>
      <c r="WXP40" s="71"/>
      <c r="WXQ40" s="71"/>
      <c r="WXR40" s="71"/>
      <c r="WXS40" s="71"/>
      <c r="WXT40" s="71"/>
      <c r="WXU40" s="71"/>
      <c r="WXV40" s="71"/>
      <c r="WXW40" s="71"/>
      <c r="WXX40" s="71"/>
      <c r="WXY40" s="71"/>
      <c r="WXZ40" s="71"/>
      <c r="WYA40" s="71"/>
      <c r="WYB40" s="71"/>
      <c r="WYC40" s="71"/>
      <c r="WYD40" s="71"/>
      <c r="WYE40" s="71"/>
      <c r="WYF40" s="71"/>
      <c r="WYG40" s="71"/>
      <c r="WYH40" s="71"/>
      <c r="WYI40" s="71"/>
      <c r="WYJ40" s="71"/>
      <c r="WYK40" s="71"/>
      <c r="WYL40" s="71"/>
      <c r="WYM40" s="71"/>
      <c r="WYN40" s="71"/>
      <c r="WYO40" s="71"/>
      <c r="WYP40" s="71"/>
      <c r="WYQ40" s="71"/>
      <c r="WYR40" s="71"/>
      <c r="WYS40" s="71"/>
      <c r="WYT40" s="71"/>
      <c r="WYU40" s="71"/>
      <c r="WYV40" s="71"/>
      <c r="WYW40" s="71"/>
      <c r="WYX40" s="71"/>
      <c r="WYY40" s="71"/>
      <c r="WYZ40" s="71"/>
      <c r="WZA40" s="71"/>
      <c r="WZB40" s="71"/>
      <c r="WZC40" s="71"/>
      <c r="WZD40" s="71"/>
      <c r="WZE40" s="71"/>
      <c r="WZF40" s="71"/>
      <c r="WZG40" s="71"/>
      <c r="WZH40" s="71"/>
      <c r="WZI40" s="71"/>
      <c r="WZJ40" s="71"/>
      <c r="WZK40" s="71"/>
      <c r="WZL40" s="71"/>
      <c r="WZM40" s="71"/>
      <c r="WZN40" s="71"/>
      <c r="WZO40" s="71"/>
      <c r="WZP40" s="71"/>
      <c r="WZQ40" s="71"/>
      <c r="WZR40" s="71"/>
      <c r="WZS40" s="71"/>
      <c r="WZT40" s="71"/>
      <c r="WZU40" s="71"/>
      <c r="WZV40" s="71"/>
      <c r="WZW40" s="71"/>
      <c r="WZX40" s="71"/>
      <c r="WZY40" s="71"/>
      <c r="WZZ40" s="71"/>
      <c r="XAA40" s="71"/>
      <c r="XAB40" s="71"/>
      <c r="XAC40" s="71"/>
      <c r="XAD40" s="71"/>
      <c r="XAE40" s="71"/>
      <c r="XAF40" s="71"/>
      <c r="XAG40" s="71"/>
      <c r="XAH40" s="71"/>
      <c r="XAI40" s="71"/>
      <c r="XAJ40" s="71"/>
      <c r="XAK40" s="71"/>
      <c r="XAL40" s="71"/>
      <c r="XAM40" s="71"/>
      <c r="XAN40" s="71"/>
      <c r="XAO40" s="71"/>
      <c r="XAP40" s="71"/>
      <c r="XAQ40" s="71"/>
      <c r="XAR40" s="71"/>
      <c r="XAS40" s="71"/>
      <c r="XAT40" s="71"/>
      <c r="XAU40" s="71"/>
      <c r="XAV40" s="71"/>
      <c r="XAW40" s="71"/>
      <c r="XAX40" s="71"/>
      <c r="XAY40" s="71"/>
      <c r="XAZ40" s="71"/>
      <c r="XBA40" s="71"/>
      <c r="XBB40" s="71"/>
      <c r="XBC40" s="71"/>
      <c r="XBD40" s="71"/>
      <c r="XBE40" s="71"/>
      <c r="XBF40" s="71"/>
      <c r="XBG40" s="71"/>
      <c r="XBH40" s="71"/>
      <c r="XBI40" s="71"/>
      <c r="XBJ40" s="71"/>
      <c r="XBK40" s="71"/>
      <c r="XBL40" s="71"/>
      <c r="XBM40" s="71"/>
      <c r="XBN40" s="71"/>
      <c r="XBO40" s="71"/>
      <c r="XBP40" s="71"/>
      <c r="XBQ40" s="71"/>
      <c r="XBR40" s="71"/>
      <c r="XBS40" s="71"/>
      <c r="XBT40" s="71"/>
      <c r="XBU40" s="71"/>
      <c r="XBV40" s="71"/>
      <c r="XBW40" s="71"/>
      <c r="XBX40" s="71"/>
      <c r="XBY40" s="71"/>
      <c r="XBZ40" s="71"/>
      <c r="XCA40" s="71"/>
      <c r="XCB40" s="71"/>
      <c r="XCC40" s="71"/>
      <c r="XCD40" s="71"/>
      <c r="XCE40" s="71"/>
      <c r="XCF40" s="71"/>
      <c r="XCG40" s="71"/>
      <c r="XCH40" s="71"/>
      <c r="XCI40" s="71"/>
      <c r="XCJ40" s="71"/>
      <c r="XCK40" s="71"/>
      <c r="XCL40" s="71"/>
      <c r="XCM40" s="71"/>
      <c r="XCN40" s="71"/>
      <c r="XCO40" s="71"/>
      <c r="XCP40" s="71"/>
      <c r="XCQ40" s="71"/>
      <c r="XCR40" s="71"/>
      <c r="XCS40" s="71"/>
      <c r="XCT40" s="71"/>
      <c r="XCU40" s="71"/>
      <c r="XCV40" s="71"/>
      <c r="XCW40" s="71"/>
      <c r="XCX40" s="71"/>
      <c r="XCY40" s="71"/>
      <c r="XCZ40" s="71"/>
      <c r="XDA40" s="71"/>
      <c r="XDB40" s="71"/>
      <c r="XDC40" s="71"/>
      <c r="XDD40" s="71"/>
      <c r="XDE40" s="71"/>
      <c r="XDF40" s="71"/>
      <c r="XDG40" s="71"/>
      <c r="XDH40" s="71"/>
      <c r="XDI40" s="71"/>
      <c r="XDJ40" s="71"/>
      <c r="XDK40" s="71"/>
      <c r="XDL40" s="71"/>
      <c r="XDM40" s="71"/>
      <c r="XDN40" s="71"/>
      <c r="XDO40" s="71"/>
      <c r="XDP40" s="71"/>
      <c r="XDQ40" s="71"/>
      <c r="XDR40" s="71"/>
      <c r="XDS40" s="71"/>
      <c r="XDT40" s="71"/>
      <c r="XDU40" s="71"/>
      <c r="XDV40" s="71"/>
      <c r="XDW40" s="71"/>
      <c r="XDX40" s="71"/>
      <c r="XDY40" s="71"/>
      <c r="XDZ40" s="71"/>
      <c r="XEA40" s="71"/>
      <c r="XEB40" s="71"/>
      <c r="XEC40" s="71"/>
      <c r="XED40" s="71"/>
      <c r="XEE40" s="71"/>
      <c r="XEF40" s="71"/>
      <c r="XEG40" s="71"/>
      <c r="XEH40" s="71"/>
      <c r="XEI40" s="71"/>
      <c r="XEJ40" s="71"/>
      <c r="XEK40" s="71"/>
      <c r="XEL40" s="71"/>
      <c r="XEM40" s="71"/>
      <c r="XEN40" s="71"/>
      <c r="XEO40" s="71"/>
      <c r="XEP40" s="71"/>
      <c r="XEQ40" s="71"/>
      <c r="XER40" s="71"/>
      <c r="XES40" s="71"/>
      <c r="XET40" s="71"/>
      <c r="XEU40" s="71"/>
      <c r="XEV40" s="71"/>
      <c r="XEW40" s="71"/>
      <c r="XEX40" s="71"/>
      <c r="XEY40" s="71"/>
      <c r="XEZ40" s="71"/>
      <c r="XFA40" s="71"/>
      <c r="XFB40" s="71"/>
      <c r="XFC40" s="71"/>
      <c r="XFD40" s="71"/>
    </row>
    <row r="41" spans="1:16384" ht="21.95" customHeight="1" x14ac:dyDescent="0.2">
      <c r="A41" s="149" t="s">
        <v>2168</v>
      </c>
      <c r="B41" s="138" t="b">
        <f>(B40&gt;0)</f>
        <v>0</v>
      </c>
      <c r="C41" s="137"/>
      <c r="D41" s="137"/>
      <c r="E41" s="137"/>
      <c r="F41" s="137"/>
      <c r="G41" s="137"/>
      <c r="H41" s="115"/>
      <c r="I41" s="255" t="s">
        <v>2486</v>
      </c>
      <c r="J41" s="255"/>
      <c r="K41" s="255"/>
      <c r="L41" s="255"/>
      <c r="M41" s="255"/>
      <c r="N41" s="255"/>
      <c r="O41" s="255"/>
      <c r="P41" s="255"/>
      <c r="Q41" s="255"/>
      <c r="R41" s="255"/>
      <c r="S41" s="255"/>
      <c r="T41" s="255"/>
      <c r="U41" s="255"/>
      <c r="V41" s="255"/>
      <c r="W41" s="255"/>
      <c r="X41" s="115"/>
      <c r="Y41" s="115"/>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c r="IW41" s="71"/>
      <c r="IX41" s="71"/>
      <c r="IY41" s="71"/>
      <c r="IZ41" s="71"/>
      <c r="JA41" s="71"/>
      <c r="JB41" s="71"/>
      <c r="JC41" s="71"/>
      <c r="JD41" s="71"/>
      <c r="JE41" s="71"/>
      <c r="JF41" s="71"/>
      <c r="JG41" s="71"/>
      <c r="JH41" s="71"/>
      <c r="JI41" s="71"/>
      <c r="JJ41" s="71"/>
      <c r="JK41" s="71"/>
      <c r="JL41" s="71"/>
      <c r="JM41" s="71"/>
      <c r="JN41" s="71"/>
      <c r="JO41" s="71"/>
      <c r="JP41" s="71"/>
      <c r="JQ41" s="71"/>
      <c r="JR41" s="71"/>
      <c r="JS41" s="71"/>
      <c r="JT41" s="71"/>
      <c r="JU41" s="71"/>
      <c r="JV41" s="71"/>
      <c r="JW41" s="71"/>
      <c r="JX41" s="71"/>
      <c r="JY41" s="71"/>
      <c r="JZ41" s="71"/>
      <c r="KA41" s="71"/>
      <c r="KB41" s="71"/>
      <c r="KC41" s="71"/>
      <c r="KD41" s="71"/>
      <c r="KE41" s="71"/>
      <c r="KF41" s="71"/>
      <c r="KG41" s="71"/>
      <c r="KH41" s="71"/>
      <c r="KI41" s="71"/>
      <c r="KJ41" s="71"/>
      <c r="KK41" s="71"/>
      <c r="KL41" s="71"/>
      <c r="KM41" s="71"/>
      <c r="KN41" s="71"/>
      <c r="KO41" s="71"/>
      <c r="KP41" s="71"/>
      <c r="KQ41" s="71"/>
      <c r="KR41" s="71"/>
      <c r="KS41" s="71"/>
      <c r="KT41" s="71"/>
      <c r="KU41" s="71"/>
      <c r="KV41" s="71"/>
      <c r="KW41" s="71"/>
      <c r="KX41" s="71"/>
      <c r="KY41" s="71"/>
      <c r="KZ41" s="71"/>
      <c r="LA41" s="71"/>
      <c r="LB41" s="71"/>
      <c r="LC41" s="71"/>
      <c r="LD41" s="71"/>
      <c r="LE41" s="71"/>
      <c r="LF41" s="71"/>
      <c r="LG41" s="71"/>
      <c r="LH41" s="71"/>
      <c r="LI41" s="71"/>
      <c r="LJ41" s="71"/>
      <c r="LK41" s="71"/>
      <c r="LL41" s="71"/>
      <c r="LM41" s="71"/>
      <c r="LN41" s="71"/>
      <c r="LO41" s="71"/>
      <c r="LP41" s="71"/>
      <c r="LQ41" s="71"/>
      <c r="LR41" s="71"/>
      <c r="LS41" s="71"/>
      <c r="LT41" s="71"/>
      <c r="LU41" s="71"/>
      <c r="LV41" s="71"/>
      <c r="LW41" s="71"/>
      <c r="LX41" s="71"/>
      <c r="LY41" s="71"/>
      <c r="LZ41" s="71"/>
      <c r="MA41" s="71"/>
      <c r="MB41" s="71"/>
      <c r="MC41" s="71"/>
      <c r="MD41" s="71"/>
      <c r="ME41" s="71"/>
      <c r="MF41" s="71"/>
      <c r="MG41" s="71"/>
      <c r="MH41" s="71"/>
      <c r="MI41" s="71"/>
      <c r="MJ41" s="71"/>
      <c r="MK41" s="71"/>
      <c r="ML41" s="71"/>
      <c r="MM41" s="71"/>
      <c r="MN41" s="71"/>
      <c r="MO41" s="71"/>
      <c r="MP41" s="71"/>
      <c r="MQ41" s="71"/>
      <c r="MR41" s="71"/>
      <c r="MS41" s="71"/>
      <c r="MT41" s="71"/>
      <c r="MU41" s="71"/>
      <c r="MV41" s="71"/>
      <c r="MW41" s="71"/>
      <c r="MX41" s="71"/>
      <c r="MY41" s="71"/>
      <c r="MZ41" s="71"/>
      <c r="NA41" s="71"/>
      <c r="NB41" s="71"/>
      <c r="NC41" s="71"/>
      <c r="ND41" s="71"/>
      <c r="NE41" s="71"/>
      <c r="NF41" s="71"/>
      <c r="NG41" s="71"/>
      <c r="NH41" s="71"/>
      <c r="NI41" s="71"/>
      <c r="NJ41" s="71"/>
      <c r="NK41" s="71"/>
      <c r="NL41" s="71"/>
      <c r="NM41" s="71"/>
      <c r="NN41" s="71"/>
      <c r="NO41" s="71"/>
      <c r="NP41" s="71"/>
      <c r="NQ41" s="71"/>
      <c r="NR41" s="71"/>
      <c r="NS41" s="71"/>
      <c r="NT41" s="71"/>
      <c r="NU41" s="71"/>
      <c r="NV41" s="71"/>
      <c r="NW41" s="71"/>
      <c r="NX41" s="71"/>
      <c r="NY41" s="71"/>
      <c r="NZ41" s="71"/>
      <c r="OA41" s="71"/>
      <c r="OB41" s="71"/>
      <c r="OC41" s="71"/>
      <c r="OD41" s="71"/>
      <c r="OE41" s="71"/>
      <c r="OF41" s="71"/>
      <c r="OG41" s="71"/>
      <c r="OH41" s="71"/>
      <c r="OI41" s="71"/>
      <c r="OJ41" s="71"/>
      <c r="OK41" s="71"/>
      <c r="OL41" s="71"/>
      <c r="OM41" s="71"/>
      <c r="ON41" s="71"/>
      <c r="OO41" s="71"/>
      <c r="OP41" s="71"/>
      <c r="OQ41" s="71"/>
      <c r="OR41" s="71"/>
      <c r="OS41" s="71"/>
      <c r="OT41" s="71"/>
      <c r="OU41" s="71"/>
      <c r="OV41" s="71"/>
      <c r="OW41" s="71"/>
      <c r="OX41" s="71"/>
      <c r="OY41" s="71"/>
      <c r="OZ41" s="71"/>
      <c r="PA41" s="71"/>
      <c r="PB41" s="71"/>
      <c r="PC41" s="71"/>
      <c r="PD41" s="71"/>
      <c r="PE41" s="71"/>
      <c r="PF41" s="71"/>
      <c r="PG41" s="71"/>
      <c r="PH41" s="71"/>
      <c r="PI41" s="71"/>
      <c r="PJ41" s="71"/>
      <c r="PK41" s="71"/>
      <c r="PL41" s="71"/>
      <c r="PM41" s="71"/>
      <c r="PN41" s="71"/>
      <c r="PO41" s="71"/>
      <c r="PP41" s="71"/>
      <c r="PQ41" s="71"/>
      <c r="PR41" s="71"/>
      <c r="PS41" s="71"/>
      <c r="PT41" s="71"/>
      <c r="PU41" s="71"/>
      <c r="PV41" s="71"/>
      <c r="PW41" s="71"/>
      <c r="PX41" s="71"/>
      <c r="PY41" s="71"/>
      <c r="PZ41" s="71"/>
      <c r="QA41" s="71"/>
      <c r="QB41" s="71"/>
      <c r="QC41" s="71"/>
      <c r="QD41" s="71"/>
      <c r="QE41" s="71"/>
      <c r="QF41" s="71"/>
      <c r="QG41" s="71"/>
      <c r="QH41" s="71"/>
      <c r="QI41" s="71"/>
      <c r="QJ41" s="71"/>
      <c r="QK41" s="71"/>
      <c r="QL41" s="71"/>
      <c r="QM41" s="71"/>
      <c r="QN41" s="71"/>
      <c r="QO41" s="71"/>
      <c r="QP41" s="71"/>
      <c r="QQ41" s="71"/>
      <c r="QR41" s="71"/>
      <c r="QS41" s="71"/>
      <c r="QT41" s="71"/>
      <c r="QU41" s="71"/>
      <c r="QV41" s="71"/>
      <c r="QW41" s="71"/>
      <c r="QX41" s="71"/>
      <c r="QY41" s="71"/>
      <c r="QZ41" s="71"/>
      <c r="RA41" s="71"/>
      <c r="RB41" s="71"/>
      <c r="RC41" s="71"/>
      <c r="RD41" s="71"/>
      <c r="RE41" s="71"/>
      <c r="RF41" s="71"/>
      <c r="RG41" s="71"/>
      <c r="RH41" s="71"/>
      <c r="RI41" s="71"/>
      <c r="RJ41" s="71"/>
      <c r="RK41" s="71"/>
      <c r="RL41" s="71"/>
      <c r="RM41" s="71"/>
      <c r="RN41" s="71"/>
      <c r="RO41" s="71"/>
      <c r="RP41" s="71"/>
      <c r="RQ41" s="71"/>
      <c r="RR41" s="71"/>
      <c r="RS41" s="71"/>
      <c r="RT41" s="71"/>
      <c r="RU41" s="71"/>
      <c r="RV41" s="71"/>
      <c r="RW41" s="71"/>
      <c r="RX41" s="71"/>
      <c r="RY41" s="71"/>
      <c r="RZ41" s="71"/>
      <c r="SA41" s="71"/>
      <c r="SB41" s="71"/>
      <c r="SC41" s="71"/>
      <c r="SD41" s="71"/>
      <c r="SE41" s="71"/>
      <c r="SF41" s="71"/>
      <c r="SG41" s="71"/>
      <c r="SH41" s="71"/>
      <c r="SI41" s="71"/>
      <c r="SJ41" s="71"/>
      <c r="SK41" s="71"/>
      <c r="SL41" s="71"/>
      <c r="SM41" s="71"/>
      <c r="SN41" s="71"/>
      <c r="SO41" s="71"/>
      <c r="SP41" s="71"/>
      <c r="SQ41" s="71"/>
      <c r="SR41" s="71"/>
      <c r="SS41" s="71"/>
      <c r="ST41" s="71"/>
      <c r="SU41" s="71"/>
      <c r="SV41" s="71"/>
      <c r="SW41" s="71"/>
      <c r="SX41" s="71"/>
      <c r="SY41" s="71"/>
      <c r="SZ41" s="71"/>
      <c r="TA41" s="71"/>
      <c r="TB41" s="71"/>
      <c r="TC41" s="71"/>
      <c r="TD41" s="71"/>
      <c r="TE41" s="71"/>
      <c r="TF41" s="71"/>
      <c r="TG41" s="71"/>
      <c r="TH41" s="71"/>
      <c r="TI41" s="71"/>
      <c r="TJ41" s="71"/>
      <c r="TK41" s="71"/>
      <c r="TL41" s="71"/>
      <c r="TM41" s="71"/>
      <c r="TN41" s="71"/>
      <c r="TO41" s="71"/>
      <c r="TP41" s="71"/>
      <c r="TQ41" s="71"/>
      <c r="TR41" s="71"/>
      <c r="TS41" s="71"/>
      <c r="TT41" s="71"/>
      <c r="TU41" s="71"/>
      <c r="TV41" s="71"/>
      <c r="TW41" s="71"/>
      <c r="TX41" s="71"/>
      <c r="TY41" s="71"/>
      <c r="TZ41" s="71"/>
      <c r="UA41" s="71"/>
      <c r="UB41" s="71"/>
      <c r="UC41" s="71"/>
      <c r="UD41" s="71"/>
      <c r="UE41" s="71"/>
      <c r="UF41" s="71"/>
      <c r="UG41" s="71"/>
      <c r="UH41" s="71"/>
      <c r="UI41" s="71"/>
      <c r="UJ41" s="71"/>
      <c r="UK41" s="71"/>
      <c r="UL41" s="71"/>
      <c r="UM41" s="71"/>
      <c r="UN41" s="71"/>
      <c r="UO41" s="71"/>
      <c r="UP41" s="71"/>
      <c r="UQ41" s="71"/>
      <c r="UR41" s="71"/>
      <c r="US41" s="71"/>
      <c r="UT41" s="71"/>
      <c r="UU41" s="71"/>
      <c r="UV41" s="71"/>
      <c r="UW41" s="71"/>
      <c r="UX41" s="71"/>
      <c r="UY41" s="71"/>
      <c r="UZ41" s="71"/>
      <c r="VA41" s="71"/>
      <c r="VB41" s="71"/>
      <c r="VC41" s="71"/>
      <c r="VD41" s="71"/>
      <c r="VE41" s="71"/>
      <c r="VF41" s="71"/>
      <c r="VG41" s="71"/>
      <c r="VH41" s="71"/>
      <c r="VI41" s="71"/>
      <c r="VJ41" s="71"/>
      <c r="VK41" s="71"/>
      <c r="VL41" s="71"/>
      <c r="VM41" s="71"/>
      <c r="VN41" s="71"/>
      <c r="VO41" s="71"/>
      <c r="VP41" s="71"/>
      <c r="VQ41" s="71"/>
      <c r="VR41" s="71"/>
      <c r="VS41" s="71"/>
      <c r="VT41" s="71"/>
      <c r="VU41" s="71"/>
      <c r="VV41" s="71"/>
      <c r="VW41" s="71"/>
      <c r="VX41" s="71"/>
      <c r="VY41" s="71"/>
      <c r="VZ41" s="71"/>
      <c r="WA41" s="71"/>
      <c r="WB41" s="71"/>
      <c r="WC41" s="71"/>
      <c r="WD41" s="71"/>
      <c r="WE41" s="71"/>
      <c r="WF41" s="71"/>
      <c r="WG41" s="71"/>
      <c r="WH41" s="71"/>
      <c r="WI41" s="71"/>
      <c r="WJ41" s="71"/>
      <c r="WK41" s="71"/>
      <c r="WL41" s="71"/>
      <c r="WM41" s="71"/>
      <c r="WN41" s="71"/>
      <c r="WO41" s="71"/>
      <c r="WP41" s="71"/>
      <c r="WQ41" s="71"/>
      <c r="WR41" s="71"/>
      <c r="WS41" s="71"/>
      <c r="WT41" s="71"/>
      <c r="WU41" s="71"/>
      <c r="WV41" s="71"/>
      <c r="WW41" s="71"/>
      <c r="WX41" s="71"/>
      <c r="WY41" s="71"/>
      <c r="WZ41" s="71"/>
      <c r="XA41" s="71"/>
      <c r="XB41" s="71"/>
      <c r="XC41" s="71"/>
      <c r="XD41" s="71"/>
      <c r="XE41" s="71"/>
      <c r="XF41" s="71"/>
      <c r="XG41" s="71"/>
      <c r="XH41" s="71"/>
      <c r="XI41" s="71"/>
      <c r="XJ41" s="71"/>
      <c r="XK41" s="71"/>
      <c r="XL41" s="71"/>
      <c r="XM41" s="71"/>
      <c r="XN41" s="71"/>
      <c r="XO41" s="71"/>
      <c r="XP41" s="71"/>
      <c r="XQ41" s="71"/>
      <c r="XR41" s="71"/>
      <c r="XS41" s="71"/>
      <c r="XT41" s="71"/>
      <c r="XU41" s="71"/>
      <c r="XV41" s="71"/>
      <c r="XW41" s="71"/>
      <c r="XX41" s="71"/>
      <c r="XY41" s="71"/>
      <c r="XZ41" s="71"/>
      <c r="YA41" s="71"/>
      <c r="YB41" s="71"/>
      <c r="YC41" s="71"/>
      <c r="YD41" s="71"/>
      <c r="YE41" s="71"/>
      <c r="YF41" s="71"/>
      <c r="YG41" s="71"/>
      <c r="YH41" s="71"/>
      <c r="YI41" s="71"/>
      <c r="YJ41" s="71"/>
      <c r="YK41" s="71"/>
      <c r="YL41" s="71"/>
      <c r="YM41" s="71"/>
      <c r="YN41" s="71"/>
      <c r="YO41" s="71"/>
      <c r="YP41" s="71"/>
      <c r="YQ41" s="71"/>
      <c r="YR41" s="71"/>
      <c r="YS41" s="71"/>
      <c r="YT41" s="71"/>
      <c r="YU41" s="71"/>
      <c r="YV41" s="71"/>
      <c r="YW41" s="71"/>
      <c r="YX41" s="71"/>
      <c r="YY41" s="71"/>
      <c r="YZ41" s="71"/>
      <c r="ZA41" s="71"/>
      <c r="ZB41" s="71"/>
      <c r="ZC41" s="71"/>
      <c r="ZD41" s="71"/>
      <c r="ZE41" s="71"/>
      <c r="ZF41" s="71"/>
      <c r="ZG41" s="71"/>
      <c r="ZH41" s="71"/>
      <c r="ZI41" s="71"/>
      <c r="ZJ41" s="71"/>
      <c r="ZK41" s="71"/>
      <c r="ZL41" s="71"/>
      <c r="ZM41" s="71"/>
      <c r="ZN41" s="71"/>
      <c r="ZO41" s="71"/>
      <c r="ZP41" s="71"/>
      <c r="ZQ41" s="71"/>
      <c r="ZR41" s="71"/>
      <c r="ZS41" s="71"/>
      <c r="ZT41" s="71"/>
      <c r="ZU41" s="71"/>
      <c r="ZV41" s="71"/>
      <c r="ZW41" s="71"/>
      <c r="ZX41" s="71"/>
      <c r="ZY41" s="71"/>
      <c r="ZZ41" s="71"/>
      <c r="AAA41" s="71"/>
      <c r="AAB41" s="71"/>
      <c r="AAC41" s="71"/>
      <c r="AAD41" s="71"/>
      <c r="AAE41" s="71"/>
      <c r="AAF41" s="71"/>
      <c r="AAG41" s="71"/>
      <c r="AAH41" s="71"/>
      <c r="AAI41" s="71"/>
      <c r="AAJ41" s="71"/>
      <c r="AAK41" s="71"/>
      <c r="AAL41" s="71"/>
      <c r="AAM41" s="71"/>
      <c r="AAN41" s="71"/>
      <c r="AAO41" s="71"/>
      <c r="AAP41" s="71"/>
      <c r="AAQ41" s="71"/>
      <c r="AAR41" s="71"/>
      <c r="AAS41" s="71"/>
      <c r="AAT41" s="71"/>
      <c r="AAU41" s="71"/>
      <c r="AAV41" s="71"/>
      <c r="AAW41" s="71"/>
      <c r="AAX41" s="71"/>
      <c r="AAY41" s="71"/>
      <c r="AAZ41" s="71"/>
      <c r="ABA41" s="71"/>
      <c r="ABB41" s="71"/>
      <c r="ABC41" s="71"/>
      <c r="ABD41" s="71"/>
      <c r="ABE41" s="71"/>
      <c r="ABF41" s="71"/>
      <c r="ABG41" s="71"/>
      <c r="ABH41" s="71"/>
      <c r="ABI41" s="71"/>
      <c r="ABJ41" s="71"/>
      <c r="ABK41" s="71"/>
      <c r="ABL41" s="71"/>
      <c r="ABM41" s="71"/>
      <c r="ABN41" s="71"/>
      <c r="ABO41" s="71"/>
      <c r="ABP41" s="71"/>
      <c r="ABQ41" s="71"/>
      <c r="ABR41" s="71"/>
      <c r="ABS41" s="71"/>
      <c r="ABT41" s="71"/>
      <c r="ABU41" s="71"/>
      <c r="ABV41" s="71"/>
      <c r="ABW41" s="71"/>
      <c r="ABX41" s="71"/>
      <c r="ABY41" s="71"/>
      <c r="ABZ41" s="71"/>
      <c r="ACA41" s="71"/>
      <c r="ACB41" s="71"/>
      <c r="ACC41" s="71"/>
      <c r="ACD41" s="71"/>
      <c r="ACE41" s="71"/>
      <c r="ACF41" s="71"/>
      <c r="ACG41" s="71"/>
      <c r="ACH41" s="71"/>
      <c r="ACI41" s="71"/>
      <c r="ACJ41" s="71"/>
      <c r="ACK41" s="71"/>
      <c r="ACL41" s="71"/>
      <c r="ACM41" s="71"/>
      <c r="ACN41" s="71"/>
      <c r="ACO41" s="71"/>
      <c r="ACP41" s="71"/>
      <c r="ACQ41" s="71"/>
      <c r="ACR41" s="71"/>
      <c r="ACS41" s="71"/>
      <c r="ACT41" s="71"/>
      <c r="ACU41" s="71"/>
      <c r="ACV41" s="71"/>
      <c r="ACW41" s="71"/>
      <c r="ACX41" s="71"/>
      <c r="ACY41" s="71"/>
      <c r="ACZ41" s="71"/>
      <c r="ADA41" s="71"/>
      <c r="ADB41" s="71"/>
      <c r="ADC41" s="71"/>
      <c r="ADD41" s="71"/>
      <c r="ADE41" s="71"/>
      <c r="ADF41" s="71"/>
      <c r="ADG41" s="71"/>
      <c r="ADH41" s="71"/>
      <c r="ADI41" s="71"/>
      <c r="ADJ41" s="71"/>
      <c r="ADK41" s="71"/>
      <c r="ADL41" s="71"/>
      <c r="ADM41" s="71"/>
      <c r="ADN41" s="71"/>
      <c r="ADO41" s="71"/>
      <c r="ADP41" s="71"/>
      <c r="ADQ41" s="71"/>
      <c r="ADR41" s="71"/>
      <c r="ADS41" s="71"/>
      <c r="ADT41" s="71"/>
      <c r="ADU41" s="71"/>
      <c r="ADV41" s="71"/>
      <c r="ADW41" s="71"/>
      <c r="ADX41" s="71"/>
      <c r="ADY41" s="71"/>
      <c r="ADZ41" s="71"/>
      <c r="AEA41" s="71"/>
      <c r="AEB41" s="71"/>
      <c r="AEC41" s="71"/>
      <c r="AED41" s="71"/>
      <c r="AEE41" s="71"/>
      <c r="AEF41" s="71"/>
      <c r="AEG41" s="71"/>
      <c r="AEH41" s="71"/>
      <c r="AEI41" s="71"/>
      <c r="AEJ41" s="71"/>
      <c r="AEK41" s="71"/>
      <c r="AEL41" s="71"/>
      <c r="AEM41" s="71"/>
      <c r="AEN41" s="71"/>
      <c r="AEO41" s="71"/>
      <c r="AEP41" s="71"/>
      <c r="AEQ41" s="71"/>
      <c r="AER41" s="71"/>
      <c r="AES41" s="71"/>
      <c r="AET41" s="71"/>
      <c r="AEU41" s="71"/>
      <c r="AEV41" s="71"/>
      <c r="AEW41" s="71"/>
      <c r="AEX41" s="71"/>
      <c r="AEY41" s="71"/>
      <c r="AEZ41" s="71"/>
      <c r="AFA41" s="71"/>
      <c r="AFB41" s="71"/>
      <c r="AFC41" s="71"/>
      <c r="AFD41" s="71"/>
      <c r="AFE41" s="71"/>
      <c r="AFF41" s="71"/>
      <c r="AFG41" s="71"/>
      <c r="AFH41" s="71"/>
      <c r="AFI41" s="71"/>
      <c r="AFJ41" s="71"/>
      <c r="AFK41" s="71"/>
      <c r="AFL41" s="71"/>
      <c r="AFM41" s="71"/>
      <c r="AFN41" s="71"/>
      <c r="AFO41" s="71"/>
      <c r="AFP41" s="71"/>
      <c r="AFQ41" s="71"/>
      <c r="AFR41" s="71"/>
      <c r="AFS41" s="71"/>
      <c r="AFT41" s="71"/>
      <c r="AFU41" s="71"/>
      <c r="AFV41" s="71"/>
      <c r="AFW41" s="71"/>
      <c r="AFX41" s="71"/>
      <c r="AFY41" s="71"/>
      <c r="AFZ41" s="71"/>
      <c r="AGA41" s="71"/>
      <c r="AGB41" s="71"/>
      <c r="AGC41" s="71"/>
      <c r="AGD41" s="71"/>
      <c r="AGE41" s="71"/>
      <c r="AGF41" s="71"/>
      <c r="AGG41" s="71"/>
      <c r="AGH41" s="71"/>
      <c r="AGI41" s="71"/>
      <c r="AGJ41" s="71"/>
      <c r="AGK41" s="71"/>
      <c r="AGL41" s="71"/>
      <c r="AGM41" s="71"/>
      <c r="AGN41" s="71"/>
      <c r="AGO41" s="71"/>
      <c r="AGP41" s="71"/>
      <c r="AGQ41" s="71"/>
      <c r="AGR41" s="71"/>
      <c r="AGS41" s="71"/>
      <c r="AGT41" s="71"/>
      <c r="AGU41" s="71"/>
      <c r="AGV41" s="71"/>
      <c r="AGW41" s="71"/>
      <c r="AGX41" s="71"/>
      <c r="AGY41" s="71"/>
      <c r="AGZ41" s="71"/>
      <c r="AHA41" s="71"/>
      <c r="AHB41" s="71"/>
      <c r="AHC41" s="71"/>
      <c r="AHD41" s="71"/>
      <c r="AHE41" s="71"/>
      <c r="AHF41" s="71"/>
      <c r="AHG41" s="71"/>
      <c r="AHH41" s="71"/>
      <c r="AHI41" s="71"/>
      <c r="AHJ41" s="71"/>
      <c r="AHK41" s="71"/>
      <c r="AHL41" s="71"/>
      <c r="AHM41" s="71"/>
      <c r="AHN41" s="71"/>
      <c r="AHO41" s="71"/>
      <c r="AHP41" s="71"/>
      <c r="AHQ41" s="71"/>
      <c r="AHR41" s="71"/>
      <c r="AHS41" s="71"/>
      <c r="AHT41" s="71"/>
      <c r="AHU41" s="71"/>
      <c r="AHV41" s="71"/>
      <c r="AHW41" s="71"/>
      <c r="AHX41" s="71"/>
      <c r="AHY41" s="71"/>
      <c r="AHZ41" s="71"/>
      <c r="AIA41" s="71"/>
      <c r="AIB41" s="71"/>
      <c r="AIC41" s="71"/>
      <c r="AID41" s="71"/>
      <c r="AIE41" s="71"/>
      <c r="AIF41" s="71"/>
      <c r="AIG41" s="71"/>
      <c r="AIH41" s="71"/>
      <c r="AII41" s="71"/>
      <c r="AIJ41" s="71"/>
      <c r="AIK41" s="71"/>
      <c r="AIL41" s="71"/>
      <c r="AIM41" s="71"/>
      <c r="AIN41" s="71"/>
      <c r="AIO41" s="71"/>
      <c r="AIP41" s="71"/>
      <c r="AIQ41" s="71"/>
      <c r="AIR41" s="71"/>
      <c r="AIS41" s="71"/>
      <c r="AIT41" s="71"/>
      <c r="AIU41" s="71"/>
      <c r="AIV41" s="71"/>
      <c r="AIW41" s="71"/>
      <c r="AIX41" s="71"/>
      <c r="AIY41" s="71"/>
      <c r="AIZ41" s="71"/>
      <c r="AJA41" s="71"/>
      <c r="AJB41" s="71"/>
      <c r="AJC41" s="71"/>
      <c r="AJD41" s="71"/>
      <c r="AJE41" s="71"/>
      <c r="AJF41" s="71"/>
      <c r="AJG41" s="71"/>
      <c r="AJH41" s="71"/>
      <c r="AJI41" s="71"/>
      <c r="AJJ41" s="71"/>
      <c r="AJK41" s="71"/>
      <c r="AJL41" s="71"/>
      <c r="AJM41" s="71"/>
      <c r="AJN41" s="71"/>
      <c r="AJO41" s="71"/>
      <c r="AJP41" s="71"/>
      <c r="AJQ41" s="71"/>
      <c r="AJR41" s="71"/>
      <c r="AJS41" s="71"/>
      <c r="AJT41" s="71"/>
      <c r="AJU41" s="71"/>
      <c r="AJV41" s="71"/>
      <c r="AJW41" s="71"/>
      <c r="AJX41" s="71"/>
      <c r="AJY41" s="71"/>
      <c r="AJZ41" s="71"/>
      <c r="AKA41" s="71"/>
      <c r="AKB41" s="71"/>
      <c r="AKC41" s="71"/>
      <c r="AKD41" s="71"/>
      <c r="AKE41" s="71"/>
      <c r="AKF41" s="71"/>
      <c r="AKG41" s="71"/>
      <c r="AKH41" s="71"/>
      <c r="AKI41" s="71"/>
      <c r="AKJ41" s="71"/>
      <c r="AKK41" s="71"/>
      <c r="AKL41" s="71"/>
      <c r="AKM41" s="71"/>
      <c r="AKN41" s="71"/>
      <c r="AKO41" s="71"/>
      <c r="AKP41" s="71"/>
      <c r="AKQ41" s="71"/>
      <c r="AKR41" s="71"/>
      <c r="AKS41" s="71"/>
      <c r="AKT41" s="71"/>
      <c r="AKU41" s="71"/>
      <c r="AKV41" s="71"/>
      <c r="AKW41" s="71"/>
      <c r="AKX41" s="71"/>
      <c r="AKY41" s="71"/>
      <c r="AKZ41" s="71"/>
      <c r="ALA41" s="71"/>
      <c r="ALB41" s="71"/>
      <c r="ALC41" s="71"/>
      <c r="ALD41" s="71"/>
      <c r="ALE41" s="71"/>
      <c r="ALF41" s="71"/>
      <c r="ALG41" s="71"/>
      <c r="ALH41" s="71"/>
      <c r="ALI41" s="71"/>
      <c r="ALJ41" s="71"/>
      <c r="ALK41" s="71"/>
      <c r="ALL41" s="71"/>
      <c r="ALM41" s="71"/>
      <c r="ALN41" s="71"/>
      <c r="ALO41" s="71"/>
      <c r="ALP41" s="71"/>
      <c r="ALQ41" s="71"/>
      <c r="ALR41" s="71"/>
      <c r="ALS41" s="71"/>
      <c r="ALT41" s="71"/>
      <c r="ALU41" s="71"/>
      <c r="ALV41" s="71"/>
      <c r="ALW41" s="71"/>
      <c r="ALX41" s="71"/>
      <c r="ALY41" s="71"/>
      <c r="ALZ41" s="71"/>
      <c r="AMA41" s="71"/>
      <c r="AMB41" s="71"/>
      <c r="AMC41" s="71"/>
      <c r="AMD41" s="71"/>
      <c r="AME41" s="71"/>
      <c r="AMF41" s="71"/>
      <c r="AMG41" s="71"/>
      <c r="AMH41" s="71"/>
      <c r="AMI41" s="71"/>
      <c r="AMJ41" s="71"/>
      <c r="AMK41" s="71"/>
      <c r="AML41" s="71"/>
      <c r="AMM41" s="71"/>
      <c r="AMN41" s="71"/>
      <c r="AMO41" s="71"/>
      <c r="AMP41" s="71"/>
      <c r="AMQ41" s="71"/>
      <c r="AMR41" s="71"/>
      <c r="AMS41" s="71"/>
      <c r="AMT41" s="71"/>
      <c r="AMU41" s="71"/>
      <c r="AMV41" s="71"/>
      <c r="AMW41" s="71"/>
      <c r="AMX41" s="71"/>
      <c r="AMY41" s="71"/>
      <c r="AMZ41" s="71"/>
      <c r="ANA41" s="71"/>
      <c r="ANB41" s="71"/>
      <c r="ANC41" s="71"/>
      <c r="AND41" s="71"/>
      <c r="ANE41" s="71"/>
      <c r="ANF41" s="71"/>
      <c r="ANG41" s="71"/>
      <c r="ANH41" s="71"/>
      <c r="ANI41" s="71"/>
      <c r="ANJ41" s="71"/>
      <c r="ANK41" s="71"/>
      <c r="ANL41" s="71"/>
      <c r="ANM41" s="71"/>
      <c r="ANN41" s="71"/>
      <c r="ANO41" s="71"/>
      <c r="ANP41" s="71"/>
      <c r="ANQ41" s="71"/>
      <c r="ANR41" s="71"/>
      <c r="ANS41" s="71"/>
      <c r="ANT41" s="71"/>
      <c r="ANU41" s="71"/>
      <c r="ANV41" s="71"/>
      <c r="ANW41" s="71"/>
      <c r="ANX41" s="71"/>
      <c r="ANY41" s="71"/>
      <c r="ANZ41" s="71"/>
      <c r="AOA41" s="71"/>
      <c r="AOB41" s="71"/>
      <c r="AOC41" s="71"/>
      <c r="AOD41" s="71"/>
      <c r="AOE41" s="71"/>
      <c r="AOF41" s="71"/>
      <c r="AOG41" s="71"/>
      <c r="AOH41" s="71"/>
      <c r="AOI41" s="71"/>
      <c r="AOJ41" s="71"/>
      <c r="AOK41" s="71"/>
      <c r="AOL41" s="71"/>
      <c r="AOM41" s="71"/>
      <c r="AON41" s="71"/>
      <c r="AOO41" s="71"/>
      <c r="AOP41" s="71"/>
      <c r="AOQ41" s="71"/>
      <c r="AOR41" s="71"/>
      <c r="AOS41" s="71"/>
      <c r="AOT41" s="71"/>
      <c r="AOU41" s="71"/>
      <c r="AOV41" s="71"/>
      <c r="AOW41" s="71"/>
      <c r="AOX41" s="71"/>
      <c r="AOY41" s="71"/>
      <c r="AOZ41" s="71"/>
      <c r="APA41" s="71"/>
      <c r="APB41" s="71"/>
      <c r="APC41" s="71"/>
      <c r="APD41" s="71"/>
      <c r="APE41" s="71"/>
      <c r="APF41" s="71"/>
      <c r="APG41" s="71"/>
      <c r="APH41" s="71"/>
      <c r="API41" s="71"/>
      <c r="APJ41" s="71"/>
      <c r="APK41" s="71"/>
      <c r="APL41" s="71"/>
      <c r="APM41" s="71"/>
      <c r="APN41" s="71"/>
      <c r="APO41" s="71"/>
      <c r="APP41" s="71"/>
      <c r="APQ41" s="71"/>
      <c r="APR41" s="71"/>
      <c r="APS41" s="71"/>
      <c r="APT41" s="71"/>
      <c r="APU41" s="71"/>
      <c r="APV41" s="71"/>
      <c r="APW41" s="71"/>
      <c r="APX41" s="71"/>
      <c r="APY41" s="71"/>
      <c r="APZ41" s="71"/>
      <c r="AQA41" s="71"/>
      <c r="AQB41" s="71"/>
      <c r="AQC41" s="71"/>
      <c r="AQD41" s="71"/>
      <c r="AQE41" s="71"/>
      <c r="AQF41" s="71"/>
      <c r="AQG41" s="71"/>
      <c r="AQH41" s="71"/>
      <c r="AQI41" s="71"/>
      <c r="AQJ41" s="71"/>
      <c r="AQK41" s="71"/>
      <c r="AQL41" s="71"/>
      <c r="AQM41" s="71"/>
      <c r="AQN41" s="71"/>
      <c r="AQO41" s="71"/>
      <c r="AQP41" s="71"/>
      <c r="AQQ41" s="71"/>
      <c r="AQR41" s="71"/>
      <c r="AQS41" s="71"/>
      <c r="AQT41" s="71"/>
      <c r="AQU41" s="71"/>
      <c r="AQV41" s="71"/>
      <c r="AQW41" s="71"/>
      <c r="AQX41" s="71"/>
      <c r="AQY41" s="71"/>
      <c r="AQZ41" s="71"/>
      <c r="ARA41" s="71"/>
      <c r="ARB41" s="71"/>
      <c r="ARC41" s="71"/>
      <c r="ARD41" s="71"/>
      <c r="ARE41" s="71"/>
      <c r="ARF41" s="71"/>
      <c r="ARG41" s="71"/>
      <c r="ARH41" s="71"/>
      <c r="ARI41" s="71"/>
      <c r="ARJ41" s="71"/>
      <c r="ARK41" s="71"/>
      <c r="ARL41" s="71"/>
      <c r="ARM41" s="71"/>
      <c r="ARN41" s="71"/>
      <c r="ARO41" s="71"/>
      <c r="ARP41" s="71"/>
      <c r="ARQ41" s="71"/>
      <c r="ARR41" s="71"/>
      <c r="ARS41" s="71"/>
      <c r="ART41" s="71"/>
      <c r="ARU41" s="71"/>
      <c r="ARV41" s="71"/>
      <c r="ARW41" s="71"/>
      <c r="ARX41" s="71"/>
      <c r="ARY41" s="71"/>
      <c r="ARZ41" s="71"/>
      <c r="ASA41" s="71"/>
      <c r="ASB41" s="71"/>
      <c r="ASC41" s="71"/>
      <c r="ASD41" s="71"/>
      <c r="ASE41" s="71"/>
      <c r="ASF41" s="71"/>
      <c r="ASG41" s="71"/>
      <c r="ASH41" s="71"/>
      <c r="ASI41" s="71"/>
      <c r="ASJ41" s="71"/>
      <c r="ASK41" s="71"/>
      <c r="ASL41" s="71"/>
      <c r="ASM41" s="71"/>
      <c r="ASN41" s="71"/>
      <c r="ASO41" s="71"/>
      <c r="ASP41" s="71"/>
      <c r="ASQ41" s="71"/>
      <c r="ASR41" s="71"/>
      <c r="ASS41" s="71"/>
      <c r="AST41" s="71"/>
      <c r="ASU41" s="71"/>
      <c r="ASV41" s="71"/>
      <c r="ASW41" s="71"/>
      <c r="ASX41" s="71"/>
      <c r="ASY41" s="71"/>
      <c r="ASZ41" s="71"/>
      <c r="ATA41" s="71"/>
      <c r="ATB41" s="71"/>
      <c r="ATC41" s="71"/>
      <c r="ATD41" s="71"/>
      <c r="ATE41" s="71"/>
      <c r="ATF41" s="71"/>
      <c r="ATG41" s="71"/>
      <c r="ATH41" s="71"/>
      <c r="ATI41" s="71"/>
      <c r="ATJ41" s="71"/>
      <c r="ATK41" s="71"/>
      <c r="ATL41" s="71"/>
      <c r="ATM41" s="71"/>
      <c r="ATN41" s="71"/>
      <c r="ATO41" s="71"/>
      <c r="ATP41" s="71"/>
      <c r="ATQ41" s="71"/>
      <c r="ATR41" s="71"/>
      <c r="ATS41" s="71"/>
      <c r="ATT41" s="71"/>
      <c r="ATU41" s="71"/>
      <c r="ATV41" s="71"/>
      <c r="ATW41" s="71"/>
      <c r="ATX41" s="71"/>
      <c r="ATY41" s="71"/>
      <c r="ATZ41" s="71"/>
      <c r="AUA41" s="71"/>
      <c r="AUB41" s="71"/>
      <c r="AUC41" s="71"/>
      <c r="AUD41" s="71"/>
      <c r="AUE41" s="71"/>
      <c r="AUF41" s="71"/>
      <c r="AUG41" s="71"/>
      <c r="AUH41" s="71"/>
      <c r="AUI41" s="71"/>
      <c r="AUJ41" s="71"/>
      <c r="AUK41" s="71"/>
      <c r="AUL41" s="71"/>
      <c r="AUM41" s="71"/>
      <c r="AUN41" s="71"/>
      <c r="AUO41" s="71"/>
      <c r="AUP41" s="71"/>
      <c r="AUQ41" s="71"/>
      <c r="AUR41" s="71"/>
      <c r="AUS41" s="71"/>
      <c r="AUT41" s="71"/>
      <c r="AUU41" s="71"/>
      <c r="AUV41" s="71"/>
      <c r="AUW41" s="71"/>
      <c r="AUX41" s="71"/>
      <c r="AUY41" s="71"/>
      <c r="AUZ41" s="71"/>
      <c r="AVA41" s="71"/>
      <c r="AVB41" s="71"/>
      <c r="AVC41" s="71"/>
      <c r="AVD41" s="71"/>
      <c r="AVE41" s="71"/>
      <c r="AVF41" s="71"/>
      <c r="AVG41" s="71"/>
      <c r="AVH41" s="71"/>
      <c r="AVI41" s="71"/>
      <c r="AVJ41" s="71"/>
      <c r="AVK41" s="71"/>
      <c r="AVL41" s="71"/>
      <c r="AVM41" s="71"/>
      <c r="AVN41" s="71"/>
      <c r="AVO41" s="71"/>
      <c r="AVP41" s="71"/>
      <c r="AVQ41" s="71"/>
      <c r="AVR41" s="71"/>
      <c r="AVS41" s="71"/>
      <c r="AVT41" s="71"/>
      <c r="AVU41" s="71"/>
      <c r="AVV41" s="71"/>
      <c r="AVW41" s="71"/>
      <c r="AVX41" s="71"/>
      <c r="AVY41" s="71"/>
      <c r="AVZ41" s="71"/>
      <c r="AWA41" s="71"/>
      <c r="AWB41" s="71"/>
      <c r="AWC41" s="71"/>
      <c r="AWD41" s="71"/>
      <c r="AWE41" s="71"/>
      <c r="AWF41" s="71"/>
      <c r="AWG41" s="71"/>
      <c r="AWH41" s="71"/>
      <c r="AWI41" s="71"/>
      <c r="AWJ41" s="71"/>
      <c r="AWK41" s="71"/>
      <c r="AWL41" s="71"/>
      <c r="AWM41" s="71"/>
      <c r="AWN41" s="71"/>
      <c r="AWO41" s="71"/>
      <c r="AWP41" s="71"/>
      <c r="AWQ41" s="71"/>
      <c r="AWR41" s="71"/>
      <c r="AWS41" s="71"/>
      <c r="AWT41" s="71"/>
      <c r="AWU41" s="71"/>
      <c r="AWV41" s="71"/>
      <c r="AWW41" s="71"/>
      <c r="AWX41" s="71"/>
      <c r="AWY41" s="71"/>
      <c r="AWZ41" s="71"/>
      <c r="AXA41" s="71"/>
      <c r="AXB41" s="71"/>
      <c r="AXC41" s="71"/>
      <c r="AXD41" s="71"/>
      <c r="AXE41" s="71"/>
      <c r="AXF41" s="71"/>
      <c r="AXG41" s="71"/>
      <c r="AXH41" s="71"/>
      <c r="AXI41" s="71"/>
      <c r="AXJ41" s="71"/>
      <c r="AXK41" s="71"/>
      <c r="AXL41" s="71"/>
      <c r="AXM41" s="71"/>
      <c r="AXN41" s="71"/>
      <c r="AXO41" s="71"/>
      <c r="AXP41" s="71"/>
      <c r="AXQ41" s="71"/>
      <c r="AXR41" s="71"/>
      <c r="AXS41" s="71"/>
      <c r="AXT41" s="71"/>
      <c r="AXU41" s="71"/>
      <c r="AXV41" s="71"/>
      <c r="AXW41" s="71"/>
      <c r="AXX41" s="71"/>
      <c r="AXY41" s="71"/>
      <c r="AXZ41" s="71"/>
      <c r="AYA41" s="71"/>
      <c r="AYB41" s="71"/>
      <c r="AYC41" s="71"/>
      <c r="AYD41" s="71"/>
      <c r="AYE41" s="71"/>
      <c r="AYF41" s="71"/>
      <c r="AYG41" s="71"/>
      <c r="AYH41" s="71"/>
      <c r="AYI41" s="71"/>
      <c r="AYJ41" s="71"/>
      <c r="AYK41" s="71"/>
      <c r="AYL41" s="71"/>
      <c r="AYM41" s="71"/>
      <c r="AYN41" s="71"/>
      <c r="AYO41" s="71"/>
      <c r="AYP41" s="71"/>
      <c r="AYQ41" s="71"/>
      <c r="AYR41" s="71"/>
      <c r="AYS41" s="71"/>
      <c r="AYT41" s="71"/>
      <c r="AYU41" s="71"/>
      <c r="AYV41" s="71"/>
      <c r="AYW41" s="71"/>
      <c r="AYX41" s="71"/>
      <c r="AYY41" s="71"/>
      <c r="AYZ41" s="71"/>
      <c r="AZA41" s="71"/>
      <c r="AZB41" s="71"/>
      <c r="AZC41" s="71"/>
      <c r="AZD41" s="71"/>
      <c r="AZE41" s="71"/>
      <c r="AZF41" s="71"/>
      <c r="AZG41" s="71"/>
      <c r="AZH41" s="71"/>
      <c r="AZI41" s="71"/>
      <c r="AZJ41" s="71"/>
      <c r="AZK41" s="71"/>
      <c r="AZL41" s="71"/>
      <c r="AZM41" s="71"/>
      <c r="AZN41" s="71"/>
      <c r="AZO41" s="71"/>
      <c r="AZP41" s="71"/>
      <c r="AZQ41" s="71"/>
      <c r="AZR41" s="71"/>
      <c r="AZS41" s="71"/>
      <c r="AZT41" s="71"/>
      <c r="AZU41" s="71"/>
      <c r="AZV41" s="71"/>
      <c r="AZW41" s="71"/>
      <c r="AZX41" s="71"/>
      <c r="AZY41" s="71"/>
      <c r="AZZ41" s="71"/>
      <c r="BAA41" s="71"/>
      <c r="BAB41" s="71"/>
      <c r="BAC41" s="71"/>
      <c r="BAD41" s="71"/>
      <c r="BAE41" s="71"/>
      <c r="BAF41" s="71"/>
      <c r="BAG41" s="71"/>
      <c r="BAH41" s="71"/>
      <c r="BAI41" s="71"/>
      <c r="BAJ41" s="71"/>
      <c r="BAK41" s="71"/>
      <c r="BAL41" s="71"/>
      <c r="BAM41" s="71"/>
      <c r="BAN41" s="71"/>
      <c r="BAO41" s="71"/>
      <c r="BAP41" s="71"/>
      <c r="BAQ41" s="71"/>
      <c r="BAR41" s="71"/>
      <c r="BAS41" s="71"/>
      <c r="BAT41" s="71"/>
      <c r="BAU41" s="71"/>
      <c r="BAV41" s="71"/>
      <c r="BAW41" s="71"/>
      <c r="BAX41" s="71"/>
      <c r="BAY41" s="71"/>
      <c r="BAZ41" s="71"/>
      <c r="BBA41" s="71"/>
      <c r="BBB41" s="71"/>
      <c r="BBC41" s="71"/>
      <c r="BBD41" s="71"/>
      <c r="BBE41" s="71"/>
      <c r="BBF41" s="71"/>
      <c r="BBG41" s="71"/>
      <c r="BBH41" s="71"/>
      <c r="BBI41" s="71"/>
      <c r="BBJ41" s="71"/>
      <c r="BBK41" s="71"/>
      <c r="BBL41" s="71"/>
      <c r="BBM41" s="71"/>
      <c r="BBN41" s="71"/>
      <c r="BBO41" s="71"/>
      <c r="BBP41" s="71"/>
      <c r="BBQ41" s="71"/>
      <c r="BBR41" s="71"/>
      <c r="BBS41" s="71"/>
      <c r="BBT41" s="71"/>
      <c r="BBU41" s="71"/>
      <c r="BBV41" s="71"/>
      <c r="BBW41" s="71"/>
      <c r="BBX41" s="71"/>
      <c r="BBY41" s="71"/>
      <c r="BBZ41" s="71"/>
      <c r="BCA41" s="71"/>
      <c r="BCB41" s="71"/>
      <c r="BCC41" s="71"/>
      <c r="BCD41" s="71"/>
      <c r="BCE41" s="71"/>
      <c r="BCF41" s="71"/>
      <c r="BCG41" s="71"/>
      <c r="BCH41" s="71"/>
      <c r="BCI41" s="71"/>
      <c r="BCJ41" s="71"/>
      <c r="BCK41" s="71"/>
      <c r="BCL41" s="71"/>
      <c r="BCM41" s="71"/>
      <c r="BCN41" s="71"/>
      <c r="BCO41" s="71"/>
      <c r="BCP41" s="71"/>
      <c r="BCQ41" s="71"/>
      <c r="BCR41" s="71"/>
      <c r="BCS41" s="71"/>
      <c r="BCT41" s="71"/>
      <c r="BCU41" s="71"/>
      <c r="BCV41" s="71"/>
      <c r="BCW41" s="71"/>
      <c r="BCX41" s="71"/>
      <c r="BCY41" s="71"/>
      <c r="BCZ41" s="71"/>
      <c r="BDA41" s="71"/>
      <c r="BDB41" s="71"/>
      <c r="BDC41" s="71"/>
      <c r="BDD41" s="71"/>
      <c r="BDE41" s="71"/>
      <c r="BDF41" s="71"/>
      <c r="BDG41" s="71"/>
      <c r="BDH41" s="71"/>
      <c r="BDI41" s="71"/>
      <c r="BDJ41" s="71"/>
      <c r="BDK41" s="71"/>
      <c r="BDL41" s="71"/>
      <c r="BDM41" s="71"/>
      <c r="BDN41" s="71"/>
      <c r="BDO41" s="71"/>
      <c r="BDP41" s="71"/>
      <c r="BDQ41" s="71"/>
      <c r="BDR41" s="71"/>
      <c r="BDS41" s="71"/>
      <c r="BDT41" s="71"/>
      <c r="BDU41" s="71"/>
      <c r="BDV41" s="71"/>
      <c r="BDW41" s="71"/>
      <c r="BDX41" s="71"/>
      <c r="BDY41" s="71"/>
      <c r="BDZ41" s="71"/>
      <c r="BEA41" s="71"/>
      <c r="BEB41" s="71"/>
      <c r="BEC41" s="71"/>
      <c r="BED41" s="71"/>
      <c r="BEE41" s="71"/>
      <c r="BEF41" s="71"/>
      <c r="BEG41" s="71"/>
      <c r="BEH41" s="71"/>
      <c r="BEI41" s="71"/>
      <c r="BEJ41" s="71"/>
      <c r="BEK41" s="71"/>
      <c r="BEL41" s="71"/>
      <c r="BEM41" s="71"/>
      <c r="BEN41" s="71"/>
      <c r="BEO41" s="71"/>
      <c r="BEP41" s="71"/>
      <c r="BEQ41" s="71"/>
      <c r="BER41" s="71"/>
      <c r="BES41" s="71"/>
      <c r="BET41" s="71"/>
      <c r="BEU41" s="71"/>
      <c r="BEV41" s="71"/>
      <c r="BEW41" s="71"/>
      <c r="BEX41" s="71"/>
      <c r="BEY41" s="71"/>
      <c r="BEZ41" s="71"/>
      <c r="BFA41" s="71"/>
      <c r="BFB41" s="71"/>
      <c r="BFC41" s="71"/>
      <c r="BFD41" s="71"/>
      <c r="BFE41" s="71"/>
      <c r="BFF41" s="71"/>
      <c r="BFG41" s="71"/>
      <c r="BFH41" s="71"/>
      <c r="BFI41" s="71"/>
      <c r="BFJ41" s="71"/>
      <c r="BFK41" s="71"/>
      <c r="BFL41" s="71"/>
      <c r="BFM41" s="71"/>
      <c r="BFN41" s="71"/>
      <c r="BFO41" s="71"/>
      <c r="BFP41" s="71"/>
      <c r="BFQ41" s="71"/>
      <c r="BFR41" s="71"/>
      <c r="BFS41" s="71"/>
      <c r="BFT41" s="71"/>
      <c r="BFU41" s="71"/>
      <c r="BFV41" s="71"/>
      <c r="BFW41" s="71"/>
      <c r="BFX41" s="71"/>
      <c r="BFY41" s="71"/>
      <c r="BFZ41" s="71"/>
      <c r="BGA41" s="71"/>
      <c r="BGB41" s="71"/>
      <c r="BGC41" s="71"/>
      <c r="BGD41" s="71"/>
      <c r="BGE41" s="71"/>
      <c r="BGF41" s="71"/>
      <c r="BGG41" s="71"/>
      <c r="BGH41" s="71"/>
      <c r="BGI41" s="71"/>
      <c r="BGJ41" s="71"/>
      <c r="BGK41" s="71"/>
      <c r="BGL41" s="71"/>
      <c r="BGM41" s="71"/>
      <c r="BGN41" s="71"/>
      <c r="BGO41" s="71"/>
      <c r="BGP41" s="71"/>
      <c r="BGQ41" s="71"/>
      <c r="BGR41" s="71"/>
      <c r="BGS41" s="71"/>
      <c r="BGT41" s="71"/>
      <c r="BGU41" s="71"/>
      <c r="BGV41" s="71"/>
      <c r="BGW41" s="71"/>
      <c r="BGX41" s="71"/>
      <c r="BGY41" s="71"/>
      <c r="BGZ41" s="71"/>
      <c r="BHA41" s="71"/>
      <c r="BHB41" s="71"/>
      <c r="BHC41" s="71"/>
      <c r="BHD41" s="71"/>
      <c r="BHE41" s="71"/>
      <c r="BHF41" s="71"/>
      <c r="BHG41" s="71"/>
      <c r="BHH41" s="71"/>
      <c r="BHI41" s="71"/>
      <c r="BHJ41" s="71"/>
      <c r="BHK41" s="71"/>
      <c r="BHL41" s="71"/>
      <c r="BHM41" s="71"/>
      <c r="BHN41" s="71"/>
      <c r="BHO41" s="71"/>
      <c r="BHP41" s="71"/>
      <c r="BHQ41" s="71"/>
      <c r="BHR41" s="71"/>
      <c r="BHS41" s="71"/>
      <c r="BHT41" s="71"/>
      <c r="BHU41" s="71"/>
      <c r="BHV41" s="71"/>
      <c r="BHW41" s="71"/>
      <c r="BHX41" s="71"/>
      <c r="BHY41" s="71"/>
      <c r="BHZ41" s="71"/>
      <c r="BIA41" s="71"/>
      <c r="BIB41" s="71"/>
      <c r="BIC41" s="71"/>
      <c r="BID41" s="71"/>
      <c r="BIE41" s="71"/>
      <c r="BIF41" s="71"/>
      <c r="BIG41" s="71"/>
      <c r="BIH41" s="71"/>
      <c r="BII41" s="71"/>
      <c r="BIJ41" s="71"/>
      <c r="BIK41" s="71"/>
      <c r="BIL41" s="71"/>
      <c r="BIM41" s="71"/>
      <c r="BIN41" s="71"/>
      <c r="BIO41" s="71"/>
      <c r="BIP41" s="71"/>
      <c r="BIQ41" s="71"/>
      <c r="BIR41" s="71"/>
      <c r="BIS41" s="71"/>
      <c r="BIT41" s="71"/>
      <c r="BIU41" s="71"/>
      <c r="BIV41" s="71"/>
      <c r="BIW41" s="71"/>
      <c r="BIX41" s="71"/>
      <c r="BIY41" s="71"/>
      <c r="BIZ41" s="71"/>
      <c r="BJA41" s="71"/>
      <c r="BJB41" s="71"/>
      <c r="BJC41" s="71"/>
      <c r="BJD41" s="71"/>
      <c r="BJE41" s="71"/>
      <c r="BJF41" s="71"/>
      <c r="BJG41" s="71"/>
      <c r="BJH41" s="71"/>
      <c r="BJI41" s="71"/>
      <c r="BJJ41" s="71"/>
      <c r="BJK41" s="71"/>
      <c r="BJL41" s="71"/>
      <c r="BJM41" s="71"/>
      <c r="BJN41" s="71"/>
      <c r="BJO41" s="71"/>
      <c r="BJP41" s="71"/>
      <c r="BJQ41" s="71"/>
      <c r="BJR41" s="71"/>
      <c r="BJS41" s="71"/>
      <c r="BJT41" s="71"/>
      <c r="BJU41" s="71"/>
      <c r="BJV41" s="71"/>
      <c r="BJW41" s="71"/>
      <c r="BJX41" s="71"/>
      <c r="BJY41" s="71"/>
      <c r="BJZ41" s="71"/>
      <c r="BKA41" s="71"/>
      <c r="BKB41" s="71"/>
      <c r="BKC41" s="71"/>
      <c r="BKD41" s="71"/>
      <c r="BKE41" s="71"/>
      <c r="BKF41" s="71"/>
      <c r="BKG41" s="71"/>
      <c r="BKH41" s="71"/>
      <c r="BKI41" s="71"/>
      <c r="BKJ41" s="71"/>
      <c r="BKK41" s="71"/>
      <c r="BKL41" s="71"/>
      <c r="BKM41" s="71"/>
      <c r="BKN41" s="71"/>
      <c r="BKO41" s="71"/>
      <c r="BKP41" s="71"/>
      <c r="BKQ41" s="71"/>
      <c r="BKR41" s="71"/>
      <c r="BKS41" s="71"/>
      <c r="BKT41" s="71"/>
      <c r="BKU41" s="71"/>
      <c r="BKV41" s="71"/>
      <c r="BKW41" s="71"/>
      <c r="BKX41" s="71"/>
      <c r="BKY41" s="71"/>
      <c r="BKZ41" s="71"/>
      <c r="BLA41" s="71"/>
      <c r="BLB41" s="71"/>
      <c r="BLC41" s="71"/>
      <c r="BLD41" s="71"/>
      <c r="BLE41" s="71"/>
      <c r="BLF41" s="71"/>
      <c r="BLG41" s="71"/>
      <c r="BLH41" s="71"/>
      <c r="BLI41" s="71"/>
      <c r="BLJ41" s="71"/>
      <c r="BLK41" s="71"/>
      <c r="BLL41" s="71"/>
      <c r="BLM41" s="71"/>
      <c r="BLN41" s="71"/>
      <c r="BLO41" s="71"/>
      <c r="BLP41" s="71"/>
      <c r="BLQ41" s="71"/>
      <c r="BLR41" s="71"/>
      <c r="BLS41" s="71"/>
      <c r="BLT41" s="71"/>
      <c r="BLU41" s="71"/>
      <c r="BLV41" s="71"/>
      <c r="BLW41" s="71"/>
      <c r="BLX41" s="71"/>
      <c r="BLY41" s="71"/>
      <c r="BLZ41" s="71"/>
      <c r="BMA41" s="71"/>
      <c r="BMB41" s="71"/>
      <c r="BMC41" s="71"/>
      <c r="BMD41" s="71"/>
      <c r="BME41" s="71"/>
      <c r="BMF41" s="71"/>
      <c r="BMG41" s="71"/>
      <c r="BMH41" s="71"/>
      <c r="BMI41" s="71"/>
      <c r="BMJ41" s="71"/>
      <c r="BMK41" s="71"/>
      <c r="BML41" s="71"/>
      <c r="BMM41" s="71"/>
      <c r="BMN41" s="71"/>
      <c r="BMO41" s="71"/>
      <c r="BMP41" s="71"/>
      <c r="BMQ41" s="71"/>
      <c r="BMR41" s="71"/>
      <c r="BMS41" s="71"/>
      <c r="BMT41" s="71"/>
      <c r="BMU41" s="71"/>
      <c r="BMV41" s="71"/>
      <c r="BMW41" s="71"/>
      <c r="BMX41" s="71"/>
      <c r="BMY41" s="71"/>
      <c r="BMZ41" s="71"/>
      <c r="BNA41" s="71"/>
      <c r="BNB41" s="71"/>
      <c r="BNC41" s="71"/>
      <c r="BND41" s="71"/>
      <c r="BNE41" s="71"/>
      <c r="BNF41" s="71"/>
      <c r="BNG41" s="71"/>
      <c r="BNH41" s="71"/>
      <c r="BNI41" s="71"/>
      <c r="BNJ41" s="71"/>
      <c r="BNK41" s="71"/>
      <c r="BNL41" s="71"/>
      <c r="BNM41" s="71"/>
      <c r="BNN41" s="71"/>
      <c r="BNO41" s="71"/>
      <c r="BNP41" s="71"/>
      <c r="BNQ41" s="71"/>
      <c r="BNR41" s="71"/>
      <c r="BNS41" s="71"/>
      <c r="BNT41" s="71"/>
      <c r="BNU41" s="71"/>
      <c r="BNV41" s="71"/>
      <c r="BNW41" s="71"/>
      <c r="BNX41" s="71"/>
      <c r="BNY41" s="71"/>
      <c r="BNZ41" s="71"/>
      <c r="BOA41" s="71"/>
      <c r="BOB41" s="71"/>
      <c r="BOC41" s="71"/>
      <c r="BOD41" s="71"/>
      <c r="BOE41" s="71"/>
      <c r="BOF41" s="71"/>
      <c r="BOG41" s="71"/>
      <c r="BOH41" s="71"/>
      <c r="BOI41" s="71"/>
      <c r="BOJ41" s="71"/>
      <c r="BOK41" s="71"/>
      <c r="BOL41" s="71"/>
      <c r="BOM41" s="71"/>
      <c r="BON41" s="71"/>
      <c r="BOO41" s="71"/>
      <c r="BOP41" s="71"/>
      <c r="BOQ41" s="71"/>
      <c r="BOR41" s="71"/>
      <c r="BOS41" s="71"/>
      <c r="BOT41" s="71"/>
      <c r="BOU41" s="71"/>
      <c r="BOV41" s="71"/>
      <c r="BOW41" s="71"/>
      <c r="BOX41" s="71"/>
      <c r="BOY41" s="71"/>
      <c r="BOZ41" s="71"/>
      <c r="BPA41" s="71"/>
      <c r="BPB41" s="71"/>
      <c r="BPC41" s="71"/>
      <c r="BPD41" s="71"/>
      <c r="BPE41" s="71"/>
      <c r="BPF41" s="71"/>
      <c r="BPG41" s="71"/>
      <c r="BPH41" s="71"/>
      <c r="BPI41" s="71"/>
      <c r="BPJ41" s="71"/>
      <c r="BPK41" s="71"/>
      <c r="BPL41" s="71"/>
      <c r="BPM41" s="71"/>
      <c r="BPN41" s="71"/>
      <c r="BPO41" s="71"/>
      <c r="BPP41" s="71"/>
      <c r="BPQ41" s="71"/>
      <c r="BPR41" s="71"/>
      <c r="BPS41" s="71"/>
      <c r="BPT41" s="71"/>
      <c r="BPU41" s="71"/>
      <c r="BPV41" s="71"/>
      <c r="BPW41" s="71"/>
      <c r="BPX41" s="71"/>
      <c r="BPY41" s="71"/>
      <c r="BPZ41" s="71"/>
      <c r="BQA41" s="71"/>
      <c r="BQB41" s="71"/>
      <c r="BQC41" s="71"/>
      <c r="BQD41" s="71"/>
      <c r="BQE41" s="71"/>
      <c r="BQF41" s="71"/>
      <c r="BQG41" s="71"/>
      <c r="BQH41" s="71"/>
      <c r="BQI41" s="71"/>
      <c r="BQJ41" s="71"/>
      <c r="BQK41" s="71"/>
      <c r="BQL41" s="71"/>
      <c r="BQM41" s="71"/>
      <c r="BQN41" s="71"/>
      <c r="BQO41" s="71"/>
      <c r="BQP41" s="71"/>
      <c r="BQQ41" s="71"/>
      <c r="BQR41" s="71"/>
      <c r="BQS41" s="71"/>
      <c r="BQT41" s="71"/>
      <c r="BQU41" s="71"/>
      <c r="BQV41" s="71"/>
      <c r="BQW41" s="71"/>
      <c r="BQX41" s="71"/>
      <c r="BQY41" s="71"/>
      <c r="BQZ41" s="71"/>
      <c r="BRA41" s="71"/>
      <c r="BRB41" s="71"/>
      <c r="BRC41" s="71"/>
      <c r="BRD41" s="71"/>
      <c r="BRE41" s="71"/>
      <c r="BRF41" s="71"/>
      <c r="BRG41" s="71"/>
      <c r="BRH41" s="71"/>
      <c r="BRI41" s="71"/>
      <c r="BRJ41" s="71"/>
      <c r="BRK41" s="71"/>
      <c r="BRL41" s="71"/>
      <c r="BRM41" s="71"/>
      <c r="BRN41" s="71"/>
      <c r="BRO41" s="71"/>
      <c r="BRP41" s="71"/>
      <c r="BRQ41" s="71"/>
      <c r="BRR41" s="71"/>
      <c r="BRS41" s="71"/>
      <c r="BRT41" s="71"/>
      <c r="BRU41" s="71"/>
      <c r="BRV41" s="71"/>
      <c r="BRW41" s="71"/>
      <c r="BRX41" s="71"/>
      <c r="BRY41" s="71"/>
      <c r="BRZ41" s="71"/>
      <c r="BSA41" s="71"/>
      <c r="BSB41" s="71"/>
      <c r="BSC41" s="71"/>
      <c r="BSD41" s="71"/>
      <c r="BSE41" s="71"/>
      <c r="BSF41" s="71"/>
      <c r="BSG41" s="71"/>
      <c r="BSH41" s="71"/>
      <c r="BSI41" s="71"/>
      <c r="BSJ41" s="71"/>
      <c r="BSK41" s="71"/>
      <c r="BSL41" s="71"/>
      <c r="BSM41" s="71"/>
      <c r="BSN41" s="71"/>
      <c r="BSO41" s="71"/>
      <c r="BSP41" s="71"/>
      <c r="BSQ41" s="71"/>
      <c r="BSR41" s="71"/>
      <c r="BSS41" s="71"/>
      <c r="BST41" s="71"/>
      <c r="BSU41" s="71"/>
      <c r="BSV41" s="71"/>
      <c r="BSW41" s="71"/>
      <c r="BSX41" s="71"/>
      <c r="BSY41" s="71"/>
      <c r="BSZ41" s="71"/>
      <c r="BTA41" s="71"/>
      <c r="BTB41" s="71"/>
      <c r="BTC41" s="71"/>
      <c r="BTD41" s="71"/>
      <c r="BTE41" s="71"/>
      <c r="BTF41" s="71"/>
      <c r="BTG41" s="71"/>
      <c r="BTH41" s="71"/>
      <c r="BTI41" s="71"/>
      <c r="BTJ41" s="71"/>
      <c r="BTK41" s="71"/>
      <c r="BTL41" s="71"/>
      <c r="BTM41" s="71"/>
      <c r="BTN41" s="71"/>
      <c r="BTO41" s="71"/>
      <c r="BTP41" s="71"/>
      <c r="BTQ41" s="71"/>
      <c r="BTR41" s="71"/>
      <c r="BTS41" s="71"/>
      <c r="BTT41" s="71"/>
      <c r="BTU41" s="71"/>
      <c r="BTV41" s="71"/>
      <c r="BTW41" s="71"/>
      <c r="BTX41" s="71"/>
      <c r="BTY41" s="71"/>
      <c r="BTZ41" s="71"/>
      <c r="BUA41" s="71"/>
      <c r="BUB41" s="71"/>
      <c r="BUC41" s="71"/>
      <c r="BUD41" s="71"/>
      <c r="BUE41" s="71"/>
      <c r="BUF41" s="71"/>
      <c r="BUG41" s="71"/>
      <c r="BUH41" s="71"/>
      <c r="BUI41" s="71"/>
      <c r="BUJ41" s="71"/>
      <c r="BUK41" s="71"/>
      <c r="BUL41" s="71"/>
      <c r="BUM41" s="71"/>
      <c r="BUN41" s="71"/>
      <c r="BUO41" s="71"/>
      <c r="BUP41" s="71"/>
      <c r="BUQ41" s="71"/>
      <c r="BUR41" s="71"/>
      <c r="BUS41" s="71"/>
      <c r="BUT41" s="71"/>
      <c r="BUU41" s="71"/>
      <c r="BUV41" s="71"/>
      <c r="BUW41" s="71"/>
      <c r="BUX41" s="71"/>
      <c r="BUY41" s="71"/>
      <c r="BUZ41" s="71"/>
      <c r="BVA41" s="71"/>
      <c r="BVB41" s="71"/>
      <c r="BVC41" s="71"/>
      <c r="BVD41" s="71"/>
      <c r="BVE41" s="71"/>
      <c r="BVF41" s="71"/>
      <c r="BVG41" s="71"/>
      <c r="BVH41" s="71"/>
      <c r="BVI41" s="71"/>
      <c r="BVJ41" s="71"/>
      <c r="BVK41" s="71"/>
      <c r="BVL41" s="71"/>
      <c r="BVM41" s="71"/>
      <c r="BVN41" s="71"/>
      <c r="BVO41" s="71"/>
      <c r="BVP41" s="71"/>
      <c r="BVQ41" s="71"/>
      <c r="BVR41" s="71"/>
      <c r="BVS41" s="71"/>
      <c r="BVT41" s="71"/>
      <c r="BVU41" s="71"/>
      <c r="BVV41" s="71"/>
      <c r="BVW41" s="71"/>
      <c r="BVX41" s="71"/>
      <c r="BVY41" s="71"/>
      <c r="BVZ41" s="71"/>
      <c r="BWA41" s="71"/>
      <c r="BWB41" s="71"/>
      <c r="BWC41" s="71"/>
      <c r="BWD41" s="71"/>
      <c r="BWE41" s="71"/>
      <c r="BWF41" s="71"/>
      <c r="BWG41" s="71"/>
      <c r="BWH41" s="71"/>
      <c r="BWI41" s="71"/>
      <c r="BWJ41" s="71"/>
      <c r="BWK41" s="71"/>
      <c r="BWL41" s="71"/>
      <c r="BWM41" s="71"/>
      <c r="BWN41" s="71"/>
      <c r="BWO41" s="71"/>
      <c r="BWP41" s="71"/>
      <c r="BWQ41" s="71"/>
      <c r="BWR41" s="71"/>
      <c r="BWS41" s="71"/>
      <c r="BWT41" s="71"/>
      <c r="BWU41" s="71"/>
      <c r="BWV41" s="71"/>
      <c r="BWW41" s="71"/>
      <c r="BWX41" s="71"/>
      <c r="BWY41" s="71"/>
      <c r="BWZ41" s="71"/>
      <c r="BXA41" s="71"/>
      <c r="BXB41" s="71"/>
      <c r="BXC41" s="71"/>
      <c r="BXD41" s="71"/>
      <c r="BXE41" s="71"/>
      <c r="BXF41" s="71"/>
      <c r="BXG41" s="71"/>
      <c r="BXH41" s="71"/>
      <c r="BXI41" s="71"/>
      <c r="BXJ41" s="71"/>
      <c r="BXK41" s="71"/>
      <c r="BXL41" s="71"/>
      <c r="BXM41" s="71"/>
      <c r="BXN41" s="71"/>
      <c r="BXO41" s="71"/>
      <c r="BXP41" s="71"/>
      <c r="BXQ41" s="71"/>
      <c r="BXR41" s="71"/>
      <c r="BXS41" s="71"/>
      <c r="BXT41" s="71"/>
      <c r="BXU41" s="71"/>
      <c r="BXV41" s="71"/>
      <c r="BXW41" s="71"/>
      <c r="BXX41" s="71"/>
      <c r="BXY41" s="71"/>
      <c r="BXZ41" s="71"/>
      <c r="BYA41" s="71"/>
      <c r="BYB41" s="71"/>
      <c r="BYC41" s="71"/>
      <c r="BYD41" s="71"/>
      <c r="BYE41" s="71"/>
      <c r="BYF41" s="71"/>
      <c r="BYG41" s="71"/>
      <c r="BYH41" s="71"/>
      <c r="BYI41" s="71"/>
      <c r="BYJ41" s="71"/>
      <c r="BYK41" s="71"/>
      <c r="BYL41" s="71"/>
      <c r="BYM41" s="71"/>
      <c r="BYN41" s="71"/>
      <c r="BYO41" s="71"/>
      <c r="BYP41" s="71"/>
      <c r="BYQ41" s="71"/>
      <c r="BYR41" s="71"/>
      <c r="BYS41" s="71"/>
      <c r="BYT41" s="71"/>
      <c r="BYU41" s="71"/>
      <c r="BYV41" s="71"/>
      <c r="BYW41" s="71"/>
      <c r="BYX41" s="71"/>
      <c r="BYY41" s="71"/>
      <c r="BYZ41" s="71"/>
      <c r="BZA41" s="71"/>
      <c r="BZB41" s="71"/>
      <c r="BZC41" s="71"/>
      <c r="BZD41" s="71"/>
      <c r="BZE41" s="71"/>
      <c r="BZF41" s="71"/>
      <c r="BZG41" s="71"/>
      <c r="BZH41" s="71"/>
      <c r="BZI41" s="71"/>
      <c r="BZJ41" s="71"/>
      <c r="BZK41" s="71"/>
      <c r="BZL41" s="71"/>
      <c r="BZM41" s="71"/>
      <c r="BZN41" s="71"/>
      <c r="BZO41" s="71"/>
      <c r="BZP41" s="71"/>
      <c r="BZQ41" s="71"/>
      <c r="BZR41" s="71"/>
      <c r="BZS41" s="71"/>
      <c r="BZT41" s="71"/>
      <c r="BZU41" s="71"/>
      <c r="BZV41" s="71"/>
      <c r="BZW41" s="71"/>
      <c r="BZX41" s="71"/>
      <c r="BZY41" s="71"/>
      <c r="BZZ41" s="71"/>
      <c r="CAA41" s="71"/>
      <c r="CAB41" s="71"/>
      <c r="CAC41" s="71"/>
      <c r="CAD41" s="71"/>
      <c r="CAE41" s="71"/>
      <c r="CAF41" s="71"/>
      <c r="CAG41" s="71"/>
      <c r="CAH41" s="71"/>
      <c r="CAI41" s="71"/>
      <c r="CAJ41" s="71"/>
      <c r="CAK41" s="71"/>
      <c r="CAL41" s="71"/>
      <c r="CAM41" s="71"/>
      <c r="CAN41" s="71"/>
      <c r="CAO41" s="71"/>
      <c r="CAP41" s="71"/>
      <c r="CAQ41" s="71"/>
      <c r="CAR41" s="71"/>
      <c r="CAS41" s="71"/>
      <c r="CAT41" s="71"/>
      <c r="CAU41" s="71"/>
      <c r="CAV41" s="71"/>
      <c r="CAW41" s="71"/>
      <c r="CAX41" s="71"/>
      <c r="CAY41" s="71"/>
      <c r="CAZ41" s="71"/>
      <c r="CBA41" s="71"/>
      <c r="CBB41" s="71"/>
      <c r="CBC41" s="71"/>
      <c r="CBD41" s="71"/>
      <c r="CBE41" s="71"/>
      <c r="CBF41" s="71"/>
      <c r="CBG41" s="71"/>
      <c r="CBH41" s="71"/>
      <c r="CBI41" s="71"/>
      <c r="CBJ41" s="71"/>
      <c r="CBK41" s="71"/>
      <c r="CBL41" s="71"/>
      <c r="CBM41" s="71"/>
      <c r="CBN41" s="71"/>
      <c r="CBO41" s="71"/>
      <c r="CBP41" s="71"/>
      <c r="CBQ41" s="71"/>
      <c r="CBR41" s="71"/>
      <c r="CBS41" s="71"/>
      <c r="CBT41" s="71"/>
      <c r="CBU41" s="71"/>
      <c r="CBV41" s="71"/>
      <c r="CBW41" s="71"/>
      <c r="CBX41" s="71"/>
      <c r="CBY41" s="71"/>
      <c r="CBZ41" s="71"/>
      <c r="CCA41" s="71"/>
      <c r="CCB41" s="71"/>
      <c r="CCC41" s="71"/>
      <c r="CCD41" s="71"/>
      <c r="CCE41" s="71"/>
      <c r="CCF41" s="71"/>
      <c r="CCG41" s="71"/>
      <c r="CCH41" s="71"/>
      <c r="CCI41" s="71"/>
      <c r="CCJ41" s="71"/>
      <c r="CCK41" s="71"/>
      <c r="CCL41" s="71"/>
      <c r="CCM41" s="71"/>
      <c r="CCN41" s="71"/>
      <c r="CCO41" s="71"/>
      <c r="CCP41" s="71"/>
      <c r="CCQ41" s="71"/>
      <c r="CCR41" s="71"/>
      <c r="CCS41" s="71"/>
      <c r="CCT41" s="71"/>
      <c r="CCU41" s="71"/>
      <c r="CCV41" s="71"/>
      <c r="CCW41" s="71"/>
      <c r="CCX41" s="71"/>
      <c r="CCY41" s="71"/>
      <c r="CCZ41" s="71"/>
      <c r="CDA41" s="71"/>
      <c r="CDB41" s="71"/>
      <c r="CDC41" s="71"/>
      <c r="CDD41" s="71"/>
      <c r="CDE41" s="71"/>
      <c r="CDF41" s="71"/>
      <c r="CDG41" s="71"/>
      <c r="CDH41" s="71"/>
      <c r="CDI41" s="71"/>
      <c r="CDJ41" s="71"/>
      <c r="CDK41" s="71"/>
      <c r="CDL41" s="71"/>
      <c r="CDM41" s="71"/>
      <c r="CDN41" s="71"/>
      <c r="CDO41" s="71"/>
      <c r="CDP41" s="71"/>
      <c r="CDQ41" s="71"/>
      <c r="CDR41" s="71"/>
      <c r="CDS41" s="71"/>
      <c r="CDT41" s="71"/>
      <c r="CDU41" s="71"/>
      <c r="CDV41" s="71"/>
      <c r="CDW41" s="71"/>
      <c r="CDX41" s="71"/>
      <c r="CDY41" s="71"/>
      <c r="CDZ41" s="71"/>
      <c r="CEA41" s="71"/>
      <c r="CEB41" s="71"/>
      <c r="CEC41" s="71"/>
      <c r="CED41" s="71"/>
      <c r="CEE41" s="71"/>
      <c r="CEF41" s="71"/>
      <c r="CEG41" s="71"/>
      <c r="CEH41" s="71"/>
      <c r="CEI41" s="71"/>
      <c r="CEJ41" s="71"/>
      <c r="CEK41" s="71"/>
      <c r="CEL41" s="71"/>
      <c r="CEM41" s="71"/>
      <c r="CEN41" s="71"/>
      <c r="CEO41" s="71"/>
      <c r="CEP41" s="71"/>
      <c r="CEQ41" s="71"/>
      <c r="CER41" s="71"/>
      <c r="CES41" s="71"/>
      <c r="CET41" s="71"/>
      <c r="CEU41" s="71"/>
      <c r="CEV41" s="71"/>
      <c r="CEW41" s="71"/>
      <c r="CEX41" s="71"/>
      <c r="CEY41" s="71"/>
      <c r="CEZ41" s="71"/>
      <c r="CFA41" s="71"/>
      <c r="CFB41" s="71"/>
      <c r="CFC41" s="71"/>
      <c r="CFD41" s="71"/>
      <c r="CFE41" s="71"/>
      <c r="CFF41" s="71"/>
      <c r="CFG41" s="71"/>
      <c r="CFH41" s="71"/>
      <c r="CFI41" s="71"/>
      <c r="CFJ41" s="71"/>
      <c r="CFK41" s="71"/>
      <c r="CFL41" s="71"/>
      <c r="CFM41" s="71"/>
      <c r="CFN41" s="71"/>
      <c r="CFO41" s="71"/>
      <c r="CFP41" s="71"/>
      <c r="CFQ41" s="71"/>
      <c r="CFR41" s="71"/>
      <c r="CFS41" s="71"/>
      <c r="CFT41" s="71"/>
      <c r="CFU41" s="71"/>
      <c r="CFV41" s="71"/>
      <c r="CFW41" s="71"/>
      <c r="CFX41" s="71"/>
      <c r="CFY41" s="71"/>
      <c r="CFZ41" s="71"/>
      <c r="CGA41" s="71"/>
      <c r="CGB41" s="71"/>
      <c r="CGC41" s="71"/>
      <c r="CGD41" s="71"/>
      <c r="CGE41" s="71"/>
      <c r="CGF41" s="71"/>
      <c r="CGG41" s="71"/>
      <c r="CGH41" s="71"/>
      <c r="CGI41" s="71"/>
      <c r="CGJ41" s="71"/>
      <c r="CGK41" s="71"/>
      <c r="CGL41" s="71"/>
      <c r="CGM41" s="71"/>
      <c r="CGN41" s="71"/>
      <c r="CGO41" s="71"/>
      <c r="CGP41" s="71"/>
      <c r="CGQ41" s="71"/>
      <c r="CGR41" s="71"/>
      <c r="CGS41" s="71"/>
      <c r="CGT41" s="71"/>
      <c r="CGU41" s="71"/>
      <c r="CGV41" s="71"/>
      <c r="CGW41" s="71"/>
      <c r="CGX41" s="71"/>
      <c r="CGY41" s="71"/>
      <c r="CGZ41" s="71"/>
      <c r="CHA41" s="71"/>
      <c r="CHB41" s="71"/>
      <c r="CHC41" s="71"/>
      <c r="CHD41" s="71"/>
      <c r="CHE41" s="71"/>
      <c r="CHF41" s="71"/>
      <c r="CHG41" s="71"/>
      <c r="CHH41" s="71"/>
      <c r="CHI41" s="71"/>
      <c r="CHJ41" s="71"/>
      <c r="CHK41" s="71"/>
      <c r="CHL41" s="71"/>
      <c r="CHM41" s="71"/>
      <c r="CHN41" s="71"/>
      <c r="CHO41" s="71"/>
      <c r="CHP41" s="71"/>
      <c r="CHQ41" s="71"/>
      <c r="CHR41" s="71"/>
      <c r="CHS41" s="71"/>
      <c r="CHT41" s="71"/>
      <c r="CHU41" s="71"/>
      <c r="CHV41" s="71"/>
      <c r="CHW41" s="71"/>
      <c r="CHX41" s="71"/>
      <c r="CHY41" s="71"/>
      <c r="CHZ41" s="71"/>
      <c r="CIA41" s="71"/>
      <c r="CIB41" s="71"/>
      <c r="CIC41" s="71"/>
      <c r="CID41" s="71"/>
      <c r="CIE41" s="71"/>
      <c r="CIF41" s="71"/>
      <c r="CIG41" s="71"/>
      <c r="CIH41" s="71"/>
      <c r="CII41" s="71"/>
      <c r="CIJ41" s="71"/>
      <c r="CIK41" s="71"/>
      <c r="CIL41" s="71"/>
      <c r="CIM41" s="71"/>
      <c r="CIN41" s="71"/>
      <c r="CIO41" s="71"/>
      <c r="CIP41" s="71"/>
      <c r="CIQ41" s="71"/>
      <c r="CIR41" s="71"/>
      <c r="CIS41" s="71"/>
      <c r="CIT41" s="71"/>
      <c r="CIU41" s="71"/>
      <c r="CIV41" s="71"/>
      <c r="CIW41" s="71"/>
      <c r="CIX41" s="71"/>
      <c r="CIY41" s="71"/>
      <c r="CIZ41" s="71"/>
      <c r="CJA41" s="71"/>
      <c r="CJB41" s="71"/>
      <c r="CJC41" s="71"/>
      <c r="CJD41" s="71"/>
      <c r="CJE41" s="71"/>
      <c r="CJF41" s="71"/>
      <c r="CJG41" s="71"/>
      <c r="CJH41" s="71"/>
      <c r="CJI41" s="71"/>
      <c r="CJJ41" s="71"/>
      <c r="CJK41" s="71"/>
      <c r="CJL41" s="71"/>
      <c r="CJM41" s="71"/>
      <c r="CJN41" s="71"/>
      <c r="CJO41" s="71"/>
      <c r="CJP41" s="71"/>
      <c r="CJQ41" s="71"/>
      <c r="CJR41" s="71"/>
      <c r="CJS41" s="71"/>
      <c r="CJT41" s="71"/>
      <c r="CJU41" s="71"/>
      <c r="CJV41" s="71"/>
      <c r="CJW41" s="71"/>
      <c r="CJX41" s="71"/>
      <c r="CJY41" s="71"/>
      <c r="CJZ41" s="71"/>
      <c r="CKA41" s="71"/>
      <c r="CKB41" s="71"/>
      <c r="CKC41" s="71"/>
      <c r="CKD41" s="71"/>
      <c r="CKE41" s="71"/>
      <c r="CKF41" s="71"/>
      <c r="CKG41" s="71"/>
      <c r="CKH41" s="71"/>
      <c r="CKI41" s="71"/>
      <c r="CKJ41" s="71"/>
      <c r="CKK41" s="71"/>
      <c r="CKL41" s="71"/>
      <c r="CKM41" s="71"/>
      <c r="CKN41" s="71"/>
      <c r="CKO41" s="71"/>
      <c r="CKP41" s="71"/>
      <c r="CKQ41" s="71"/>
      <c r="CKR41" s="71"/>
      <c r="CKS41" s="71"/>
      <c r="CKT41" s="71"/>
      <c r="CKU41" s="71"/>
      <c r="CKV41" s="71"/>
      <c r="CKW41" s="71"/>
      <c r="CKX41" s="71"/>
      <c r="CKY41" s="71"/>
      <c r="CKZ41" s="71"/>
      <c r="CLA41" s="71"/>
      <c r="CLB41" s="71"/>
      <c r="CLC41" s="71"/>
      <c r="CLD41" s="71"/>
      <c r="CLE41" s="71"/>
      <c r="CLF41" s="71"/>
      <c r="CLG41" s="71"/>
      <c r="CLH41" s="71"/>
      <c r="CLI41" s="71"/>
      <c r="CLJ41" s="71"/>
      <c r="CLK41" s="71"/>
      <c r="CLL41" s="71"/>
      <c r="CLM41" s="71"/>
      <c r="CLN41" s="71"/>
      <c r="CLO41" s="71"/>
      <c r="CLP41" s="71"/>
      <c r="CLQ41" s="71"/>
      <c r="CLR41" s="71"/>
      <c r="CLS41" s="71"/>
      <c r="CLT41" s="71"/>
      <c r="CLU41" s="71"/>
      <c r="CLV41" s="71"/>
      <c r="CLW41" s="71"/>
      <c r="CLX41" s="71"/>
      <c r="CLY41" s="71"/>
      <c r="CLZ41" s="71"/>
      <c r="CMA41" s="71"/>
      <c r="CMB41" s="71"/>
      <c r="CMC41" s="71"/>
      <c r="CMD41" s="71"/>
      <c r="CME41" s="71"/>
      <c r="CMF41" s="71"/>
      <c r="CMG41" s="71"/>
      <c r="CMH41" s="71"/>
      <c r="CMI41" s="71"/>
      <c r="CMJ41" s="71"/>
      <c r="CMK41" s="71"/>
      <c r="CML41" s="71"/>
      <c r="CMM41" s="71"/>
      <c r="CMN41" s="71"/>
      <c r="CMO41" s="71"/>
      <c r="CMP41" s="71"/>
      <c r="CMQ41" s="71"/>
      <c r="CMR41" s="71"/>
      <c r="CMS41" s="71"/>
      <c r="CMT41" s="71"/>
      <c r="CMU41" s="71"/>
      <c r="CMV41" s="71"/>
      <c r="CMW41" s="71"/>
      <c r="CMX41" s="71"/>
      <c r="CMY41" s="71"/>
      <c r="CMZ41" s="71"/>
      <c r="CNA41" s="71"/>
      <c r="CNB41" s="71"/>
      <c r="CNC41" s="71"/>
      <c r="CND41" s="71"/>
      <c r="CNE41" s="71"/>
      <c r="CNF41" s="71"/>
      <c r="CNG41" s="71"/>
      <c r="CNH41" s="71"/>
      <c r="CNI41" s="71"/>
      <c r="CNJ41" s="71"/>
      <c r="CNK41" s="71"/>
      <c r="CNL41" s="71"/>
      <c r="CNM41" s="71"/>
      <c r="CNN41" s="71"/>
      <c r="CNO41" s="71"/>
      <c r="CNP41" s="71"/>
      <c r="CNQ41" s="71"/>
      <c r="CNR41" s="71"/>
      <c r="CNS41" s="71"/>
      <c r="CNT41" s="71"/>
      <c r="CNU41" s="71"/>
      <c r="CNV41" s="71"/>
      <c r="CNW41" s="71"/>
      <c r="CNX41" s="71"/>
      <c r="CNY41" s="71"/>
      <c r="CNZ41" s="71"/>
      <c r="COA41" s="71"/>
      <c r="COB41" s="71"/>
      <c r="COC41" s="71"/>
      <c r="COD41" s="71"/>
      <c r="COE41" s="71"/>
      <c r="COF41" s="71"/>
      <c r="COG41" s="71"/>
      <c r="COH41" s="71"/>
      <c r="COI41" s="71"/>
      <c r="COJ41" s="71"/>
      <c r="COK41" s="71"/>
      <c r="COL41" s="71"/>
      <c r="COM41" s="71"/>
      <c r="CON41" s="71"/>
      <c r="COO41" s="71"/>
      <c r="COP41" s="71"/>
      <c r="COQ41" s="71"/>
      <c r="COR41" s="71"/>
      <c r="COS41" s="71"/>
      <c r="COT41" s="71"/>
      <c r="COU41" s="71"/>
      <c r="COV41" s="71"/>
      <c r="COW41" s="71"/>
      <c r="COX41" s="71"/>
      <c r="COY41" s="71"/>
      <c r="COZ41" s="71"/>
      <c r="CPA41" s="71"/>
      <c r="CPB41" s="71"/>
      <c r="CPC41" s="71"/>
      <c r="CPD41" s="71"/>
      <c r="CPE41" s="71"/>
      <c r="CPF41" s="71"/>
      <c r="CPG41" s="71"/>
      <c r="CPH41" s="71"/>
      <c r="CPI41" s="71"/>
      <c r="CPJ41" s="71"/>
      <c r="CPK41" s="71"/>
      <c r="CPL41" s="71"/>
      <c r="CPM41" s="71"/>
      <c r="CPN41" s="71"/>
      <c r="CPO41" s="71"/>
      <c r="CPP41" s="71"/>
      <c r="CPQ41" s="71"/>
      <c r="CPR41" s="71"/>
      <c r="CPS41" s="71"/>
      <c r="CPT41" s="71"/>
      <c r="CPU41" s="71"/>
      <c r="CPV41" s="71"/>
      <c r="CPW41" s="71"/>
      <c r="CPX41" s="71"/>
      <c r="CPY41" s="71"/>
      <c r="CPZ41" s="71"/>
      <c r="CQA41" s="71"/>
      <c r="CQB41" s="71"/>
      <c r="CQC41" s="71"/>
      <c r="CQD41" s="71"/>
      <c r="CQE41" s="71"/>
      <c r="CQF41" s="71"/>
      <c r="CQG41" s="71"/>
      <c r="CQH41" s="71"/>
      <c r="CQI41" s="71"/>
      <c r="CQJ41" s="71"/>
      <c r="CQK41" s="71"/>
      <c r="CQL41" s="71"/>
      <c r="CQM41" s="71"/>
      <c r="CQN41" s="71"/>
      <c r="CQO41" s="71"/>
      <c r="CQP41" s="71"/>
      <c r="CQQ41" s="71"/>
      <c r="CQR41" s="71"/>
      <c r="CQS41" s="71"/>
      <c r="CQT41" s="71"/>
      <c r="CQU41" s="71"/>
      <c r="CQV41" s="71"/>
      <c r="CQW41" s="71"/>
      <c r="CQX41" s="71"/>
      <c r="CQY41" s="71"/>
      <c r="CQZ41" s="71"/>
      <c r="CRA41" s="71"/>
      <c r="CRB41" s="71"/>
      <c r="CRC41" s="71"/>
      <c r="CRD41" s="71"/>
      <c r="CRE41" s="71"/>
      <c r="CRF41" s="71"/>
      <c r="CRG41" s="71"/>
      <c r="CRH41" s="71"/>
      <c r="CRI41" s="71"/>
      <c r="CRJ41" s="71"/>
      <c r="CRK41" s="71"/>
      <c r="CRL41" s="71"/>
      <c r="CRM41" s="71"/>
      <c r="CRN41" s="71"/>
      <c r="CRO41" s="71"/>
      <c r="CRP41" s="71"/>
      <c r="CRQ41" s="71"/>
      <c r="CRR41" s="71"/>
      <c r="CRS41" s="71"/>
      <c r="CRT41" s="71"/>
      <c r="CRU41" s="71"/>
      <c r="CRV41" s="71"/>
      <c r="CRW41" s="71"/>
      <c r="CRX41" s="71"/>
      <c r="CRY41" s="71"/>
      <c r="CRZ41" s="71"/>
      <c r="CSA41" s="71"/>
      <c r="CSB41" s="71"/>
      <c r="CSC41" s="71"/>
      <c r="CSD41" s="71"/>
      <c r="CSE41" s="71"/>
      <c r="CSF41" s="71"/>
      <c r="CSG41" s="71"/>
      <c r="CSH41" s="71"/>
      <c r="CSI41" s="71"/>
      <c r="CSJ41" s="71"/>
      <c r="CSK41" s="71"/>
      <c r="CSL41" s="71"/>
      <c r="CSM41" s="71"/>
      <c r="CSN41" s="71"/>
      <c r="CSO41" s="71"/>
      <c r="CSP41" s="71"/>
      <c r="CSQ41" s="71"/>
      <c r="CSR41" s="71"/>
      <c r="CSS41" s="71"/>
      <c r="CST41" s="71"/>
      <c r="CSU41" s="71"/>
      <c r="CSV41" s="71"/>
      <c r="CSW41" s="71"/>
      <c r="CSX41" s="71"/>
      <c r="CSY41" s="71"/>
      <c r="CSZ41" s="71"/>
      <c r="CTA41" s="71"/>
      <c r="CTB41" s="71"/>
      <c r="CTC41" s="71"/>
      <c r="CTD41" s="71"/>
      <c r="CTE41" s="71"/>
      <c r="CTF41" s="71"/>
      <c r="CTG41" s="71"/>
      <c r="CTH41" s="71"/>
      <c r="CTI41" s="71"/>
      <c r="CTJ41" s="71"/>
      <c r="CTK41" s="71"/>
      <c r="CTL41" s="71"/>
      <c r="CTM41" s="71"/>
      <c r="CTN41" s="71"/>
      <c r="CTO41" s="71"/>
      <c r="CTP41" s="71"/>
      <c r="CTQ41" s="71"/>
      <c r="CTR41" s="71"/>
      <c r="CTS41" s="71"/>
      <c r="CTT41" s="71"/>
      <c r="CTU41" s="71"/>
      <c r="CTV41" s="71"/>
      <c r="CTW41" s="71"/>
      <c r="CTX41" s="71"/>
      <c r="CTY41" s="71"/>
      <c r="CTZ41" s="71"/>
      <c r="CUA41" s="71"/>
      <c r="CUB41" s="71"/>
      <c r="CUC41" s="71"/>
      <c r="CUD41" s="71"/>
      <c r="CUE41" s="71"/>
      <c r="CUF41" s="71"/>
      <c r="CUG41" s="71"/>
      <c r="CUH41" s="71"/>
      <c r="CUI41" s="71"/>
      <c r="CUJ41" s="71"/>
      <c r="CUK41" s="71"/>
      <c r="CUL41" s="71"/>
      <c r="CUM41" s="71"/>
      <c r="CUN41" s="71"/>
      <c r="CUO41" s="71"/>
      <c r="CUP41" s="71"/>
      <c r="CUQ41" s="71"/>
      <c r="CUR41" s="71"/>
      <c r="CUS41" s="71"/>
      <c r="CUT41" s="71"/>
      <c r="CUU41" s="71"/>
      <c r="CUV41" s="71"/>
      <c r="CUW41" s="71"/>
      <c r="CUX41" s="71"/>
      <c r="CUY41" s="71"/>
      <c r="CUZ41" s="71"/>
      <c r="CVA41" s="71"/>
      <c r="CVB41" s="71"/>
      <c r="CVC41" s="71"/>
      <c r="CVD41" s="71"/>
      <c r="CVE41" s="71"/>
      <c r="CVF41" s="71"/>
      <c r="CVG41" s="71"/>
      <c r="CVH41" s="71"/>
      <c r="CVI41" s="71"/>
      <c r="CVJ41" s="71"/>
      <c r="CVK41" s="71"/>
      <c r="CVL41" s="71"/>
      <c r="CVM41" s="71"/>
      <c r="CVN41" s="71"/>
      <c r="CVO41" s="71"/>
      <c r="CVP41" s="71"/>
      <c r="CVQ41" s="71"/>
      <c r="CVR41" s="71"/>
      <c r="CVS41" s="71"/>
      <c r="CVT41" s="71"/>
      <c r="CVU41" s="71"/>
      <c r="CVV41" s="71"/>
      <c r="CVW41" s="71"/>
      <c r="CVX41" s="71"/>
      <c r="CVY41" s="71"/>
      <c r="CVZ41" s="71"/>
      <c r="CWA41" s="71"/>
      <c r="CWB41" s="71"/>
      <c r="CWC41" s="71"/>
      <c r="CWD41" s="71"/>
      <c r="CWE41" s="71"/>
      <c r="CWF41" s="71"/>
      <c r="CWG41" s="71"/>
      <c r="CWH41" s="71"/>
      <c r="CWI41" s="71"/>
      <c r="CWJ41" s="71"/>
      <c r="CWK41" s="71"/>
      <c r="CWL41" s="71"/>
      <c r="CWM41" s="71"/>
      <c r="CWN41" s="71"/>
      <c r="CWO41" s="71"/>
      <c r="CWP41" s="71"/>
      <c r="CWQ41" s="71"/>
      <c r="CWR41" s="71"/>
      <c r="CWS41" s="71"/>
      <c r="CWT41" s="71"/>
      <c r="CWU41" s="71"/>
      <c r="CWV41" s="71"/>
      <c r="CWW41" s="71"/>
      <c r="CWX41" s="71"/>
      <c r="CWY41" s="71"/>
      <c r="CWZ41" s="71"/>
      <c r="CXA41" s="71"/>
      <c r="CXB41" s="71"/>
      <c r="CXC41" s="71"/>
      <c r="CXD41" s="71"/>
      <c r="CXE41" s="71"/>
      <c r="CXF41" s="71"/>
      <c r="CXG41" s="71"/>
      <c r="CXH41" s="71"/>
      <c r="CXI41" s="71"/>
      <c r="CXJ41" s="71"/>
      <c r="CXK41" s="71"/>
      <c r="CXL41" s="71"/>
      <c r="CXM41" s="71"/>
      <c r="CXN41" s="71"/>
      <c r="CXO41" s="71"/>
      <c r="CXP41" s="71"/>
      <c r="CXQ41" s="71"/>
      <c r="CXR41" s="71"/>
      <c r="CXS41" s="71"/>
      <c r="CXT41" s="71"/>
      <c r="CXU41" s="71"/>
      <c r="CXV41" s="71"/>
      <c r="CXW41" s="71"/>
      <c r="CXX41" s="71"/>
      <c r="CXY41" s="71"/>
      <c r="CXZ41" s="71"/>
      <c r="CYA41" s="71"/>
      <c r="CYB41" s="71"/>
      <c r="CYC41" s="71"/>
      <c r="CYD41" s="71"/>
      <c r="CYE41" s="71"/>
      <c r="CYF41" s="71"/>
      <c r="CYG41" s="71"/>
      <c r="CYH41" s="71"/>
      <c r="CYI41" s="71"/>
      <c r="CYJ41" s="71"/>
      <c r="CYK41" s="71"/>
      <c r="CYL41" s="71"/>
      <c r="CYM41" s="71"/>
      <c r="CYN41" s="71"/>
      <c r="CYO41" s="71"/>
      <c r="CYP41" s="71"/>
      <c r="CYQ41" s="71"/>
      <c r="CYR41" s="71"/>
      <c r="CYS41" s="71"/>
      <c r="CYT41" s="71"/>
      <c r="CYU41" s="71"/>
      <c r="CYV41" s="71"/>
      <c r="CYW41" s="71"/>
      <c r="CYX41" s="71"/>
      <c r="CYY41" s="71"/>
      <c r="CYZ41" s="71"/>
      <c r="CZA41" s="71"/>
      <c r="CZB41" s="71"/>
      <c r="CZC41" s="71"/>
      <c r="CZD41" s="71"/>
      <c r="CZE41" s="71"/>
      <c r="CZF41" s="71"/>
      <c r="CZG41" s="71"/>
      <c r="CZH41" s="71"/>
      <c r="CZI41" s="71"/>
      <c r="CZJ41" s="71"/>
      <c r="CZK41" s="71"/>
      <c r="CZL41" s="71"/>
      <c r="CZM41" s="71"/>
      <c r="CZN41" s="71"/>
      <c r="CZO41" s="71"/>
      <c r="CZP41" s="71"/>
      <c r="CZQ41" s="71"/>
      <c r="CZR41" s="71"/>
      <c r="CZS41" s="71"/>
      <c r="CZT41" s="71"/>
      <c r="CZU41" s="71"/>
      <c r="CZV41" s="71"/>
      <c r="CZW41" s="71"/>
      <c r="CZX41" s="71"/>
      <c r="CZY41" s="71"/>
      <c r="CZZ41" s="71"/>
      <c r="DAA41" s="71"/>
      <c r="DAB41" s="71"/>
      <c r="DAC41" s="71"/>
      <c r="DAD41" s="71"/>
      <c r="DAE41" s="71"/>
      <c r="DAF41" s="71"/>
      <c r="DAG41" s="71"/>
      <c r="DAH41" s="71"/>
      <c r="DAI41" s="71"/>
      <c r="DAJ41" s="71"/>
      <c r="DAK41" s="71"/>
      <c r="DAL41" s="71"/>
      <c r="DAM41" s="71"/>
      <c r="DAN41" s="71"/>
      <c r="DAO41" s="71"/>
      <c r="DAP41" s="71"/>
      <c r="DAQ41" s="71"/>
      <c r="DAR41" s="71"/>
      <c r="DAS41" s="71"/>
      <c r="DAT41" s="71"/>
      <c r="DAU41" s="71"/>
      <c r="DAV41" s="71"/>
      <c r="DAW41" s="71"/>
      <c r="DAX41" s="71"/>
      <c r="DAY41" s="71"/>
      <c r="DAZ41" s="71"/>
      <c r="DBA41" s="71"/>
      <c r="DBB41" s="71"/>
      <c r="DBC41" s="71"/>
      <c r="DBD41" s="71"/>
      <c r="DBE41" s="71"/>
      <c r="DBF41" s="71"/>
      <c r="DBG41" s="71"/>
      <c r="DBH41" s="71"/>
      <c r="DBI41" s="71"/>
      <c r="DBJ41" s="71"/>
      <c r="DBK41" s="71"/>
      <c r="DBL41" s="71"/>
      <c r="DBM41" s="71"/>
      <c r="DBN41" s="71"/>
      <c r="DBO41" s="71"/>
      <c r="DBP41" s="71"/>
      <c r="DBQ41" s="71"/>
      <c r="DBR41" s="71"/>
      <c r="DBS41" s="71"/>
      <c r="DBT41" s="71"/>
      <c r="DBU41" s="71"/>
      <c r="DBV41" s="71"/>
      <c r="DBW41" s="71"/>
      <c r="DBX41" s="71"/>
      <c r="DBY41" s="71"/>
      <c r="DBZ41" s="71"/>
      <c r="DCA41" s="71"/>
      <c r="DCB41" s="71"/>
      <c r="DCC41" s="71"/>
      <c r="DCD41" s="71"/>
      <c r="DCE41" s="71"/>
      <c r="DCF41" s="71"/>
      <c r="DCG41" s="71"/>
      <c r="DCH41" s="71"/>
      <c r="DCI41" s="71"/>
      <c r="DCJ41" s="71"/>
      <c r="DCK41" s="71"/>
      <c r="DCL41" s="71"/>
      <c r="DCM41" s="71"/>
      <c r="DCN41" s="71"/>
      <c r="DCO41" s="71"/>
      <c r="DCP41" s="71"/>
      <c r="DCQ41" s="71"/>
      <c r="DCR41" s="71"/>
      <c r="DCS41" s="71"/>
      <c r="DCT41" s="71"/>
      <c r="DCU41" s="71"/>
      <c r="DCV41" s="71"/>
      <c r="DCW41" s="71"/>
      <c r="DCX41" s="71"/>
      <c r="DCY41" s="71"/>
      <c r="DCZ41" s="71"/>
      <c r="DDA41" s="71"/>
      <c r="DDB41" s="71"/>
      <c r="DDC41" s="71"/>
      <c r="DDD41" s="71"/>
      <c r="DDE41" s="71"/>
      <c r="DDF41" s="71"/>
      <c r="DDG41" s="71"/>
      <c r="DDH41" s="71"/>
      <c r="DDI41" s="71"/>
      <c r="DDJ41" s="71"/>
      <c r="DDK41" s="71"/>
      <c r="DDL41" s="71"/>
      <c r="DDM41" s="71"/>
      <c r="DDN41" s="71"/>
      <c r="DDO41" s="71"/>
      <c r="DDP41" s="71"/>
      <c r="DDQ41" s="71"/>
      <c r="DDR41" s="71"/>
      <c r="DDS41" s="71"/>
      <c r="DDT41" s="71"/>
      <c r="DDU41" s="71"/>
      <c r="DDV41" s="71"/>
      <c r="DDW41" s="71"/>
      <c r="DDX41" s="71"/>
      <c r="DDY41" s="71"/>
      <c r="DDZ41" s="71"/>
      <c r="DEA41" s="71"/>
      <c r="DEB41" s="71"/>
      <c r="DEC41" s="71"/>
      <c r="DED41" s="71"/>
      <c r="DEE41" s="71"/>
      <c r="DEF41" s="71"/>
      <c r="DEG41" s="71"/>
      <c r="DEH41" s="71"/>
      <c r="DEI41" s="71"/>
      <c r="DEJ41" s="71"/>
      <c r="DEK41" s="71"/>
      <c r="DEL41" s="71"/>
      <c r="DEM41" s="71"/>
      <c r="DEN41" s="71"/>
      <c r="DEO41" s="71"/>
      <c r="DEP41" s="71"/>
      <c r="DEQ41" s="71"/>
      <c r="DER41" s="71"/>
      <c r="DES41" s="71"/>
      <c r="DET41" s="71"/>
      <c r="DEU41" s="71"/>
      <c r="DEV41" s="71"/>
      <c r="DEW41" s="71"/>
      <c r="DEX41" s="71"/>
      <c r="DEY41" s="71"/>
      <c r="DEZ41" s="71"/>
      <c r="DFA41" s="71"/>
      <c r="DFB41" s="71"/>
      <c r="DFC41" s="71"/>
      <c r="DFD41" s="71"/>
      <c r="DFE41" s="71"/>
      <c r="DFF41" s="71"/>
      <c r="DFG41" s="71"/>
      <c r="DFH41" s="71"/>
      <c r="DFI41" s="71"/>
      <c r="DFJ41" s="71"/>
      <c r="DFK41" s="71"/>
      <c r="DFL41" s="71"/>
      <c r="DFM41" s="71"/>
      <c r="DFN41" s="71"/>
      <c r="DFO41" s="71"/>
      <c r="DFP41" s="71"/>
      <c r="DFQ41" s="71"/>
      <c r="DFR41" s="71"/>
      <c r="DFS41" s="71"/>
      <c r="DFT41" s="71"/>
      <c r="DFU41" s="71"/>
      <c r="DFV41" s="71"/>
      <c r="DFW41" s="71"/>
      <c r="DFX41" s="71"/>
      <c r="DFY41" s="71"/>
      <c r="DFZ41" s="71"/>
      <c r="DGA41" s="71"/>
      <c r="DGB41" s="71"/>
      <c r="DGC41" s="71"/>
      <c r="DGD41" s="71"/>
      <c r="DGE41" s="71"/>
      <c r="DGF41" s="71"/>
      <c r="DGG41" s="71"/>
      <c r="DGH41" s="71"/>
      <c r="DGI41" s="71"/>
      <c r="DGJ41" s="71"/>
      <c r="DGK41" s="71"/>
      <c r="DGL41" s="71"/>
      <c r="DGM41" s="71"/>
      <c r="DGN41" s="71"/>
      <c r="DGO41" s="71"/>
      <c r="DGP41" s="71"/>
      <c r="DGQ41" s="71"/>
      <c r="DGR41" s="71"/>
      <c r="DGS41" s="71"/>
      <c r="DGT41" s="71"/>
      <c r="DGU41" s="71"/>
      <c r="DGV41" s="71"/>
      <c r="DGW41" s="71"/>
      <c r="DGX41" s="71"/>
      <c r="DGY41" s="71"/>
      <c r="DGZ41" s="71"/>
      <c r="DHA41" s="71"/>
      <c r="DHB41" s="71"/>
      <c r="DHC41" s="71"/>
      <c r="DHD41" s="71"/>
      <c r="DHE41" s="71"/>
      <c r="DHF41" s="71"/>
      <c r="DHG41" s="71"/>
      <c r="DHH41" s="71"/>
      <c r="DHI41" s="71"/>
      <c r="DHJ41" s="71"/>
      <c r="DHK41" s="71"/>
      <c r="DHL41" s="71"/>
      <c r="DHM41" s="71"/>
      <c r="DHN41" s="71"/>
      <c r="DHO41" s="71"/>
      <c r="DHP41" s="71"/>
      <c r="DHQ41" s="71"/>
      <c r="DHR41" s="71"/>
      <c r="DHS41" s="71"/>
      <c r="DHT41" s="71"/>
      <c r="DHU41" s="71"/>
      <c r="DHV41" s="71"/>
      <c r="DHW41" s="71"/>
      <c r="DHX41" s="71"/>
      <c r="DHY41" s="71"/>
      <c r="DHZ41" s="71"/>
      <c r="DIA41" s="71"/>
      <c r="DIB41" s="71"/>
      <c r="DIC41" s="71"/>
      <c r="DID41" s="71"/>
      <c r="DIE41" s="71"/>
      <c r="DIF41" s="71"/>
      <c r="DIG41" s="71"/>
      <c r="DIH41" s="71"/>
      <c r="DII41" s="71"/>
      <c r="DIJ41" s="71"/>
      <c r="DIK41" s="71"/>
      <c r="DIL41" s="71"/>
      <c r="DIM41" s="71"/>
      <c r="DIN41" s="71"/>
      <c r="DIO41" s="71"/>
      <c r="DIP41" s="71"/>
      <c r="DIQ41" s="71"/>
      <c r="DIR41" s="71"/>
      <c r="DIS41" s="71"/>
      <c r="DIT41" s="71"/>
      <c r="DIU41" s="71"/>
      <c r="DIV41" s="71"/>
      <c r="DIW41" s="71"/>
      <c r="DIX41" s="71"/>
      <c r="DIY41" s="71"/>
      <c r="DIZ41" s="71"/>
      <c r="DJA41" s="71"/>
      <c r="DJB41" s="71"/>
      <c r="DJC41" s="71"/>
      <c r="DJD41" s="71"/>
      <c r="DJE41" s="71"/>
      <c r="DJF41" s="71"/>
      <c r="DJG41" s="71"/>
      <c r="DJH41" s="71"/>
      <c r="DJI41" s="71"/>
      <c r="DJJ41" s="71"/>
      <c r="DJK41" s="71"/>
      <c r="DJL41" s="71"/>
      <c r="DJM41" s="71"/>
      <c r="DJN41" s="71"/>
      <c r="DJO41" s="71"/>
      <c r="DJP41" s="71"/>
      <c r="DJQ41" s="71"/>
      <c r="DJR41" s="71"/>
      <c r="DJS41" s="71"/>
      <c r="DJT41" s="71"/>
      <c r="DJU41" s="71"/>
      <c r="DJV41" s="71"/>
      <c r="DJW41" s="71"/>
      <c r="DJX41" s="71"/>
      <c r="DJY41" s="71"/>
      <c r="DJZ41" s="71"/>
      <c r="DKA41" s="71"/>
      <c r="DKB41" s="71"/>
      <c r="DKC41" s="71"/>
      <c r="DKD41" s="71"/>
      <c r="DKE41" s="71"/>
      <c r="DKF41" s="71"/>
      <c r="DKG41" s="71"/>
      <c r="DKH41" s="71"/>
      <c r="DKI41" s="71"/>
      <c r="DKJ41" s="71"/>
      <c r="DKK41" s="71"/>
      <c r="DKL41" s="71"/>
      <c r="DKM41" s="71"/>
      <c r="DKN41" s="71"/>
      <c r="DKO41" s="71"/>
      <c r="DKP41" s="71"/>
      <c r="DKQ41" s="71"/>
      <c r="DKR41" s="71"/>
      <c r="DKS41" s="71"/>
      <c r="DKT41" s="71"/>
      <c r="DKU41" s="71"/>
      <c r="DKV41" s="71"/>
      <c r="DKW41" s="71"/>
      <c r="DKX41" s="71"/>
      <c r="DKY41" s="71"/>
      <c r="DKZ41" s="71"/>
      <c r="DLA41" s="71"/>
      <c r="DLB41" s="71"/>
      <c r="DLC41" s="71"/>
      <c r="DLD41" s="71"/>
      <c r="DLE41" s="71"/>
      <c r="DLF41" s="71"/>
      <c r="DLG41" s="71"/>
      <c r="DLH41" s="71"/>
      <c r="DLI41" s="71"/>
      <c r="DLJ41" s="71"/>
      <c r="DLK41" s="71"/>
      <c r="DLL41" s="71"/>
      <c r="DLM41" s="71"/>
      <c r="DLN41" s="71"/>
      <c r="DLO41" s="71"/>
      <c r="DLP41" s="71"/>
      <c r="DLQ41" s="71"/>
      <c r="DLR41" s="71"/>
      <c r="DLS41" s="71"/>
      <c r="DLT41" s="71"/>
      <c r="DLU41" s="71"/>
      <c r="DLV41" s="71"/>
      <c r="DLW41" s="71"/>
      <c r="DLX41" s="71"/>
      <c r="DLY41" s="71"/>
      <c r="DLZ41" s="71"/>
      <c r="DMA41" s="71"/>
      <c r="DMB41" s="71"/>
      <c r="DMC41" s="71"/>
      <c r="DMD41" s="71"/>
      <c r="DME41" s="71"/>
      <c r="DMF41" s="71"/>
      <c r="DMG41" s="71"/>
      <c r="DMH41" s="71"/>
      <c r="DMI41" s="71"/>
      <c r="DMJ41" s="71"/>
      <c r="DMK41" s="71"/>
      <c r="DML41" s="71"/>
      <c r="DMM41" s="71"/>
      <c r="DMN41" s="71"/>
      <c r="DMO41" s="71"/>
      <c r="DMP41" s="71"/>
      <c r="DMQ41" s="71"/>
      <c r="DMR41" s="71"/>
      <c r="DMS41" s="71"/>
      <c r="DMT41" s="71"/>
      <c r="DMU41" s="71"/>
      <c r="DMV41" s="71"/>
      <c r="DMW41" s="71"/>
      <c r="DMX41" s="71"/>
      <c r="DMY41" s="71"/>
      <c r="DMZ41" s="71"/>
      <c r="DNA41" s="71"/>
      <c r="DNB41" s="71"/>
      <c r="DNC41" s="71"/>
      <c r="DND41" s="71"/>
      <c r="DNE41" s="71"/>
      <c r="DNF41" s="71"/>
      <c r="DNG41" s="71"/>
      <c r="DNH41" s="71"/>
      <c r="DNI41" s="71"/>
      <c r="DNJ41" s="71"/>
      <c r="DNK41" s="71"/>
      <c r="DNL41" s="71"/>
      <c r="DNM41" s="71"/>
      <c r="DNN41" s="71"/>
      <c r="DNO41" s="71"/>
      <c r="DNP41" s="71"/>
      <c r="DNQ41" s="71"/>
      <c r="DNR41" s="71"/>
      <c r="DNS41" s="71"/>
      <c r="DNT41" s="71"/>
      <c r="DNU41" s="71"/>
      <c r="DNV41" s="71"/>
      <c r="DNW41" s="71"/>
      <c r="DNX41" s="71"/>
      <c r="DNY41" s="71"/>
      <c r="DNZ41" s="71"/>
      <c r="DOA41" s="71"/>
      <c r="DOB41" s="71"/>
      <c r="DOC41" s="71"/>
      <c r="DOD41" s="71"/>
      <c r="DOE41" s="71"/>
      <c r="DOF41" s="71"/>
      <c r="DOG41" s="71"/>
      <c r="DOH41" s="71"/>
      <c r="DOI41" s="71"/>
      <c r="DOJ41" s="71"/>
      <c r="DOK41" s="71"/>
      <c r="DOL41" s="71"/>
      <c r="DOM41" s="71"/>
      <c r="DON41" s="71"/>
      <c r="DOO41" s="71"/>
      <c r="DOP41" s="71"/>
      <c r="DOQ41" s="71"/>
      <c r="DOR41" s="71"/>
      <c r="DOS41" s="71"/>
      <c r="DOT41" s="71"/>
      <c r="DOU41" s="71"/>
      <c r="DOV41" s="71"/>
      <c r="DOW41" s="71"/>
      <c r="DOX41" s="71"/>
      <c r="DOY41" s="71"/>
      <c r="DOZ41" s="71"/>
      <c r="DPA41" s="71"/>
      <c r="DPB41" s="71"/>
      <c r="DPC41" s="71"/>
      <c r="DPD41" s="71"/>
      <c r="DPE41" s="71"/>
      <c r="DPF41" s="71"/>
      <c r="DPG41" s="71"/>
      <c r="DPH41" s="71"/>
      <c r="DPI41" s="71"/>
      <c r="DPJ41" s="71"/>
      <c r="DPK41" s="71"/>
      <c r="DPL41" s="71"/>
      <c r="DPM41" s="71"/>
      <c r="DPN41" s="71"/>
      <c r="DPO41" s="71"/>
      <c r="DPP41" s="71"/>
      <c r="DPQ41" s="71"/>
      <c r="DPR41" s="71"/>
      <c r="DPS41" s="71"/>
      <c r="DPT41" s="71"/>
      <c r="DPU41" s="71"/>
      <c r="DPV41" s="71"/>
      <c r="DPW41" s="71"/>
      <c r="DPX41" s="71"/>
      <c r="DPY41" s="71"/>
      <c r="DPZ41" s="71"/>
      <c r="DQA41" s="71"/>
      <c r="DQB41" s="71"/>
      <c r="DQC41" s="71"/>
      <c r="DQD41" s="71"/>
      <c r="DQE41" s="71"/>
      <c r="DQF41" s="71"/>
      <c r="DQG41" s="71"/>
      <c r="DQH41" s="71"/>
      <c r="DQI41" s="71"/>
      <c r="DQJ41" s="71"/>
      <c r="DQK41" s="71"/>
      <c r="DQL41" s="71"/>
      <c r="DQM41" s="71"/>
      <c r="DQN41" s="71"/>
      <c r="DQO41" s="71"/>
      <c r="DQP41" s="71"/>
      <c r="DQQ41" s="71"/>
      <c r="DQR41" s="71"/>
      <c r="DQS41" s="71"/>
      <c r="DQT41" s="71"/>
      <c r="DQU41" s="71"/>
      <c r="DQV41" s="71"/>
      <c r="DQW41" s="71"/>
      <c r="DQX41" s="71"/>
      <c r="DQY41" s="71"/>
      <c r="DQZ41" s="71"/>
      <c r="DRA41" s="71"/>
      <c r="DRB41" s="71"/>
      <c r="DRC41" s="71"/>
      <c r="DRD41" s="71"/>
      <c r="DRE41" s="71"/>
      <c r="DRF41" s="71"/>
      <c r="DRG41" s="71"/>
      <c r="DRH41" s="71"/>
      <c r="DRI41" s="71"/>
      <c r="DRJ41" s="71"/>
      <c r="DRK41" s="71"/>
      <c r="DRL41" s="71"/>
      <c r="DRM41" s="71"/>
      <c r="DRN41" s="71"/>
      <c r="DRO41" s="71"/>
      <c r="DRP41" s="71"/>
      <c r="DRQ41" s="71"/>
      <c r="DRR41" s="71"/>
      <c r="DRS41" s="71"/>
      <c r="DRT41" s="71"/>
      <c r="DRU41" s="71"/>
      <c r="DRV41" s="71"/>
      <c r="DRW41" s="71"/>
      <c r="DRX41" s="71"/>
      <c r="DRY41" s="71"/>
      <c r="DRZ41" s="71"/>
      <c r="DSA41" s="71"/>
      <c r="DSB41" s="71"/>
      <c r="DSC41" s="71"/>
      <c r="DSD41" s="71"/>
      <c r="DSE41" s="71"/>
      <c r="DSF41" s="71"/>
      <c r="DSG41" s="71"/>
      <c r="DSH41" s="71"/>
      <c r="DSI41" s="71"/>
      <c r="DSJ41" s="71"/>
      <c r="DSK41" s="71"/>
      <c r="DSL41" s="71"/>
      <c r="DSM41" s="71"/>
      <c r="DSN41" s="71"/>
      <c r="DSO41" s="71"/>
      <c r="DSP41" s="71"/>
      <c r="DSQ41" s="71"/>
      <c r="DSR41" s="71"/>
      <c r="DSS41" s="71"/>
      <c r="DST41" s="71"/>
      <c r="DSU41" s="71"/>
      <c r="DSV41" s="71"/>
      <c r="DSW41" s="71"/>
      <c r="DSX41" s="71"/>
      <c r="DSY41" s="71"/>
      <c r="DSZ41" s="71"/>
      <c r="DTA41" s="71"/>
      <c r="DTB41" s="71"/>
      <c r="DTC41" s="71"/>
      <c r="DTD41" s="71"/>
      <c r="DTE41" s="71"/>
      <c r="DTF41" s="71"/>
      <c r="DTG41" s="71"/>
      <c r="DTH41" s="71"/>
      <c r="DTI41" s="71"/>
      <c r="DTJ41" s="71"/>
      <c r="DTK41" s="71"/>
      <c r="DTL41" s="71"/>
      <c r="DTM41" s="71"/>
      <c r="DTN41" s="71"/>
      <c r="DTO41" s="71"/>
      <c r="DTP41" s="71"/>
      <c r="DTQ41" s="71"/>
      <c r="DTR41" s="71"/>
      <c r="DTS41" s="71"/>
      <c r="DTT41" s="71"/>
      <c r="DTU41" s="71"/>
      <c r="DTV41" s="71"/>
      <c r="DTW41" s="71"/>
      <c r="DTX41" s="71"/>
      <c r="DTY41" s="71"/>
      <c r="DTZ41" s="71"/>
      <c r="DUA41" s="71"/>
      <c r="DUB41" s="71"/>
      <c r="DUC41" s="71"/>
      <c r="DUD41" s="71"/>
      <c r="DUE41" s="71"/>
      <c r="DUF41" s="71"/>
      <c r="DUG41" s="71"/>
      <c r="DUH41" s="71"/>
      <c r="DUI41" s="71"/>
      <c r="DUJ41" s="71"/>
      <c r="DUK41" s="71"/>
      <c r="DUL41" s="71"/>
      <c r="DUM41" s="71"/>
      <c r="DUN41" s="71"/>
      <c r="DUO41" s="71"/>
      <c r="DUP41" s="71"/>
      <c r="DUQ41" s="71"/>
      <c r="DUR41" s="71"/>
      <c r="DUS41" s="71"/>
      <c r="DUT41" s="71"/>
      <c r="DUU41" s="71"/>
      <c r="DUV41" s="71"/>
      <c r="DUW41" s="71"/>
      <c r="DUX41" s="71"/>
      <c r="DUY41" s="71"/>
      <c r="DUZ41" s="71"/>
      <c r="DVA41" s="71"/>
      <c r="DVB41" s="71"/>
      <c r="DVC41" s="71"/>
      <c r="DVD41" s="71"/>
      <c r="DVE41" s="71"/>
      <c r="DVF41" s="71"/>
      <c r="DVG41" s="71"/>
      <c r="DVH41" s="71"/>
      <c r="DVI41" s="71"/>
      <c r="DVJ41" s="71"/>
      <c r="DVK41" s="71"/>
      <c r="DVL41" s="71"/>
      <c r="DVM41" s="71"/>
      <c r="DVN41" s="71"/>
      <c r="DVO41" s="71"/>
      <c r="DVP41" s="71"/>
      <c r="DVQ41" s="71"/>
      <c r="DVR41" s="71"/>
      <c r="DVS41" s="71"/>
      <c r="DVT41" s="71"/>
      <c r="DVU41" s="71"/>
      <c r="DVV41" s="71"/>
      <c r="DVW41" s="71"/>
      <c r="DVX41" s="71"/>
      <c r="DVY41" s="71"/>
      <c r="DVZ41" s="71"/>
      <c r="DWA41" s="71"/>
      <c r="DWB41" s="71"/>
      <c r="DWC41" s="71"/>
      <c r="DWD41" s="71"/>
      <c r="DWE41" s="71"/>
      <c r="DWF41" s="71"/>
      <c r="DWG41" s="71"/>
      <c r="DWH41" s="71"/>
      <c r="DWI41" s="71"/>
      <c r="DWJ41" s="71"/>
      <c r="DWK41" s="71"/>
      <c r="DWL41" s="71"/>
      <c r="DWM41" s="71"/>
      <c r="DWN41" s="71"/>
      <c r="DWO41" s="71"/>
      <c r="DWP41" s="71"/>
      <c r="DWQ41" s="71"/>
      <c r="DWR41" s="71"/>
      <c r="DWS41" s="71"/>
      <c r="DWT41" s="71"/>
      <c r="DWU41" s="71"/>
      <c r="DWV41" s="71"/>
      <c r="DWW41" s="71"/>
      <c r="DWX41" s="71"/>
      <c r="DWY41" s="71"/>
      <c r="DWZ41" s="71"/>
      <c r="DXA41" s="71"/>
      <c r="DXB41" s="71"/>
      <c r="DXC41" s="71"/>
      <c r="DXD41" s="71"/>
      <c r="DXE41" s="71"/>
      <c r="DXF41" s="71"/>
      <c r="DXG41" s="71"/>
      <c r="DXH41" s="71"/>
      <c r="DXI41" s="71"/>
      <c r="DXJ41" s="71"/>
      <c r="DXK41" s="71"/>
      <c r="DXL41" s="71"/>
      <c r="DXM41" s="71"/>
      <c r="DXN41" s="71"/>
      <c r="DXO41" s="71"/>
      <c r="DXP41" s="71"/>
      <c r="DXQ41" s="71"/>
      <c r="DXR41" s="71"/>
      <c r="DXS41" s="71"/>
      <c r="DXT41" s="71"/>
      <c r="DXU41" s="71"/>
      <c r="DXV41" s="71"/>
      <c r="DXW41" s="71"/>
      <c r="DXX41" s="71"/>
      <c r="DXY41" s="71"/>
      <c r="DXZ41" s="71"/>
      <c r="DYA41" s="71"/>
      <c r="DYB41" s="71"/>
      <c r="DYC41" s="71"/>
      <c r="DYD41" s="71"/>
      <c r="DYE41" s="71"/>
      <c r="DYF41" s="71"/>
      <c r="DYG41" s="71"/>
      <c r="DYH41" s="71"/>
      <c r="DYI41" s="71"/>
      <c r="DYJ41" s="71"/>
      <c r="DYK41" s="71"/>
      <c r="DYL41" s="71"/>
      <c r="DYM41" s="71"/>
      <c r="DYN41" s="71"/>
      <c r="DYO41" s="71"/>
      <c r="DYP41" s="71"/>
      <c r="DYQ41" s="71"/>
      <c r="DYR41" s="71"/>
      <c r="DYS41" s="71"/>
      <c r="DYT41" s="71"/>
      <c r="DYU41" s="71"/>
      <c r="DYV41" s="71"/>
      <c r="DYW41" s="71"/>
      <c r="DYX41" s="71"/>
      <c r="DYY41" s="71"/>
      <c r="DYZ41" s="71"/>
      <c r="DZA41" s="71"/>
      <c r="DZB41" s="71"/>
      <c r="DZC41" s="71"/>
      <c r="DZD41" s="71"/>
      <c r="DZE41" s="71"/>
      <c r="DZF41" s="71"/>
      <c r="DZG41" s="71"/>
      <c r="DZH41" s="71"/>
      <c r="DZI41" s="71"/>
      <c r="DZJ41" s="71"/>
      <c r="DZK41" s="71"/>
      <c r="DZL41" s="71"/>
      <c r="DZM41" s="71"/>
      <c r="DZN41" s="71"/>
      <c r="DZO41" s="71"/>
      <c r="DZP41" s="71"/>
      <c r="DZQ41" s="71"/>
      <c r="DZR41" s="71"/>
      <c r="DZS41" s="71"/>
      <c r="DZT41" s="71"/>
      <c r="DZU41" s="71"/>
      <c r="DZV41" s="71"/>
      <c r="DZW41" s="71"/>
      <c r="DZX41" s="71"/>
      <c r="DZY41" s="71"/>
      <c r="DZZ41" s="71"/>
      <c r="EAA41" s="71"/>
      <c r="EAB41" s="71"/>
      <c r="EAC41" s="71"/>
      <c r="EAD41" s="71"/>
      <c r="EAE41" s="71"/>
      <c r="EAF41" s="71"/>
      <c r="EAG41" s="71"/>
      <c r="EAH41" s="71"/>
      <c r="EAI41" s="71"/>
      <c r="EAJ41" s="71"/>
      <c r="EAK41" s="71"/>
      <c r="EAL41" s="71"/>
      <c r="EAM41" s="71"/>
      <c r="EAN41" s="71"/>
      <c r="EAO41" s="71"/>
      <c r="EAP41" s="71"/>
      <c r="EAQ41" s="71"/>
      <c r="EAR41" s="71"/>
      <c r="EAS41" s="71"/>
      <c r="EAT41" s="71"/>
      <c r="EAU41" s="71"/>
      <c r="EAV41" s="71"/>
      <c r="EAW41" s="71"/>
      <c r="EAX41" s="71"/>
      <c r="EAY41" s="71"/>
      <c r="EAZ41" s="71"/>
      <c r="EBA41" s="71"/>
      <c r="EBB41" s="71"/>
      <c r="EBC41" s="71"/>
      <c r="EBD41" s="71"/>
      <c r="EBE41" s="71"/>
      <c r="EBF41" s="71"/>
      <c r="EBG41" s="71"/>
      <c r="EBH41" s="71"/>
      <c r="EBI41" s="71"/>
      <c r="EBJ41" s="71"/>
      <c r="EBK41" s="71"/>
      <c r="EBL41" s="71"/>
      <c r="EBM41" s="71"/>
      <c r="EBN41" s="71"/>
      <c r="EBO41" s="71"/>
      <c r="EBP41" s="71"/>
      <c r="EBQ41" s="71"/>
      <c r="EBR41" s="71"/>
      <c r="EBS41" s="71"/>
      <c r="EBT41" s="71"/>
      <c r="EBU41" s="71"/>
      <c r="EBV41" s="71"/>
      <c r="EBW41" s="71"/>
      <c r="EBX41" s="71"/>
      <c r="EBY41" s="71"/>
      <c r="EBZ41" s="71"/>
      <c r="ECA41" s="71"/>
      <c r="ECB41" s="71"/>
      <c r="ECC41" s="71"/>
      <c r="ECD41" s="71"/>
      <c r="ECE41" s="71"/>
      <c r="ECF41" s="71"/>
      <c r="ECG41" s="71"/>
      <c r="ECH41" s="71"/>
      <c r="ECI41" s="71"/>
      <c r="ECJ41" s="71"/>
      <c r="ECK41" s="71"/>
      <c r="ECL41" s="71"/>
      <c r="ECM41" s="71"/>
      <c r="ECN41" s="71"/>
      <c r="ECO41" s="71"/>
      <c r="ECP41" s="71"/>
      <c r="ECQ41" s="71"/>
      <c r="ECR41" s="71"/>
      <c r="ECS41" s="71"/>
      <c r="ECT41" s="71"/>
      <c r="ECU41" s="71"/>
      <c r="ECV41" s="71"/>
      <c r="ECW41" s="71"/>
      <c r="ECX41" s="71"/>
      <c r="ECY41" s="71"/>
      <c r="ECZ41" s="71"/>
      <c r="EDA41" s="71"/>
      <c r="EDB41" s="71"/>
      <c r="EDC41" s="71"/>
      <c r="EDD41" s="71"/>
      <c r="EDE41" s="71"/>
      <c r="EDF41" s="71"/>
      <c r="EDG41" s="71"/>
      <c r="EDH41" s="71"/>
      <c r="EDI41" s="71"/>
      <c r="EDJ41" s="71"/>
      <c r="EDK41" s="71"/>
      <c r="EDL41" s="71"/>
      <c r="EDM41" s="71"/>
      <c r="EDN41" s="71"/>
      <c r="EDO41" s="71"/>
      <c r="EDP41" s="71"/>
      <c r="EDQ41" s="71"/>
      <c r="EDR41" s="71"/>
      <c r="EDS41" s="71"/>
      <c r="EDT41" s="71"/>
      <c r="EDU41" s="71"/>
      <c r="EDV41" s="71"/>
      <c r="EDW41" s="71"/>
      <c r="EDX41" s="71"/>
      <c r="EDY41" s="71"/>
      <c r="EDZ41" s="71"/>
      <c r="EEA41" s="71"/>
      <c r="EEB41" s="71"/>
      <c r="EEC41" s="71"/>
      <c r="EED41" s="71"/>
      <c r="EEE41" s="71"/>
      <c r="EEF41" s="71"/>
      <c r="EEG41" s="71"/>
      <c r="EEH41" s="71"/>
      <c r="EEI41" s="71"/>
      <c r="EEJ41" s="71"/>
      <c r="EEK41" s="71"/>
      <c r="EEL41" s="71"/>
      <c r="EEM41" s="71"/>
      <c r="EEN41" s="71"/>
      <c r="EEO41" s="71"/>
      <c r="EEP41" s="71"/>
      <c r="EEQ41" s="71"/>
      <c r="EER41" s="71"/>
      <c r="EES41" s="71"/>
      <c r="EET41" s="71"/>
      <c r="EEU41" s="71"/>
      <c r="EEV41" s="71"/>
      <c r="EEW41" s="71"/>
      <c r="EEX41" s="71"/>
      <c r="EEY41" s="71"/>
      <c r="EEZ41" s="71"/>
      <c r="EFA41" s="71"/>
      <c r="EFB41" s="71"/>
      <c r="EFC41" s="71"/>
      <c r="EFD41" s="71"/>
      <c r="EFE41" s="71"/>
      <c r="EFF41" s="71"/>
      <c r="EFG41" s="71"/>
      <c r="EFH41" s="71"/>
      <c r="EFI41" s="71"/>
      <c r="EFJ41" s="71"/>
      <c r="EFK41" s="71"/>
      <c r="EFL41" s="71"/>
      <c r="EFM41" s="71"/>
      <c r="EFN41" s="71"/>
      <c r="EFO41" s="71"/>
      <c r="EFP41" s="71"/>
      <c r="EFQ41" s="71"/>
      <c r="EFR41" s="71"/>
      <c r="EFS41" s="71"/>
      <c r="EFT41" s="71"/>
      <c r="EFU41" s="71"/>
      <c r="EFV41" s="71"/>
      <c r="EFW41" s="71"/>
      <c r="EFX41" s="71"/>
      <c r="EFY41" s="71"/>
      <c r="EFZ41" s="71"/>
      <c r="EGA41" s="71"/>
      <c r="EGB41" s="71"/>
      <c r="EGC41" s="71"/>
      <c r="EGD41" s="71"/>
      <c r="EGE41" s="71"/>
      <c r="EGF41" s="71"/>
      <c r="EGG41" s="71"/>
      <c r="EGH41" s="71"/>
      <c r="EGI41" s="71"/>
      <c r="EGJ41" s="71"/>
      <c r="EGK41" s="71"/>
      <c r="EGL41" s="71"/>
      <c r="EGM41" s="71"/>
      <c r="EGN41" s="71"/>
      <c r="EGO41" s="71"/>
      <c r="EGP41" s="71"/>
      <c r="EGQ41" s="71"/>
      <c r="EGR41" s="71"/>
      <c r="EGS41" s="71"/>
      <c r="EGT41" s="71"/>
      <c r="EGU41" s="71"/>
      <c r="EGV41" s="71"/>
      <c r="EGW41" s="71"/>
      <c r="EGX41" s="71"/>
      <c r="EGY41" s="71"/>
      <c r="EGZ41" s="71"/>
      <c r="EHA41" s="71"/>
      <c r="EHB41" s="71"/>
      <c r="EHC41" s="71"/>
      <c r="EHD41" s="71"/>
      <c r="EHE41" s="71"/>
      <c r="EHF41" s="71"/>
      <c r="EHG41" s="71"/>
      <c r="EHH41" s="71"/>
      <c r="EHI41" s="71"/>
      <c r="EHJ41" s="71"/>
      <c r="EHK41" s="71"/>
      <c r="EHL41" s="71"/>
      <c r="EHM41" s="71"/>
      <c r="EHN41" s="71"/>
      <c r="EHO41" s="71"/>
      <c r="EHP41" s="71"/>
      <c r="EHQ41" s="71"/>
      <c r="EHR41" s="71"/>
      <c r="EHS41" s="71"/>
      <c r="EHT41" s="71"/>
      <c r="EHU41" s="71"/>
      <c r="EHV41" s="71"/>
      <c r="EHW41" s="71"/>
      <c r="EHX41" s="71"/>
      <c r="EHY41" s="71"/>
      <c r="EHZ41" s="71"/>
      <c r="EIA41" s="71"/>
      <c r="EIB41" s="71"/>
      <c r="EIC41" s="71"/>
      <c r="EID41" s="71"/>
      <c r="EIE41" s="71"/>
      <c r="EIF41" s="71"/>
      <c r="EIG41" s="71"/>
      <c r="EIH41" s="71"/>
      <c r="EII41" s="71"/>
      <c r="EIJ41" s="71"/>
      <c r="EIK41" s="71"/>
      <c r="EIL41" s="71"/>
      <c r="EIM41" s="71"/>
      <c r="EIN41" s="71"/>
      <c r="EIO41" s="71"/>
      <c r="EIP41" s="71"/>
      <c r="EIQ41" s="71"/>
      <c r="EIR41" s="71"/>
      <c r="EIS41" s="71"/>
      <c r="EIT41" s="71"/>
      <c r="EIU41" s="71"/>
      <c r="EIV41" s="71"/>
      <c r="EIW41" s="71"/>
      <c r="EIX41" s="71"/>
      <c r="EIY41" s="71"/>
      <c r="EIZ41" s="71"/>
      <c r="EJA41" s="71"/>
      <c r="EJB41" s="71"/>
      <c r="EJC41" s="71"/>
      <c r="EJD41" s="71"/>
      <c r="EJE41" s="71"/>
      <c r="EJF41" s="71"/>
      <c r="EJG41" s="71"/>
      <c r="EJH41" s="71"/>
      <c r="EJI41" s="71"/>
      <c r="EJJ41" s="71"/>
      <c r="EJK41" s="71"/>
      <c r="EJL41" s="71"/>
      <c r="EJM41" s="71"/>
      <c r="EJN41" s="71"/>
      <c r="EJO41" s="71"/>
      <c r="EJP41" s="71"/>
      <c r="EJQ41" s="71"/>
      <c r="EJR41" s="71"/>
      <c r="EJS41" s="71"/>
      <c r="EJT41" s="71"/>
      <c r="EJU41" s="71"/>
      <c r="EJV41" s="71"/>
      <c r="EJW41" s="71"/>
      <c r="EJX41" s="71"/>
      <c r="EJY41" s="71"/>
      <c r="EJZ41" s="71"/>
      <c r="EKA41" s="71"/>
      <c r="EKB41" s="71"/>
      <c r="EKC41" s="71"/>
      <c r="EKD41" s="71"/>
      <c r="EKE41" s="71"/>
      <c r="EKF41" s="71"/>
      <c r="EKG41" s="71"/>
      <c r="EKH41" s="71"/>
      <c r="EKI41" s="71"/>
      <c r="EKJ41" s="71"/>
      <c r="EKK41" s="71"/>
      <c r="EKL41" s="71"/>
      <c r="EKM41" s="71"/>
      <c r="EKN41" s="71"/>
      <c r="EKO41" s="71"/>
      <c r="EKP41" s="71"/>
      <c r="EKQ41" s="71"/>
      <c r="EKR41" s="71"/>
      <c r="EKS41" s="71"/>
      <c r="EKT41" s="71"/>
      <c r="EKU41" s="71"/>
      <c r="EKV41" s="71"/>
      <c r="EKW41" s="71"/>
      <c r="EKX41" s="71"/>
      <c r="EKY41" s="71"/>
      <c r="EKZ41" s="71"/>
      <c r="ELA41" s="71"/>
      <c r="ELB41" s="71"/>
      <c r="ELC41" s="71"/>
      <c r="ELD41" s="71"/>
      <c r="ELE41" s="71"/>
      <c r="ELF41" s="71"/>
      <c r="ELG41" s="71"/>
      <c r="ELH41" s="71"/>
      <c r="ELI41" s="71"/>
      <c r="ELJ41" s="71"/>
      <c r="ELK41" s="71"/>
      <c r="ELL41" s="71"/>
      <c r="ELM41" s="71"/>
      <c r="ELN41" s="71"/>
      <c r="ELO41" s="71"/>
      <c r="ELP41" s="71"/>
      <c r="ELQ41" s="71"/>
      <c r="ELR41" s="71"/>
      <c r="ELS41" s="71"/>
      <c r="ELT41" s="71"/>
      <c r="ELU41" s="71"/>
      <c r="ELV41" s="71"/>
      <c r="ELW41" s="71"/>
      <c r="ELX41" s="71"/>
      <c r="ELY41" s="71"/>
      <c r="ELZ41" s="71"/>
      <c r="EMA41" s="71"/>
      <c r="EMB41" s="71"/>
      <c r="EMC41" s="71"/>
      <c r="EMD41" s="71"/>
      <c r="EME41" s="71"/>
      <c r="EMF41" s="71"/>
      <c r="EMG41" s="71"/>
      <c r="EMH41" s="71"/>
      <c r="EMI41" s="71"/>
      <c r="EMJ41" s="71"/>
      <c r="EMK41" s="71"/>
      <c r="EML41" s="71"/>
      <c r="EMM41" s="71"/>
      <c r="EMN41" s="71"/>
      <c r="EMO41" s="71"/>
      <c r="EMP41" s="71"/>
      <c r="EMQ41" s="71"/>
      <c r="EMR41" s="71"/>
      <c r="EMS41" s="71"/>
      <c r="EMT41" s="71"/>
      <c r="EMU41" s="71"/>
      <c r="EMV41" s="71"/>
      <c r="EMW41" s="71"/>
      <c r="EMX41" s="71"/>
      <c r="EMY41" s="71"/>
      <c r="EMZ41" s="71"/>
      <c r="ENA41" s="71"/>
      <c r="ENB41" s="71"/>
      <c r="ENC41" s="71"/>
      <c r="END41" s="71"/>
      <c r="ENE41" s="71"/>
      <c r="ENF41" s="71"/>
      <c r="ENG41" s="71"/>
      <c r="ENH41" s="71"/>
      <c r="ENI41" s="71"/>
      <c r="ENJ41" s="71"/>
      <c r="ENK41" s="71"/>
      <c r="ENL41" s="71"/>
      <c r="ENM41" s="71"/>
      <c r="ENN41" s="71"/>
      <c r="ENO41" s="71"/>
      <c r="ENP41" s="71"/>
      <c r="ENQ41" s="71"/>
      <c r="ENR41" s="71"/>
      <c r="ENS41" s="71"/>
      <c r="ENT41" s="71"/>
      <c r="ENU41" s="71"/>
      <c r="ENV41" s="71"/>
      <c r="ENW41" s="71"/>
      <c r="ENX41" s="71"/>
      <c r="ENY41" s="71"/>
      <c r="ENZ41" s="71"/>
      <c r="EOA41" s="71"/>
      <c r="EOB41" s="71"/>
      <c r="EOC41" s="71"/>
      <c r="EOD41" s="71"/>
      <c r="EOE41" s="71"/>
      <c r="EOF41" s="71"/>
      <c r="EOG41" s="71"/>
      <c r="EOH41" s="71"/>
      <c r="EOI41" s="71"/>
      <c r="EOJ41" s="71"/>
      <c r="EOK41" s="71"/>
      <c r="EOL41" s="71"/>
      <c r="EOM41" s="71"/>
      <c r="EON41" s="71"/>
      <c r="EOO41" s="71"/>
      <c r="EOP41" s="71"/>
      <c r="EOQ41" s="71"/>
      <c r="EOR41" s="71"/>
      <c r="EOS41" s="71"/>
      <c r="EOT41" s="71"/>
      <c r="EOU41" s="71"/>
      <c r="EOV41" s="71"/>
      <c r="EOW41" s="71"/>
      <c r="EOX41" s="71"/>
      <c r="EOY41" s="71"/>
      <c r="EOZ41" s="71"/>
      <c r="EPA41" s="71"/>
      <c r="EPB41" s="71"/>
      <c r="EPC41" s="71"/>
      <c r="EPD41" s="71"/>
      <c r="EPE41" s="71"/>
      <c r="EPF41" s="71"/>
      <c r="EPG41" s="71"/>
      <c r="EPH41" s="71"/>
      <c r="EPI41" s="71"/>
      <c r="EPJ41" s="71"/>
      <c r="EPK41" s="71"/>
      <c r="EPL41" s="71"/>
      <c r="EPM41" s="71"/>
      <c r="EPN41" s="71"/>
      <c r="EPO41" s="71"/>
      <c r="EPP41" s="71"/>
      <c r="EPQ41" s="71"/>
      <c r="EPR41" s="71"/>
      <c r="EPS41" s="71"/>
      <c r="EPT41" s="71"/>
      <c r="EPU41" s="71"/>
      <c r="EPV41" s="71"/>
      <c r="EPW41" s="71"/>
      <c r="EPX41" s="71"/>
      <c r="EPY41" s="71"/>
      <c r="EPZ41" s="71"/>
      <c r="EQA41" s="71"/>
      <c r="EQB41" s="71"/>
      <c r="EQC41" s="71"/>
      <c r="EQD41" s="71"/>
      <c r="EQE41" s="71"/>
      <c r="EQF41" s="71"/>
      <c r="EQG41" s="71"/>
      <c r="EQH41" s="71"/>
      <c r="EQI41" s="71"/>
      <c r="EQJ41" s="71"/>
      <c r="EQK41" s="71"/>
      <c r="EQL41" s="71"/>
      <c r="EQM41" s="71"/>
      <c r="EQN41" s="71"/>
      <c r="EQO41" s="71"/>
      <c r="EQP41" s="71"/>
      <c r="EQQ41" s="71"/>
      <c r="EQR41" s="71"/>
      <c r="EQS41" s="71"/>
      <c r="EQT41" s="71"/>
      <c r="EQU41" s="71"/>
      <c r="EQV41" s="71"/>
      <c r="EQW41" s="71"/>
      <c r="EQX41" s="71"/>
      <c r="EQY41" s="71"/>
      <c r="EQZ41" s="71"/>
      <c r="ERA41" s="71"/>
      <c r="ERB41" s="71"/>
      <c r="ERC41" s="71"/>
      <c r="ERD41" s="71"/>
      <c r="ERE41" s="71"/>
      <c r="ERF41" s="71"/>
      <c r="ERG41" s="71"/>
      <c r="ERH41" s="71"/>
      <c r="ERI41" s="71"/>
      <c r="ERJ41" s="71"/>
      <c r="ERK41" s="71"/>
      <c r="ERL41" s="71"/>
      <c r="ERM41" s="71"/>
      <c r="ERN41" s="71"/>
      <c r="ERO41" s="71"/>
      <c r="ERP41" s="71"/>
      <c r="ERQ41" s="71"/>
      <c r="ERR41" s="71"/>
      <c r="ERS41" s="71"/>
      <c r="ERT41" s="71"/>
      <c r="ERU41" s="71"/>
      <c r="ERV41" s="71"/>
      <c r="ERW41" s="71"/>
      <c r="ERX41" s="71"/>
      <c r="ERY41" s="71"/>
      <c r="ERZ41" s="71"/>
      <c r="ESA41" s="71"/>
      <c r="ESB41" s="71"/>
      <c r="ESC41" s="71"/>
      <c r="ESD41" s="71"/>
      <c r="ESE41" s="71"/>
      <c r="ESF41" s="71"/>
      <c r="ESG41" s="71"/>
      <c r="ESH41" s="71"/>
      <c r="ESI41" s="71"/>
      <c r="ESJ41" s="71"/>
      <c r="ESK41" s="71"/>
      <c r="ESL41" s="71"/>
      <c r="ESM41" s="71"/>
      <c r="ESN41" s="71"/>
      <c r="ESO41" s="71"/>
      <c r="ESP41" s="71"/>
      <c r="ESQ41" s="71"/>
      <c r="ESR41" s="71"/>
      <c r="ESS41" s="71"/>
      <c r="EST41" s="71"/>
      <c r="ESU41" s="71"/>
      <c r="ESV41" s="71"/>
      <c r="ESW41" s="71"/>
      <c r="ESX41" s="71"/>
      <c r="ESY41" s="71"/>
      <c r="ESZ41" s="71"/>
      <c r="ETA41" s="71"/>
      <c r="ETB41" s="71"/>
      <c r="ETC41" s="71"/>
      <c r="ETD41" s="71"/>
      <c r="ETE41" s="71"/>
      <c r="ETF41" s="71"/>
      <c r="ETG41" s="71"/>
      <c r="ETH41" s="71"/>
      <c r="ETI41" s="71"/>
      <c r="ETJ41" s="71"/>
      <c r="ETK41" s="71"/>
      <c r="ETL41" s="71"/>
      <c r="ETM41" s="71"/>
      <c r="ETN41" s="71"/>
      <c r="ETO41" s="71"/>
      <c r="ETP41" s="71"/>
      <c r="ETQ41" s="71"/>
      <c r="ETR41" s="71"/>
      <c r="ETS41" s="71"/>
      <c r="ETT41" s="71"/>
      <c r="ETU41" s="71"/>
      <c r="ETV41" s="71"/>
      <c r="ETW41" s="71"/>
      <c r="ETX41" s="71"/>
      <c r="ETY41" s="71"/>
      <c r="ETZ41" s="71"/>
      <c r="EUA41" s="71"/>
      <c r="EUB41" s="71"/>
      <c r="EUC41" s="71"/>
      <c r="EUD41" s="71"/>
      <c r="EUE41" s="71"/>
      <c r="EUF41" s="71"/>
      <c r="EUG41" s="71"/>
      <c r="EUH41" s="71"/>
      <c r="EUI41" s="71"/>
      <c r="EUJ41" s="71"/>
      <c r="EUK41" s="71"/>
      <c r="EUL41" s="71"/>
      <c r="EUM41" s="71"/>
      <c r="EUN41" s="71"/>
      <c r="EUO41" s="71"/>
      <c r="EUP41" s="71"/>
      <c r="EUQ41" s="71"/>
      <c r="EUR41" s="71"/>
      <c r="EUS41" s="71"/>
      <c r="EUT41" s="71"/>
      <c r="EUU41" s="71"/>
      <c r="EUV41" s="71"/>
      <c r="EUW41" s="71"/>
      <c r="EUX41" s="71"/>
      <c r="EUY41" s="71"/>
      <c r="EUZ41" s="71"/>
      <c r="EVA41" s="71"/>
      <c r="EVB41" s="71"/>
      <c r="EVC41" s="71"/>
      <c r="EVD41" s="71"/>
      <c r="EVE41" s="71"/>
      <c r="EVF41" s="71"/>
      <c r="EVG41" s="71"/>
      <c r="EVH41" s="71"/>
      <c r="EVI41" s="71"/>
      <c r="EVJ41" s="71"/>
      <c r="EVK41" s="71"/>
      <c r="EVL41" s="71"/>
      <c r="EVM41" s="71"/>
      <c r="EVN41" s="71"/>
      <c r="EVO41" s="71"/>
      <c r="EVP41" s="71"/>
      <c r="EVQ41" s="71"/>
      <c r="EVR41" s="71"/>
      <c r="EVS41" s="71"/>
      <c r="EVT41" s="71"/>
      <c r="EVU41" s="71"/>
      <c r="EVV41" s="71"/>
      <c r="EVW41" s="71"/>
      <c r="EVX41" s="71"/>
      <c r="EVY41" s="71"/>
      <c r="EVZ41" s="71"/>
      <c r="EWA41" s="71"/>
      <c r="EWB41" s="71"/>
      <c r="EWC41" s="71"/>
      <c r="EWD41" s="71"/>
      <c r="EWE41" s="71"/>
      <c r="EWF41" s="71"/>
      <c r="EWG41" s="71"/>
      <c r="EWH41" s="71"/>
      <c r="EWI41" s="71"/>
      <c r="EWJ41" s="71"/>
      <c r="EWK41" s="71"/>
      <c r="EWL41" s="71"/>
      <c r="EWM41" s="71"/>
      <c r="EWN41" s="71"/>
      <c r="EWO41" s="71"/>
      <c r="EWP41" s="71"/>
      <c r="EWQ41" s="71"/>
      <c r="EWR41" s="71"/>
      <c r="EWS41" s="71"/>
      <c r="EWT41" s="71"/>
      <c r="EWU41" s="71"/>
      <c r="EWV41" s="71"/>
      <c r="EWW41" s="71"/>
      <c r="EWX41" s="71"/>
      <c r="EWY41" s="71"/>
      <c r="EWZ41" s="71"/>
      <c r="EXA41" s="71"/>
      <c r="EXB41" s="71"/>
      <c r="EXC41" s="71"/>
      <c r="EXD41" s="71"/>
      <c r="EXE41" s="71"/>
      <c r="EXF41" s="71"/>
      <c r="EXG41" s="71"/>
      <c r="EXH41" s="71"/>
      <c r="EXI41" s="71"/>
      <c r="EXJ41" s="71"/>
      <c r="EXK41" s="71"/>
      <c r="EXL41" s="71"/>
      <c r="EXM41" s="71"/>
      <c r="EXN41" s="71"/>
      <c r="EXO41" s="71"/>
      <c r="EXP41" s="71"/>
      <c r="EXQ41" s="71"/>
      <c r="EXR41" s="71"/>
      <c r="EXS41" s="71"/>
      <c r="EXT41" s="71"/>
      <c r="EXU41" s="71"/>
      <c r="EXV41" s="71"/>
      <c r="EXW41" s="71"/>
      <c r="EXX41" s="71"/>
      <c r="EXY41" s="71"/>
      <c r="EXZ41" s="71"/>
      <c r="EYA41" s="71"/>
      <c r="EYB41" s="71"/>
      <c r="EYC41" s="71"/>
      <c r="EYD41" s="71"/>
      <c r="EYE41" s="71"/>
      <c r="EYF41" s="71"/>
      <c r="EYG41" s="71"/>
      <c r="EYH41" s="71"/>
      <c r="EYI41" s="71"/>
      <c r="EYJ41" s="71"/>
      <c r="EYK41" s="71"/>
      <c r="EYL41" s="71"/>
      <c r="EYM41" s="71"/>
      <c r="EYN41" s="71"/>
      <c r="EYO41" s="71"/>
      <c r="EYP41" s="71"/>
      <c r="EYQ41" s="71"/>
      <c r="EYR41" s="71"/>
      <c r="EYS41" s="71"/>
      <c r="EYT41" s="71"/>
      <c r="EYU41" s="71"/>
      <c r="EYV41" s="71"/>
      <c r="EYW41" s="71"/>
      <c r="EYX41" s="71"/>
      <c r="EYY41" s="71"/>
      <c r="EYZ41" s="71"/>
      <c r="EZA41" s="71"/>
      <c r="EZB41" s="71"/>
      <c r="EZC41" s="71"/>
      <c r="EZD41" s="71"/>
      <c r="EZE41" s="71"/>
      <c r="EZF41" s="71"/>
      <c r="EZG41" s="71"/>
      <c r="EZH41" s="71"/>
      <c r="EZI41" s="71"/>
      <c r="EZJ41" s="71"/>
      <c r="EZK41" s="71"/>
      <c r="EZL41" s="71"/>
      <c r="EZM41" s="71"/>
      <c r="EZN41" s="71"/>
      <c r="EZO41" s="71"/>
      <c r="EZP41" s="71"/>
      <c r="EZQ41" s="71"/>
      <c r="EZR41" s="71"/>
      <c r="EZS41" s="71"/>
      <c r="EZT41" s="71"/>
      <c r="EZU41" s="71"/>
      <c r="EZV41" s="71"/>
      <c r="EZW41" s="71"/>
      <c r="EZX41" s="71"/>
      <c r="EZY41" s="71"/>
      <c r="EZZ41" s="71"/>
      <c r="FAA41" s="71"/>
      <c r="FAB41" s="71"/>
      <c r="FAC41" s="71"/>
      <c r="FAD41" s="71"/>
      <c r="FAE41" s="71"/>
      <c r="FAF41" s="71"/>
      <c r="FAG41" s="71"/>
      <c r="FAH41" s="71"/>
      <c r="FAI41" s="71"/>
      <c r="FAJ41" s="71"/>
      <c r="FAK41" s="71"/>
      <c r="FAL41" s="71"/>
      <c r="FAM41" s="71"/>
      <c r="FAN41" s="71"/>
      <c r="FAO41" s="71"/>
      <c r="FAP41" s="71"/>
      <c r="FAQ41" s="71"/>
      <c r="FAR41" s="71"/>
      <c r="FAS41" s="71"/>
      <c r="FAT41" s="71"/>
      <c r="FAU41" s="71"/>
      <c r="FAV41" s="71"/>
      <c r="FAW41" s="71"/>
      <c r="FAX41" s="71"/>
      <c r="FAY41" s="71"/>
      <c r="FAZ41" s="71"/>
      <c r="FBA41" s="71"/>
      <c r="FBB41" s="71"/>
      <c r="FBC41" s="71"/>
      <c r="FBD41" s="71"/>
      <c r="FBE41" s="71"/>
      <c r="FBF41" s="71"/>
      <c r="FBG41" s="71"/>
      <c r="FBH41" s="71"/>
      <c r="FBI41" s="71"/>
      <c r="FBJ41" s="71"/>
      <c r="FBK41" s="71"/>
      <c r="FBL41" s="71"/>
      <c r="FBM41" s="71"/>
      <c r="FBN41" s="71"/>
      <c r="FBO41" s="71"/>
      <c r="FBP41" s="71"/>
      <c r="FBQ41" s="71"/>
      <c r="FBR41" s="71"/>
      <c r="FBS41" s="71"/>
      <c r="FBT41" s="71"/>
      <c r="FBU41" s="71"/>
      <c r="FBV41" s="71"/>
      <c r="FBW41" s="71"/>
      <c r="FBX41" s="71"/>
      <c r="FBY41" s="71"/>
      <c r="FBZ41" s="71"/>
      <c r="FCA41" s="71"/>
      <c r="FCB41" s="71"/>
      <c r="FCC41" s="71"/>
      <c r="FCD41" s="71"/>
      <c r="FCE41" s="71"/>
      <c r="FCF41" s="71"/>
      <c r="FCG41" s="71"/>
      <c r="FCH41" s="71"/>
      <c r="FCI41" s="71"/>
      <c r="FCJ41" s="71"/>
      <c r="FCK41" s="71"/>
      <c r="FCL41" s="71"/>
      <c r="FCM41" s="71"/>
      <c r="FCN41" s="71"/>
      <c r="FCO41" s="71"/>
      <c r="FCP41" s="71"/>
      <c r="FCQ41" s="71"/>
      <c r="FCR41" s="71"/>
      <c r="FCS41" s="71"/>
      <c r="FCT41" s="71"/>
      <c r="FCU41" s="71"/>
      <c r="FCV41" s="71"/>
      <c r="FCW41" s="71"/>
      <c r="FCX41" s="71"/>
      <c r="FCY41" s="71"/>
      <c r="FCZ41" s="71"/>
      <c r="FDA41" s="71"/>
      <c r="FDB41" s="71"/>
      <c r="FDC41" s="71"/>
      <c r="FDD41" s="71"/>
      <c r="FDE41" s="71"/>
      <c r="FDF41" s="71"/>
      <c r="FDG41" s="71"/>
      <c r="FDH41" s="71"/>
      <c r="FDI41" s="71"/>
      <c r="FDJ41" s="71"/>
      <c r="FDK41" s="71"/>
      <c r="FDL41" s="71"/>
      <c r="FDM41" s="71"/>
      <c r="FDN41" s="71"/>
      <c r="FDO41" s="71"/>
      <c r="FDP41" s="71"/>
      <c r="FDQ41" s="71"/>
      <c r="FDR41" s="71"/>
      <c r="FDS41" s="71"/>
      <c r="FDT41" s="71"/>
      <c r="FDU41" s="71"/>
      <c r="FDV41" s="71"/>
      <c r="FDW41" s="71"/>
      <c r="FDX41" s="71"/>
      <c r="FDY41" s="71"/>
      <c r="FDZ41" s="71"/>
      <c r="FEA41" s="71"/>
      <c r="FEB41" s="71"/>
      <c r="FEC41" s="71"/>
      <c r="FED41" s="71"/>
      <c r="FEE41" s="71"/>
      <c r="FEF41" s="71"/>
      <c r="FEG41" s="71"/>
      <c r="FEH41" s="71"/>
      <c r="FEI41" s="71"/>
      <c r="FEJ41" s="71"/>
      <c r="FEK41" s="71"/>
      <c r="FEL41" s="71"/>
      <c r="FEM41" s="71"/>
      <c r="FEN41" s="71"/>
      <c r="FEO41" s="71"/>
      <c r="FEP41" s="71"/>
      <c r="FEQ41" s="71"/>
      <c r="FER41" s="71"/>
      <c r="FES41" s="71"/>
      <c r="FET41" s="71"/>
      <c r="FEU41" s="71"/>
      <c r="FEV41" s="71"/>
      <c r="FEW41" s="71"/>
      <c r="FEX41" s="71"/>
      <c r="FEY41" s="71"/>
      <c r="FEZ41" s="71"/>
      <c r="FFA41" s="71"/>
      <c r="FFB41" s="71"/>
      <c r="FFC41" s="71"/>
      <c r="FFD41" s="71"/>
      <c r="FFE41" s="71"/>
      <c r="FFF41" s="71"/>
      <c r="FFG41" s="71"/>
      <c r="FFH41" s="71"/>
      <c r="FFI41" s="71"/>
      <c r="FFJ41" s="71"/>
      <c r="FFK41" s="71"/>
      <c r="FFL41" s="71"/>
      <c r="FFM41" s="71"/>
      <c r="FFN41" s="71"/>
      <c r="FFO41" s="71"/>
      <c r="FFP41" s="71"/>
      <c r="FFQ41" s="71"/>
      <c r="FFR41" s="71"/>
      <c r="FFS41" s="71"/>
      <c r="FFT41" s="71"/>
      <c r="FFU41" s="71"/>
      <c r="FFV41" s="71"/>
      <c r="FFW41" s="71"/>
      <c r="FFX41" s="71"/>
      <c r="FFY41" s="71"/>
      <c r="FFZ41" s="71"/>
      <c r="FGA41" s="71"/>
      <c r="FGB41" s="71"/>
      <c r="FGC41" s="71"/>
      <c r="FGD41" s="71"/>
      <c r="FGE41" s="71"/>
      <c r="FGF41" s="71"/>
      <c r="FGG41" s="71"/>
      <c r="FGH41" s="71"/>
      <c r="FGI41" s="71"/>
      <c r="FGJ41" s="71"/>
      <c r="FGK41" s="71"/>
      <c r="FGL41" s="71"/>
      <c r="FGM41" s="71"/>
      <c r="FGN41" s="71"/>
      <c r="FGO41" s="71"/>
      <c r="FGP41" s="71"/>
      <c r="FGQ41" s="71"/>
      <c r="FGR41" s="71"/>
      <c r="FGS41" s="71"/>
      <c r="FGT41" s="71"/>
      <c r="FGU41" s="71"/>
      <c r="FGV41" s="71"/>
      <c r="FGW41" s="71"/>
      <c r="FGX41" s="71"/>
      <c r="FGY41" s="71"/>
      <c r="FGZ41" s="71"/>
      <c r="FHA41" s="71"/>
      <c r="FHB41" s="71"/>
      <c r="FHC41" s="71"/>
      <c r="FHD41" s="71"/>
      <c r="FHE41" s="71"/>
      <c r="FHF41" s="71"/>
      <c r="FHG41" s="71"/>
      <c r="FHH41" s="71"/>
      <c r="FHI41" s="71"/>
      <c r="FHJ41" s="71"/>
      <c r="FHK41" s="71"/>
      <c r="FHL41" s="71"/>
      <c r="FHM41" s="71"/>
      <c r="FHN41" s="71"/>
      <c r="FHO41" s="71"/>
      <c r="FHP41" s="71"/>
      <c r="FHQ41" s="71"/>
      <c r="FHR41" s="71"/>
      <c r="FHS41" s="71"/>
      <c r="FHT41" s="71"/>
      <c r="FHU41" s="71"/>
      <c r="FHV41" s="71"/>
      <c r="FHW41" s="71"/>
      <c r="FHX41" s="71"/>
      <c r="FHY41" s="71"/>
      <c r="FHZ41" s="71"/>
      <c r="FIA41" s="71"/>
      <c r="FIB41" s="71"/>
      <c r="FIC41" s="71"/>
      <c r="FID41" s="71"/>
      <c r="FIE41" s="71"/>
      <c r="FIF41" s="71"/>
      <c r="FIG41" s="71"/>
      <c r="FIH41" s="71"/>
      <c r="FII41" s="71"/>
      <c r="FIJ41" s="71"/>
      <c r="FIK41" s="71"/>
      <c r="FIL41" s="71"/>
      <c r="FIM41" s="71"/>
      <c r="FIN41" s="71"/>
      <c r="FIO41" s="71"/>
      <c r="FIP41" s="71"/>
      <c r="FIQ41" s="71"/>
      <c r="FIR41" s="71"/>
      <c r="FIS41" s="71"/>
      <c r="FIT41" s="71"/>
      <c r="FIU41" s="71"/>
      <c r="FIV41" s="71"/>
      <c r="FIW41" s="71"/>
      <c r="FIX41" s="71"/>
      <c r="FIY41" s="71"/>
      <c r="FIZ41" s="71"/>
      <c r="FJA41" s="71"/>
      <c r="FJB41" s="71"/>
      <c r="FJC41" s="71"/>
      <c r="FJD41" s="71"/>
      <c r="FJE41" s="71"/>
      <c r="FJF41" s="71"/>
      <c r="FJG41" s="71"/>
      <c r="FJH41" s="71"/>
      <c r="FJI41" s="71"/>
      <c r="FJJ41" s="71"/>
      <c r="FJK41" s="71"/>
      <c r="FJL41" s="71"/>
      <c r="FJM41" s="71"/>
      <c r="FJN41" s="71"/>
      <c r="FJO41" s="71"/>
      <c r="FJP41" s="71"/>
      <c r="FJQ41" s="71"/>
      <c r="FJR41" s="71"/>
      <c r="FJS41" s="71"/>
      <c r="FJT41" s="71"/>
      <c r="FJU41" s="71"/>
      <c r="FJV41" s="71"/>
      <c r="FJW41" s="71"/>
      <c r="FJX41" s="71"/>
      <c r="FJY41" s="71"/>
      <c r="FJZ41" s="71"/>
      <c r="FKA41" s="71"/>
      <c r="FKB41" s="71"/>
      <c r="FKC41" s="71"/>
      <c r="FKD41" s="71"/>
      <c r="FKE41" s="71"/>
      <c r="FKF41" s="71"/>
      <c r="FKG41" s="71"/>
      <c r="FKH41" s="71"/>
      <c r="FKI41" s="71"/>
      <c r="FKJ41" s="71"/>
      <c r="FKK41" s="71"/>
      <c r="FKL41" s="71"/>
      <c r="FKM41" s="71"/>
      <c r="FKN41" s="71"/>
      <c r="FKO41" s="71"/>
      <c r="FKP41" s="71"/>
      <c r="FKQ41" s="71"/>
      <c r="FKR41" s="71"/>
      <c r="FKS41" s="71"/>
      <c r="FKT41" s="71"/>
      <c r="FKU41" s="71"/>
      <c r="FKV41" s="71"/>
      <c r="FKW41" s="71"/>
      <c r="FKX41" s="71"/>
      <c r="FKY41" s="71"/>
      <c r="FKZ41" s="71"/>
      <c r="FLA41" s="71"/>
      <c r="FLB41" s="71"/>
      <c r="FLC41" s="71"/>
      <c r="FLD41" s="71"/>
      <c r="FLE41" s="71"/>
      <c r="FLF41" s="71"/>
      <c r="FLG41" s="71"/>
      <c r="FLH41" s="71"/>
      <c r="FLI41" s="71"/>
      <c r="FLJ41" s="71"/>
      <c r="FLK41" s="71"/>
      <c r="FLL41" s="71"/>
      <c r="FLM41" s="71"/>
      <c r="FLN41" s="71"/>
      <c r="FLO41" s="71"/>
      <c r="FLP41" s="71"/>
      <c r="FLQ41" s="71"/>
      <c r="FLR41" s="71"/>
      <c r="FLS41" s="71"/>
      <c r="FLT41" s="71"/>
      <c r="FLU41" s="71"/>
      <c r="FLV41" s="71"/>
      <c r="FLW41" s="71"/>
      <c r="FLX41" s="71"/>
      <c r="FLY41" s="71"/>
      <c r="FLZ41" s="71"/>
      <c r="FMA41" s="71"/>
      <c r="FMB41" s="71"/>
      <c r="FMC41" s="71"/>
      <c r="FMD41" s="71"/>
      <c r="FME41" s="71"/>
      <c r="FMF41" s="71"/>
      <c r="FMG41" s="71"/>
      <c r="FMH41" s="71"/>
      <c r="FMI41" s="71"/>
      <c r="FMJ41" s="71"/>
      <c r="FMK41" s="71"/>
      <c r="FML41" s="71"/>
      <c r="FMM41" s="71"/>
      <c r="FMN41" s="71"/>
      <c r="FMO41" s="71"/>
      <c r="FMP41" s="71"/>
      <c r="FMQ41" s="71"/>
      <c r="FMR41" s="71"/>
      <c r="FMS41" s="71"/>
      <c r="FMT41" s="71"/>
      <c r="FMU41" s="71"/>
      <c r="FMV41" s="71"/>
      <c r="FMW41" s="71"/>
      <c r="FMX41" s="71"/>
      <c r="FMY41" s="71"/>
      <c r="FMZ41" s="71"/>
      <c r="FNA41" s="71"/>
      <c r="FNB41" s="71"/>
      <c r="FNC41" s="71"/>
      <c r="FND41" s="71"/>
      <c r="FNE41" s="71"/>
      <c r="FNF41" s="71"/>
      <c r="FNG41" s="71"/>
      <c r="FNH41" s="71"/>
      <c r="FNI41" s="71"/>
      <c r="FNJ41" s="71"/>
      <c r="FNK41" s="71"/>
      <c r="FNL41" s="71"/>
      <c r="FNM41" s="71"/>
      <c r="FNN41" s="71"/>
      <c r="FNO41" s="71"/>
      <c r="FNP41" s="71"/>
      <c r="FNQ41" s="71"/>
      <c r="FNR41" s="71"/>
      <c r="FNS41" s="71"/>
      <c r="FNT41" s="71"/>
      <c r="FNU41" s="71"/>
      <c r="FNV41" s="71"/>
      <c r="FNW41" s="71"/>
      <c r="FNX41" s="71"/>
      <c r="FNY41" s="71"/>
      <c r="FNZ41" s="71"/>
      <c r="FOA41" s="71"/>
      <c r="FOB41" s="71"/>
      <c r="FOC41" s="71"/>
      <c r="FOD41" s="71"/>
      <c r="FOE41" s="71"/>
      <c r="FOF41" s="71"/>
      <c r="FOG41" s="71"/>
      <c r="FOH41" s="71"/>
      <c r="FOI41" s="71"/>
      <c r="FOJ41" s="71"/>
      <c r="FOK41" s="71"/>
      <c r="FOL41" s="71"/>
      <c r="FOM41" s="71"/>
      <c r="FON41" s="71"/>
      <c r="FOO41" s="71"/>
      <c r="FOP41" s="71"/>
      <c r="FOQ41" s="71"/>
      <c r="FOR41" s="71"/>
      <c r="FOS41" s="71"/>
      <c r="FOT41" s="71"/>
      <c r="FOU41" s="71"/>
      <c r="FOV41" s="71"/>
      <c r="FOW41" s="71"/>
      <c r="FOX41" s="71"/>
      <c r="FOY41" s="71"/>
      <c r="FOZ41" s="71"/>
      <c r="FPA41" s="71"/>
      <c r="FPB41" s="71"/>
      <c r="FPC41" s="71"/>
      <c r="FPD41" s="71"/>
      <c r="FPE41" s="71"/>
      <c r="FPF41" s="71"/>
      <c r="FPG41" s="71"/>
      <c r="FPH41" s="71"/>
      <c r="FPI41" s="71"/>
      <c r="FPJ41" s="71"/>
      <c r="FPK41" s="71"/>
      <c r="FPL41" s="71"/>
      <c r="FPM41" s="71"/>
      <c r="FPN41" s="71"/>
      <c r="FPO41" s="71"/>
      <c r="FPP41" s="71"/>
      <c r="FPQ41" s="71"/>
      <c r="FPR41" s="71"/>
      <c r="FPS41" s="71"/>
      <c r="FPT41" s="71"/>
      <c r="FPU41" s="71"/>
      <c r="FPV41" s="71"/>
      <c r="FPW41" s="71"/>
      <c r="FPX41" s="71"/>
      <c r="FPY41" s="71"/>
      <c r="FPZ41" s="71"/>
      <c r="FQA41" s="71"/>
      <c r="FQB41" s="71"/>
      <c r="FQC41" s="71"/>
      <c r="FQD41" s="71"/>
      <c r="FQE41" s="71"/>
      <c r="FQF41" s="71"/>
      <c r="FQG41" s="71"/>
      <c r="FQH41" s="71"/>
      <c r="FQI41" s="71"/>
      <c r="FQJ41" s="71"/>
      <c r="FQK41" s="71"/>
      <c r="FQL41" s="71"/>
      <c r="FQM41" s="71"/>
      <c r="FQN41" s="71"/>
      <c r="FQO41" s="71"/>
      <c r="FQP41" s="71"/>
      <c r="FQQ41" s="71"/>
      <c r="FQR41" s="71"/>
      <c r="FQS41" s="71"/>
      <c r="FQT41" s="71"/>
      <c r="FQU41" s="71"/>
      <c r="FQV41" s="71"/>
      <c r="FQW41" s="71"/>
      <c r="FQX41" s="71"/>
      <c r="FQY41" s="71"/>
      <c r="FQZ41" s="71"/>
      <c r="FRA41" s="71"/>
      <c r="FRB41" s="71"/>
      <c r="FRC41" s="71"/>
      <c r="FRD41" s="71"/>
      <c r="FRE41" s="71"/>
      <c r="FRF41" s="71"/>
      <c r="FRG41" s="71"/>
      <c r="FRH41" s="71"/>
      <c r="FRI41" s="71"/>
      <c r="FRJ41" s="71"/>
      <c r="FRK41" s="71"/>
      <c r="FRL41" s="71"/>
      <c r="FRM41" s="71"/>
      <c r="FRN41" s="71"/>
      <c r="FRO41" s="71"/>
      <c r="FRP41" s="71"/>
      <c r="FRQ41" s="71"/>
      <c r="FRR41" s="71"/>
      <c r="FRS41" s="71"/>
      <c r="FRT41" s="71"/>
      <c r="FRU41" s="71"/>
      <c r="FRV41" s="71"/>
      <c r="FRW41" s="71"/>
      <c r="FRX41" s="71"/>
      <c r="FRY41" s="71"/>
      <c r="FRZ41" s="71"/>
      <c r="FSA41" s="71"/>
      <c r="FSB41" s="71"/>
      <c r="FSC41" s="71"/>
      <c r="FSD41" s="71"/>
      <c r="FSE41" s="71"/>
      <c r="FSF41" s="71"/>
      <c r="FSG41" s="71"/>
      <c r="FSH41" s="71"/>
      <c r="FSI41" s="71"/>
      <c r="FSJ41" s="71"/>
      <c r="FSK41" s="71"/>
      <c r="FSL41" s="71"/>
      <c r="FSM41" s="71"/>
      <c r="FSN41" s="71"/>
      <c r="FSO41" s="71"/>
      <c r="FSP41" s="71"/>
      <c r="FSQ41" s="71"/>
      <c r="FSR41" s="71"/>
      <c r="FSS41" s="71"/>
      <c r="FST41" s="71"/>
      <c r="FSU41" s="71"/>
      <c r="FSV41" s="71"/>
      <c r="FSW41" s="71"/>
      <c r="FSX41" s="71"/>
      <c r="FSY41" s="71"/>
      <c r="FSZ41" s="71"/>
      <c r="FTA41" s="71"/>
      <c r="FTB41" s="71"/>
      <c r="FTC41" s="71"/>
      <c r="FTD41" s="71"/>
      <c r="FTE41" s="71"/>
      <c r="FTF41" s="71"/>
      <c r="FTG41" s="71"/>
      <c r="FTH41" s="71"/>
      <c r="FTI41" s="71"/>
      <c r="FTJ41" s="71"/>
      <c r="FTK41" s="71"/>
      <c r="FTL41" s="71"/>
      <c r="FTM41" s="71"/>
      <c r="FTN41" s="71"/>
      <c r="FTO41" s="71"/>
      <c r="FTP41" s="71"/>
      <c r="FTQ41" s="71"/>
      <c r="FTR41" s="71"/>
      <c r="FTS41" s="71"/>
      <c r="FTT41" s="71"/>
      <c r="FTU41" s="71"/>
      <c r="FTV41" s="71"/>
      <c r="FTW41" s="71"/>
      <c r="FTX41" s="71"/>
      <c r="FTY41" s="71"/>
      <c r="FTZ41" s="71"/>
      <c r="FUA41" s="71"/>
      <c r="FUB41" s="71"/>
      <c r="FUC41" s="71"/>
      <c r="FUD41" s="71"/>
      <c r="FUE41" s="71"/>
      <c r="FUF41" s="71"/>
      <c r="FUG41" s="71"/>
      <c r="FUH41" s="71"/>
      <c r="FUI41" s="71"/>
      <c r="FUJ41" s="71"/>
      <c r="FUK41" s="71"/>
      <c r="FUL41" s="71"/>
      <c r="FUM41" s="71"/>
      <c r="FUN41" s="71"/>
      <c r="FUO41" s="71"/>
      <c r="FUP41" s="71"/>
      <c r="FUQ41" s="71"/>
      <c r="FUR41" s="71"/>
      <c r="FUS41" s="71"/>
      <c r="FUT41" s="71"/>
      <c r="FUU41" s="71"/>
      <c r="FUV41" s="71"/>
      <c r="FUW41" s="71"/>
      <c r="FUX41" s="71"/>
      <c r="FUY41" s="71"/>
      <c r="FUZ41" s="71"/>
      <c r="FVA41" s="71"/>
      <c r="FVB41" s="71"/>
      <c r="FVC41" s="71"/>
      <c r="FVD41" s="71"/>
      <c r="FVE41" s="71"/>
      <c r="FVF41" s="71"/>
      <c r="FVG41" s="71"/>
      <c r="FVH41" s="71"/>
      <c r="FVI41" s="71"/>
      <c r="FVJ41" s="71"/>
      <c r="FVK41" s="71"/>
      <c r="FVL41" s="71"/>
      <c r="FVM41" s="71"/>
      <c r="FVN41" s="71"/>
      <c r="FVO41" s="71"/>
      <c r="FVP41" s="71"/>
      <c r="FVQ41" s="71"/>
      <c r="FVR41" s="71"/>
      <c r="FVS41" s="71"/>
      <c r="FVT41" s="71"/>
      <c r="FVU41" s="71"/>
      <c r="FVV41" s="71"/>
      <c r="FVW41" s="71"/>
      <c r="FVX41" s="71"/>
      <c r="FVY41" s="71"/>
      <c r="FVZ41" s="71"/>
      <c r="FWA41" s="71"/>
      <c r="FWB41" s="71"/>
      <c r="FWC41" s="71"/>
      <c r="FWD41" s="71"/>
      <c r="FWE41" s="71"/>
      <c r="FWF41" s="71"/>
      <c r="FWG41" s="71"/>
      <c r="FWH41" s="71"/>
      <c r="FWI41" s="71"/>
      <c r="FWJ41" s="71"/>
      <c r="FWK41" s="71"/>
      <c r="FWL41" s="71"/>
      <c r="FWM41" s="71"/>
      <c r="FWN41" s="71"/>
      <c r="FWO41" s="71"/>
      <c r="FWP41" s="71"/>
      <c r="FWQ41" s="71"/>
      <c r="FWR41" s="71"/>
      <c r="FWS41" s="71"/>
      <c r="FWT41" s="71"/>
      <c r="FWU41" s="71"/>
      <c r="FWV41" s="71"/>
      <c r="FWW41" s="71"/>
      <c r="FWX41" s="71"/>
      <c r="FWY41" s="71"/>
      <c r="FWZ41" s="71"/>
      <c r="FXA41" s="71"/>
      <c r="FXB41" s="71"/>
      <c r="FXC41" s="71"/>
      <c r="FXD41" s="71"/>
      <c r="FXE41" s="71"/>
      <c r="FXF41" s="71"/>
      <c r="FXG41" s="71"/>
      <c r="FXH41" s="71"/>
      <c r="FXI41" s="71"/>
      <c r="FXJ41" s="71"/>
      <c r="FXK41" s="71"/>
      <c r="FXL41" s="71"/>
      <c r="FXM41" s="71"/>
      <c r="FXN41" s="71"/>
      <c r="FXO41" s="71"/>
      <c r="FXP41" s="71"/>
      <c r="FXQ41" s="71"/>
      <c r="FXR41" s="71"/>
      <c r="FXS41" s="71"/>
      <c r="FXT41" s="71"/>
      <c r="FXU41" s="71"/>
      <c r="FXV41" s="71"/>
      <c r="FXW41" s="71"/>
      <c r="FXX41" s="71"/>
      <c r="FXY41" s="71"/>
      <c r="FXZ41" s="71"/>
      <c r="FYA41" s="71"/>
      <c r="FYB41" s="71"/>
      <c r="FYC41" s="71"/>
      <c r="FYD41" s="71"/>
      <c r="FYE41" s="71"/>
      <c r="FYF41" s="71"/>
      <c r="FYG41" s="71"/>
      <c r="FYH41" s="71"/>
      <c r="FYI41" s="71"/>
      <c r="FYJ41" s="71"/>
      <c r="FYK41" s="71"/>
      <c r="FYL41" s="71"/>
      <c r="FYM41" s="71"/>
      <c r="FYN41" s="71"/>
      <c r="FYO41" s="71"/>
      <c r="FYP41" s="71"/>
      <c r="FYQ41" s="71"/>
      <c r="FYR41" s="71"/>
      <c r="FYS41" s="71"/>
      <c r="FYT41" s="71"/>
      <c r="FYU41" s="71"/>
      <c r="FYV41" s="71"/>
      <c r="FYW41" s="71"/>
      <c r="FYX41" s="71"/>
      <c r="FYY41" s="71"/>
      <c r="FYZ41" s="71"/>
      <c r="FZA41" s="71"/>
      <c r="FZB41" s="71"/>
      <c r="FZC41" s="71"/>
      <c r="FZD41" s="71"/>
      <c r="FZE41" s="71"/>
      <c r="FZF41" s="71"/>
      <c r="FZG41" s="71"/>
      <c r="FZH41" s="71"/>
      <c r="FZI41" s="71"/>
      <c r="FZJ41" s="71"/>
      <c r="FZK41" s="71"/>
      <c r="FZL41" s="71"/>
      <c r="FZM41" s="71"/>
      <c r="FZN41" s="71"/>
      <c r="FZO41" s="71"/>
      <c r="FZP41" s="71"/>
      <c r="FZQ41" s="71"/>
      <c r="FZR41" s="71"/>
      <c r="FZS41" s="71"/>
      <c r="FZT41" s="71"/>
      <c r="FZU41" s="71"/>
      <c r="FZV41" s="71"/>
      <c r="FZW41" s="71"/>
      <c r="FZX41" s="71"/>
      <c r="FZY41" s="71"/>
      <c r="FZZ41" s="71"/>
      <c r="GAA41" s="71"/>
      <c r="GAB41" s="71"/>
      <c r="GAC41" s="71"/>
      <c r="GAD41" s="71"/>
      <c r="GAE41" s="71"/>
      <c r="GAF41" s="71"/>
      <c r="GAG41" s="71"/>
      <c r="GAH41" s="71"/>
      <c r="GAI41" s="71"/>
      <c r="GAJ41" s="71"/>
      <c r="GAK41" s="71"/>
      <c r="GAL41" s="71"/>
      <c r="GAM41" s="71"/>
      <c r="GAN41" s="71"/>
      <c r="GAO41" s="71"/>
      <c r="GAP41" s="71"/>
      <c r="GAQ41" s="71"/>
      <c r="GAR41" s="71"/>
      <c r="GAS41" s="71"/>
      <c r="GAT41" s="71"/>
      <c r="GAU41" s="71"/>
      <c r="GAV41" s="71"/>
      <c r="GAW41" s="71"/>
      <c r="GAX41" s="71"/>
      <c r="GAY41" s="71"/>
      <c r="GAZ41" s="71"/>
      <c r="GBA41" s="71"/>
      <c r="GBB41" s="71"/>
      <c r="GBC41" s="71"/>
      <c r="GBD41" s="71"/>
      <c r="GBE41" s="71"/>
      <c r="GBF41" s="71"/>
      <c r="GBG41" s="71"/>
      <c r="GBH41" s="71"/>
      <c r="GBI41" s="71"/>
      <c r="GBJ41" s="71"/>
      <c r="GBK41" s="71"/>
      <c r="GBL41" s="71"/>
      <c r="GBM41" s="71"/>
      <c r="GBN41" s="71"/>
      <c r="GBO41" s="71"/>
      <c r="GBP41" s="71"/>
      <c r="GBQ41" s="71"/>
      <c r="GBR41" s="71"/>
      <c r="GBS41" s="71"/>
      <c r="GBT41" s="71"/>
      <c r="GBU41" s="71"/>
      <c r="GBV41" s="71"/>
      <c r="GBW41" s="71"/>
      <c r="GBX41" s="71"/>
      <c r="GBY41" s="71"/>
      <c r="GBZ41" s="71"/>
      <c r="GCA41" s="71"/>
      <c r="GCB41" s="71"/>
      <c r="GCC41" s="71"/>
      <c r="GCD41" s="71"/>
      <c r="GCE41" s="71"/>
      <c r="GCF41" s="71"/>
      <c r="GCG41" s="71"/>
      <c r="GCH41" s="71"/>
      <c r="GCI41" s="71"/>
      <c r="GCJ41" s="71"/>
      <c r="GCK41" s="71"/>
      <c r="GCL41" s="71"/>
      <c r="GCM41" s="71"/>
      <c r="GCN41" s="71"/>
      <c r="GCO41" s="71"/>
      <c r="GCP41" s="71"/>
      <c r="GCQ41" s="71"/>
      <c r="GCR41" s="71"/>
      <c r="GCS41" s="71"/>
      <c r="GCT41" s="71"/>
      <c r="GCU41" s="71"/>
      <c r="GCV41" s="71"/>
      <c r="GCW41" s="71"/>
      <c r="GCX41" s="71"/>
      <c r="GCY41" s="71"/>
      <c r="GCZ41" s="71"/>
      <c r="GDA41" s="71"/>
      <c r="GDB41" s="71"/>
      <c r="GDC41" s="71"/>
      <c r="GDD41" s="71"/>
      <c r="GDE41" s="71"/>
      <c r="GDF41" s="71"/>
      <c r="GDG41" s="71"/>
      <c r="GDH41" s="71"/>
      <c r="GDI41" s="71"/>
      <c r="GDJ41" s="71"/>
      <c r="GDK41" s="71"/>
      <c r="GDL41" s="71"/>
      <c r="GDM41" s="71"/>
      <c r="GDN41" s="71"/>
      <c r="GDO41" s="71"/>
      <c r="GDP41" s="71"/>
      <c r="GDQ41" s="71"/>
      <c r="GDR41" s="71"/>
      <c r="GDS41" s="71"/>
      <c r="GDT41" s="71"/>
      <c r="GDU41" s="71"/>
      <c r="GDV41" s="71"/>
      <c r="GDW41" s="71"/>
      <c r="GDX41" s="71"/>
      <c r="GDY41" s="71"/>
      <c r="GDZ41" s="71"/>
      <c r="GEA41" s="71"/>
      <c r="GEB41" s="71"/>
      <c r="GEC41" s="71"/>
      <c r="GED41" s="71"/>
      <c r="GEE41" s="71"/>
      <c r="GEF41" s="71"/>
      <c r="GEG41" s="71"/>
      <c r="GEH41" s="71"/>
      <c r="GEI41" s="71"/>
      <c r="GEJ41" s="71"/>
      <c r="GEK41" s="71"/>
      <c r="GEL41" s="71"/>
      <c r="GEM41" s="71"/>
      <c r="GEN41" s="71"/>
      <c r="GEO41" s="71"/>
      <c r="GEP41" s="71"/>
      <c r="GEQ41" s="71"/>
      <c r="GER41" s="71"/>
      <c r="GES41" s="71"/>
      <c r="GET41" s="71"/>
      <c r="GEU41" s="71"/>
      <c r="GEV41" s="71"/>
      <c r="GEW41" s="71"/>
      <c r="GEX41" s="71"/>
      <c r="GEY41" s="71"/>
      <c r="GEZ41" s="71"/>
      <c r="GFA41" s="71"/>
      <c r="GFB41" s="71"/>
      <c r="GFC41" s="71"/>
      <c r="GFD41" s="71"/>
      <c r="GFE41" s="71"/>
      <c r="GFF41" s="71"/>
      <c r="GFG41" s="71"/>
      <c r="GFH41" s="71"/>
      <c r="GFI41" s="71"/>
      <c r="GFJ41" s="71"/>
      <c r="GFK41" s="71"/>
      <c r="GFL41" s="71"/>
      <c r="GFM41" s="71"/>
      <c r="GFN41" s="71"/>
      <c r="GFO41" s="71"/>
      <c r="GFP41" s="71"/>
      <c r="GFQ41" s="71"/>
      <c r="GFR41" s="71"/>
      <c r="GFS41" s="71"/>
      <c r="GFT41" s="71"/>
      <c r="GFU41" s="71"/>
      <c r="GFV41" s="71"/>
      <c r="GFW41" s="71"/>
      <c r="GFX41" s="71"/>
      <c r="GFY41" s="71"/>
      <c r="GFZ41" s="71"/>
      <c r="GGA41" s="71"/>
      <c r="GGB41" s="71"/>
      <c r="GGC41" s="71"/>
      <c r="GGD41" s="71"/>
      <c r="GGE41" s="71"/>
      <c r="GGF41" s="71"/>
      <c r="GGG41" s="71"/>
      <c r="GGH41" s="71"/>
      <c r="GGI41" s="71"/>
      <c r="GGJ41" s="71"/>
      <c r="GGK41" s="71"/>
      <c r="GGL41" s="71"/>
      <c r="GGM41" s="71"/>
      <c r="GGN41" s="71"/>
      <c r="GGO41" s="71"/>
      <c r="GGP41" s="71"/>
      <c r="GGQ41" s="71"/>
      <c r="GGR41" s="71"/>
      <c r="GGS41" s="71"/>
      <c r="GGT41" s="71"/>
      <c r="GGU41" s="71"/>
      <c r="GGV41" s="71"/>
      <c r="GGW41" s="71"/>
      <c r="GGX41" s="71"/>
      <c r="GGY41" s="71"/>
      <c r="GGZ41" s="71"/>
      <c r="GHA41" s="71"/>
      <c r="GHB41" s="71"/>
      <c r="GHC41" s="71"/>
      <c r="GHD41" s="71"/>
      <c r="GHE41" s="71"/>
      <c r="GHF41" s="71"/>
      <c r="GHG41" s="71"/>
      <c r="GHH41" s="71"/>
      <c r="GHI41" s="71"/>
      <c r="GHJ41" s="71"/>
      <c r="GHK41" s="71"/>
      <c r="GHL41" s="71"/>
      <c r="GHM41" s="71"/>
      <c r="GHN41" s="71"/>
      <c r="GHO41" s="71"/>
      <c r="GHP41" s="71"/>
      <c r="GHQ41" s="71"/>
      <c r="GHR41" s="71"/>
      <c r="GHS41" s="71"/>
      <c r="GHT41" s="71"/>
      <c r="GHU41" s="71"/>
      <c r="GHV41" s="71"/>
      <c r="GHW41" s="71"/>
      <c r="GHX41" s="71"/>
      <c r="GHY41" s="71"/>
      <c r="GHZ41" s="71"/>
      <c r="GIA41" s="71"/>
      <c r="GIB41" s="71"/>
      <c r="GIC41" s="71"/>
      <c r="GID41" s="71"/>
      <c r="GIE41" s="71"/>
      <c r="GIF41" s="71"/>
      <c r="GIG41" s="71"/>
      <c r="GIH41" s="71"/>
      <c r="GII41" s="71"/>
      <c r="GIJ41" s="71"/>
      <c r="GIK41" s="71"/>
      <c r="GIL41" s="71"/>
      <c r="GIM41" s="71"/>
      <c r="GIN41" s="71"/>
      <c r="GIO41" s="71"/>
      <c r="GIP41" s="71"/>
      <c r="GIQ41" s="71"/>
      <c r="GIR41" s="71"/>
      <c r="GIS41" s="71"/>
      <c r="GIT41" s="71"/>
      <c r="GIU41" s="71"/>
      <c r="GIV41" s="71"/>
      <c r="GIW41" s="71"/>
      <c r="GIX41" s="71"/>
      <c r="GIY41" s="71"/>
      <c r="GIZ41" s="71"/>
      <c r="GJA41" s="71"/>
      <c r="GJB41" s="71"/>
      <c r="GJC41" s="71"/>
      <c r="GJD41" s="71"/>
      <c r="GJE41" s="71"/>
      <c r="GJF41" s="71"/>
      <c r="GJG41" s="71"/>
      <c r="GJH41" s="71"/>
      <c r="GJI41" s="71"/>
      <c r="GJJ41" s="71"/>
      <c r="GJK41" s="71"/>
      <c r="GJL41" s="71"/>
      <c r="GJM41" s="71"/>
      <c r="GJN41" s="71"/>
      <c r="GJO41" s="71"/>
      <c r="GJP41" s="71"/>
      <c r="GJQ41" s="71"/>
      <c r="GJR41" s="71"/>
      <c r="GJS41" s="71"/>
      <c r="GJT41" s="71"/>
      <c r="GJU41" s="71"/>
      <c r="GJV41" s="71"/>
      <c r="GJW41" s="71"/>
      <c r="GJX41" s="71"/>
      <c r="GJY41" s="71"/>
      <c r="GJZ41" s="71"/>
      <c r="GKA41" s="71"/>
      <c r="GKB41" s="71"/>
      <c r="GKC41" s="71"/>
      <c r="GKD41" s="71"/>
      <c r="GKE41" s="71"/>
      <c r="GKF41" s="71"/>
      <c r="GKG41" s="71"/>
      <c r="GKH41" s="71"/>
      <c r="GKI41" s="71"/>
      <c r="GKJ41" s="71"/>
      <c r="GKK41" s="71"/>
      <c r="GKL41" s="71"/>
      <c r="GKM41" s="71"/>
      <c r="GKN41" s="71"/>
      <c r="GKO41" s="71"/>
      <c r="GKP41" s="71"/>
      <c r="GKQ41" s="71"/>
      <c r="GKR41" s="71"/>
      <c r="GKS41" s="71"/>
      <c r="GKT41" s="71"/>
      <c r="GKU41" s="71"/>
      <c r="GKV41" s="71"/>
      <c r="GKW41" s="71"/>
      <c r="GKX41" s="71"/>
      <c r="GKY41" s="71"/>
      <c r="GKZ41" s="71"/>
      <c r="GLA41" s="71"/>
      <c r="GLB41" s="71"/>
      <c r="GLC41" s="71"/>
      <c r="GLD41" s="71"/>
      <c r="GLE41" s="71"/>
      <c r="GLF41" s="71"/>
      <c r="GLG41" s="71"/>
      <c r="GLH41" s="71"/>
      <c r="GLI41" s="71"/>
      <c r="GLJ41" s="71"/>
      <c r="GLK41" s="71"/>
      <c r="GLL41" s="71"/>
      <c r="GLM41" s="71"/>
      <c r="GLN41" s="71"/>
      <c r="GLO41" s="71"/>
      <c r="GLP41" s="71"/>
      <c r="GLQ41" s="71"/>
      <c r="GLR41" s="71"/>
      <c r="GLS41" s="71"/>
      <c r="GLT41" s="71"/>
      <c r="GLU41" s="71"/>
      <c r="GLV41" s="71"/>
      <c r="GLW41" s="71"/>
      <c r="GLX41" s="71"/>
      <c r="GLY41" s="71"/>
      <c r="GLZ41" s="71"/>
      <c r="GMA41" s="71"/>
      <c r="GMB41" s="71"/>
      <c r="GMC41" s="71"/>
      <c r="GMD41" s="71"/>
      <c r="GME41" s="71"/>
      <c r="GMF41" s="71"/>
      <c r="GMG41" s="71"/>
      <c r="GMH41" s="71"/>
      <c r="GMI41" s="71"/>
      <c r="GMJ41" s="71"/>
      <c r="GMK41" s="71"/>
      <c r="GML41" s="71"/>
      <c r="GMM41" s="71"/>
      <c r="GMN41" s="71"/>
      <c r="GMO41" s="71"/>
      <c r="GMP41" s="71"/>
      <c r="GMQ41" s="71"/>
      <c r="GMR41" s="71"/>
      <c r="GMS41" s="71"/>
      <c r="GMT41" s="71"/>
      <c r="GMU41" s="71"/>
      <c r="GMV41" s="71"/>
      <c r="GMW41" s="71"/>
      <c r="GMX41" s="71"/>
      <c r="GMY41" s="71"/>
      <c r="GMZ41" s="71"/>
      <c r="GNA41" s="71"/>
      <c r="GNB41" s="71"/>
      <c r="GNC41" s="71"/>
      <c r="GND41" s="71"/>
      <c r="GNE41" s="71"/>
      <c r="GNF41" s="71"/>
      <c r="GNG41" s="71"/>
      <c r="GNH41" s="71"/>
      <c r="GNI41" s="71"/>
      <c r="GNJ41" s="71"/>
      <c r="GNK41" s="71"/>
      <c r="GNL41" s="71"/>
      <c r="GNM41" s="71"/>
      <c r="GNN41" s="71"/>
      <c r="GNO41" s="71"/>
      <c r="GNP41" s="71"/>
      <c r="GNQ41" s="71"/>
      <c r="GNR41" s="71"/>
      <c r="GNS41" s="71"/>
      <c r="GNT41" s="71"/>
      <c r="GNU41" s="71"/>
      <c r="GNV41" s="71"/>
      <c r="GNW41" s="71"/>
      <c r="GNX41" s="71"/>
      <c r="GNY41" s="71"/>
      <c r="GNZ41" s="71"/>
      <c r="GOA41" s="71"/>
      <c r="GOB41" s="71"/>
      <c r="GOC41" s="71"/>
      <c r="GOD41" s="71"/>
      <c r="GOE41" s="71"/>
      <c r="GOF41" s="71"/>
      <c r="GOG41" s="71"/>
      <c r="GOH41" s="71"/>
      <c r="GOI41" s="71"/>
      <c r="GOJ41" s="71"/>
      <c r="GOK41" s="71"/>
      <c r="GOL41" s="71"/>
      <c r="GOM41" s="71"/>
      <c r="GON41" s="71"/>
      <c r="GOO41" s="71"/>
      <c r="GOP41" s="71"/>
      <c r="GOQ41" s="71"/>
      <c r="GOR41" s="71"/>
      <c r="GOS41" s="71"/>
      <c r="GOT41" s="71"/>
      <c r="GOU41" s="71"/>
      <c r="GOV41" s="71"/>
      <c r="GOW41" s="71"/>
      <c r="GOX41" s="71"/>
      <c r="GOY41" s="71"/>
      <c r="GOZ41" s="71"/>
      <c r="GPA41" s="71"/>
      <c r="GPB41" s="71"/>
      <c r="GPC41" s="71"/>
      <c r="GPD41" s="71"/>
      <c r="GPE41" s="71"/>
      <c r="GPF41" s="71"/>
      <c r="GPG41" s="71"/>
      <c r="GPH41" s="71"/>
      <c r="GPI41" s="71"/>
      <c r="GPJ41" s="71"/>
      <c r="GPK41" s="71"/>
      <c r="GPL41" s="71"/>
      <c r="GPM41" s="71"/>
      <c r="GPN41" s="71"/>
      <c r="GPO41" s="71"/>
      <c r="GPP41" s="71"/>
      <c r="GPQ41" s="71"/>
      <c r="GPR41" s="71"/>
      <c r="GPS41" s="71"/>
      <c r="GPT41" s="71"/>
      <c r="GPU41" s="71"/>
      <c r="GPV41" s="71"/>
      <c r="GPW41" s="71"/>
      <c r="GPX41" s="71"/>
      <c r="GPY41" s="71"/>
      <c r="GPZ41" s="71"/>
      <c r="GQA41" s="71"/>
      <c r="GQB41" s="71"/>
      <c r="GQC41" s="71"/>
      <c r="GQD41" s="71"/>
      <c r="GQE41" s="71"/>
      <c r="GQF41" s="71"/>
      <c r="GQG41" s="71"/>
      <c r="GQH41" s="71"/>
      <c r="GQI41" s="71"/>
      <c r="GQJ41" s="71"/>
      <c r="GQK41" s="71"/>
      <c r="GQL41" s="71"/>
      <c r="GQM41" s="71"/>
      <c r="GQN41" s="71"/>
      <c r="GQO41" s="71"/>
      <c r="GQP41" s="71"/>
      <c r="GQQ41" s="71"/>
      <c r="GQR41" s="71"/>
      <c r="GQS41" s="71"/>
      <c r="GQT41" s="71"/>
      <c r="GQU41" s="71"/>
      <c r="GQV41" s="71"/>
      <c r="GQW41" s="71"/>
      <c r="GQX41" s="71"/>
      <c r="GQY41" s="71"/>
      <c r="GQZ41" s="71"/>
      <c r="GRA41" s="71"/>
      <c r="GRB41" s="71"/>
      <c r="GRC41" s="71"/>
      <c r="GRD41" s="71"/>
      <c r="GRE41" s="71"/>
      <c r="GRF41" s="71"/>
      <c r="GRG41" s="71"/>
      <c r="GRH41" s="71"/>
      <c r="GRI41" s="71"/>
      <c r="GRJ41" s="71"/>
      <c r="GRK41" s="71"/>
      <c r="GRL41" s="71"/>
      <c r="GRM41" s="71"/>
      <c r="GRN41" s="71"/>
      <c r="GRO41" s="71"/>
      <c r="GRP41" s="71"/>
      <c r="GRQ41" s="71"/>
      <c r="GRR41" s="71"/>
      <c r="GRS41" s="71"/>
      <c r="GRT41" s="71"/>
      <c r="GRU41" s="71"/>
      <c r="GRV41" s="71"/>
      <c r="GRW41" s="71"/>
      <c r="GRX41" s="71"/>
      <c r="GRY41" s="71"/>
      <c r="GRZ41" s="71"/>
      <c r="GSA41" s="71"/>
      <c r="GSB41" s="71"/>
      <c r="GSC41" s="71"/>
      <c r="GSD41" s="71"/>
      <c r="GSE41" s="71"/>
      <c r="GSF41" s="71"/>
      <c r="GSG41" s="71"/>
      <c r="GSH41" s="71"/>
      <c r="GSI41" s="71"/>
      <c r="GSJ41" s="71"/>
      <c r="GSK41" s="71"/>
      <c r="GSL41" s="71"/>
      <c r="GSM41" s="71"/>
      <c r="GSN41" s="71"/>
      <c r="GSO41" s="71"/>
      <c r="GSP41" s="71"/>
      <c r="GSQ41" s="71"/>
      <c r="GSR41" s="71"/>
      <c r="GSS41" s="71"/>
      <c r="GST41" s="71"/>
      <c r="GSU41" s="71"/>
      <c r="GSV41" s="71"/>
      <c r="GSW41" s="71"/>
      <c r="GSX41" s="71"/>
      <c r="GSY41" s="71"/>
      <c r="GSZ41" s="71"/>
      <c r="GTA41" s="71"/>
      <c r="GTB41" s="71"/>
      <c r="GTC41" s="71"/>
      <c r="GTD41" s="71"/>
      <c r="GTE41" s="71"/>
      <c r="GTF41" s="71"/>
      <c r="GTG41" s="71"/>
      <c r="GTH41" s="71"/>
      <c r="GTI41" s="71"/>
      <c r="GTJ41" s="71"/>
      <c r="GTK41" s="71"/>
      <c r="GTL41" s="71"/>
      <c r="GTM41" s="71"/>
      <c r="GTN41" s="71"/>
      <c r="GTO41" s="71"/>
      <c r="GTP41" s="71"/>
      <c r="GTQ41" s="71"/>
      <c r="GTR41" s="71"/>
      <c r="GTS41" s="71"/>
      <c r="GTT41" s="71"/>
      <c r="GTU41" s="71"/>
      <c r="GTV41" s="71"/>
      <c r="GTW41" s="71"/>
      <c r="GTX41" s="71"/>
      <c r="GTY41" s="71"/>
      <c r="GTZ41" s="71"/>
      <c r="GUA41" s="71"/>
      <c r="GUB41" s="71"/>
      <c r="GUC41" s="71"/>
      <c r="GUD41" s="71"/>
      <c r="GUE41" s="71"/>
      <c r="GUF41" s="71"/>
      <c r="GUG41" s="71"/>
      <c r="GUH41" s="71"/>
      <c r="GUI41" s="71"/>
      <c r="GUJ41" s="71"/>
      <c r="GUK41" s="71"/>
      <c r="GUL41" s="71"/>
      <c r="GUM41" s="71"/>
      <c r="GUN41" s="71"/>
      <c r="GUO41" s="71"/>
      <c r="GUP41" s="71"/>
      <c r="GUQ41" s="71"/>
      <c r="GUR41" s="71"/>
      <c r="GUS41" s="71"/>
      <c r="GUT41" s="71"/>
      <c r="GUU41" s="71"/>
      <c r="GUV41" s="71"/>
      <c r="GUW41" s="71"/>
      <c r="GUX41" s="71"/>
      <c r="GUY41" s="71"/>
      <c r="GUZ41" s="71"/>
      <c r="GVA41" s="71"/>
      <c r="GVB41" s="71"/>
      <c r="GVC41" s="71"/>
      <c r="GVD41" s="71"/>
      <c r="GVE41" s="71"/>
      <c r="GVF41" s="71"/>
      <c r="GVG41" s="71"/>
      <c r="GVH41" s="71"/>
      <c r="GVI41" s="71"/>
      <c r="GVJ41" s="71"/>
      <c r="GVK41" s="71"/>
      <c r="GVL41" s="71"/>
      <c r="GVM41" s="71"/>
      <c r="GVN41" s="71"/>
      <c r="GVO41" s="71"/>
      <c r="GVP41" s="71"/>
      <c r="GVQ41" s="71"/>
      <c r="GVR41" s="71"/>
      <c r="GVS41" s="71"/>
      <c r="GVT41" s="71"/>
      <c r="GVU41" s="71"/>
      <c r="GVV41" s="71"/>
      <c r="GVW41" s="71"/>
      <c r="GVX41" s="71"/>
      <c r="GVY41" s="71"/>
      <c r="GVZ41" s="71"/>
      <c r="GWA41" s="71"/>
      <c r="GWB41" s="71"/>
      <c r="GWC41" s="71"/>
      <c r="GWD41" s="71"/>
      <c r="GWE41" s="71"/>
      <c r="GWF41" s="71"/>
      <c r="GWG41" s="71"/>
      <c r="GWH41" s="71"/>
      <c r="GWI41" s="71"/>
      <c r="GWJ41" s="71"/>
      <c r="GWK41" s="71"/>
      <c r="GWL41" s="71"/>
      <c r="GWM41" s="71"/>
      <c r="GWN41" s="71"/>
      <c r="GWO41" s="71"/>
      <c r="GWP41" s="71"/>
      <c r="GWQ41" s="71"/>
      <c r="GWR41" s="71"/>
      <c r="GWS41" s="71"/>
      <c r="GWT41" s="71"/>
      <c r="GWU41" s="71"/>
      <c r="GWV41" s="71"/>
      <c r="GWW41" s="71"/>
      <c r="GWX41" s="71"/>
      <c r="GWY41" s="71"/>
      <c r="GWZ41" s="71"/>
      <c r="GXA41" s="71"/>
      <c r="GXB41" s="71"/>
      <c r="GXC41" s="71"/>
      <c r="GXD41" s="71"/>
      <c r="GXE41" s="71"/>
      <c r="GXF41" s="71"/>
      <c r="GXG41" s="71"/>
      <c r="GXH41" s="71"/>
      <c r="GXI41" s="71"/>
      <c r="GXJ41" s="71"/>
      <c r="GXK41" s="71"/>
      <c r="GXL41" s="71"/>
      <c r="GXM41" s="71"/>
      <c r="GXN41" s="71"/>
      <c r="GXO41" s="71"/>
      <c r="GXP41" s="71"/>
      <c r="GXQ41" s="71"/>
      <c r="GXR41" s="71"/>
      <c r="GXS41" s="71"/>
      <c r="GXT41" s="71"/>
      <c r="GXU41" s="71"/>
      <c r="GXV41" s="71"/>
      <c r="GXW41" s="71"/>
      <c r="GXX41" s="71"/>
      <c r="GXY41" s="71"/>
      <c r="GXZ41" s="71"/>
      <c r="GYA41" s="71"/>
      <c r="GYB41" s="71"/>
      <c r="GYC41" s="71"/>
      <c r="GYD41" s="71"/>
      <c r="GYE41" s="71"/>
      <c r="GYF41" s="71"/>
      <c r="GYG41" s="71"/>
      <c r="GYH41" s="71"/>
      <c r="GYI41" s="71"/>
      <c r="GYJ41" s="71"/>
      <c r="GYK41" s="71"/>
      <c r="GYL41" s="71"/>
      <c r="GYM41" s="71"/>
      <c r="GYN41" s="71"/>
      <c r="GYO41" s="71"/>
      <c r="GYP41" s="71"/>
      <c r="GYQ41" s="71"/>
      <c r="GYR41" s="71"/>
      <c r="GYS41" s="71"/>
      <c r="GYT41" s="71"/>
      <c r="GYU41" s="71"/>
      <c r="GYV41" s="71"/>
      <c r="GYW41" s="71"/>
      <c r="GYX41" s="71"/>
      <c r="GYY41" s="71"/>
      <c r="GYZ41" s="71"/>
      <c r="GZA41" s="71"/>
      <c r="GZB41" s="71"/>
      <c r="GZC41" s="71"/>
      <c r="GZD41" s="71"/>
      <c r="GZE41" s="71"/>
      <c r="GZF41" s="71"/>
      <c r="GZG41" s="71"/>
      <c r="GZH41" s="71"/>
      <c r="GZI41" s="71"/>
      <c r="GZJ41" s="71"/>
      <c r="GZK41" s="71"/>
      <c r="GZL41" s="71"/>
      <c r="GZM41" s="71"/>
      <c r="GZN41" s="71"/>
      <c r="GZO41" s="71"/>
      <c r="GZP41" s="71"/>
      <c r="GZQ41" s="71"/>
      <c r="GZR41" s="71"/>
      <c r="GZS41" s="71"/>
      <c r="GZT41" s="71"/>
      <c r="GZU41" s="71"/>
      <c r="GZV41" s="71"/>
      <c r="GZW41" s="71"/>
      <c r="GZX41" s="71"/>
      <c r="GZY41" s="71"/>
      <c r="GZZ41" s="71"/>
      <c r="HAA41" s="71"/>
      <c r="HAB41" s="71"/>
      <c r="HAC41" s="71"/>
      <c r="HAD41" s="71"/>
      <c r="HAE41" s="71"/>
      <c r="HAF41" s="71"/>
      <c r="HAG41" s="71"/>
      <c r="HAH41" s="71"/>
      <c r="HAI41" s="71"/>
      <c r="HAJ41" s="71"/>
      <c r="HAK41" s="71"/>
      <c r="HAL41" s="71"/>
      <c r="HAM41" s="71"/>
      <c r="HAN41" s="71"/>
      <c r="HAO41" s="71"/>
      <c r="HAP41" s="71"/>
      <c r="HAQ41" s="71"/>
      <c r="HAR41" s="71"/>
      <c r="HAS41" s="71"/>
      <c r="HAT41" s="71"/>
      <c r="HAU41" s="71"/>
      <c r="HAV41" s="71"/>
      <c r="HAW41" s="71"/>
      <c r="HAX41" s="71"/>
      <c r="HAY41" s="71"/>
      <c r="HAZ41" s="71"/>
      <c r="HBA41" s="71"/>
      <c r="HBB41" s="71"/>
      <c r="HBC41" s="71"/>
      <c r="HBD41" s="71"/>
      <c r="HBE41" s="71"/>
      <c r="HBF41" s="71"/>
      <c r="HBG41" s="71"/>
      <c r="HBH41" s="71"/>
      <c r="HBI41" s="71"/>
      <c r="HBJ41" s="71"/>
      <c r="HBK41" s="71"/>
      <c r="HBL41" s="71"/>
      <c r="HBM41" s="71"/>
      <c r="HBN41" s="71"/>
      <c r="HBO41" s="71"/>
      <c r="HBP41" s="71"/>
      <c r="HBQ41" s="71"/>
      <c r="HBR41" s="71"/>
      <c r="HBS41" s="71"/>
      <c r="HBT41" s="71"/>
      <c r="HBU41" s="71"/>
      <c r="HBV41" s="71"/>
      <c r="HBW41" s="71"/>
      <c r="HBX41" s="71"/>
      <c r="HBY41" s="71"/>
      <c r="HBZ41" s="71"/>
      <c r="HCA41" s="71"/>
      <c r="HCB41" s="71"/>
      <c r="HCC41" s="71"/>
      <c r="HCD41" s="71"/>
      <c r="HCE41" s="71"/>
      <c r="HCF41" s="71"/>
      <c r="HCG41" s="71"/>
      <c r="HCH41" s="71"/>
      <c r="HCI41" s="71"/>
      <c r="HCJ41" s="71"/>
      <c r="HCK41" s="71"/>
      <c r="HCL41" s="71"/>
      <c r="HCM41" s="71"/>
      <c r="HCN41" s="71"/>
      <c r="HCO41" s="71"/>
      <c r="HCP41" s="71"/>
      <c r="HCQ41" s="71"/>
      <c r="HCR41" s="71"/>
      <c r="HCS41" s="71"/>
      <c r="HCT41" s="71"/>
      <c r="HCU41" s="71"/>
      <c r="HCV41" s="71"/>
      <c r="HCW41" s="71"/>
      <c r="HCX41" s="71"/>
      <c r="HCY41" s="71"/>
      <c r="HCZ41" s="71"/>
      <c r="HDA41" s="71"/>
      <c r="HDB41" s="71"/>
      <c r="HDC41" s="71"/>
      <c r="HDD41" s="71"/>
      <c r="HDE41" s="71"/>
      <c r="HDF41" s="71"/>
      <c r="HDG41" s="71"/>
      <c r="HDH41" s="71"/>
      <c r="HDI41" s="71"/>
      <c r="HDJ41" s="71"/>
      <c r="HDK41" s="71"/>
      <c r="HDL41" s="71"/>
      <c r="HDM41" s="71"/>
      <c r="HDN41" s="71"/>
      <c r="HDO41" s="71"/>
      <c r="HDP41" s="71"/>
      <c r="HDQ41" s="71"/>
      <c r="HDR41" s="71"/>
      <c r="HDS41" s="71"/>
      <c r="HDT41" s="71"/>
      <c r="HDU41" s="71"/>
      <c r="HDV41" s="71"/>
      <c r="HDW41" s="71"/>
      <c r="HDX41" s="71"/>
      <c r="HDY41" s="71"/>
      <c r="HDZ41" s="71"/>
      <c r="HEA41" s="71"/>
      <c r="HEB41" s="71"/>
      <c r="HEC41" s="71"/>
      <c r="HED41" s="71"/>
      <c r="HEE41" s="71"/>
      <c r="HEF41" s="71"/>
      <c r="HEG41" s="71"/>
      <c r="HEH41" s="71"/>
      <c r="HEI41" s="71"/>
      <c r="HEJ41" s="71"/>
      <c r="HEK41" s="71"/>
      <c r="HEL41" s="71"/>
      <c r="HEM41" s="71"/>
      <c r="HEN41" s="71"/>
      <c r="HEO41" s="71"/>
      <c r="HEP41" s="71"/>
      <c r="HEQ41" s="71"/>
      <c r="HER41" s="71"/>
      <c r="HES41" s="71"/>
      <c r="HET41" s="71"/>
      <c r="HEU41" s="71"/>
      <c r="HEV41" s="71"/>
      <c r="HEW41" s="71"/>
      <c r="HEX41" s="71"/>
      <c r="HEY41" s="71"/>
      <c r="HEZ41" s="71"/>
      <c r="HFA41" s="71"/>
      <c r="HFB41" s="71"/>
      <c r="HFC41" s="71"/>
      <c r="HFD41" s="71"/>
      <c r="HFE41" s="71"/>
      <c r="HFF41" s="71"/>
      <c r="HFG41" s="71"/>
      <c r="HFH41" s="71"/>
      <c r="HFI41" s="71"/>
      <c r="HFJ41" s="71"/>
      <c r="HFK41" s="71"/>
      <c r="HFL41" s="71"/>
      <c r="HFM41" s="71"/>
      <c r="HFN41" s="71"/>
      <c r="HFO41" s="71"/>
      <c r="HFP41" s="71"/>
      <c r="HFQ41" s="71"/>
      <c r="HFR41" s="71"/>
      <c r="HFS41" s="71"/>
      <c r="HFT41" s="71"/>
      <c r="HFU41" s="71"/>
      <c r="HFV41" s="71"/>
      <c r="HFW41" s="71"/>
      <c r="HFX41" s="71"/>
      <c r="HFY41" s="71"/>
      <c r="HFZ41" s="71"/>
      <c r="HGA41" s="71"/>
      <c r="HGB41" s="71"/>
      <c r="HGC41" s="71"/>
      <c r="HGD41" s="71"/>
      <c r="HGE41" s="71"/>
      <c r="HGF41" s="71"/>
      <c r="HGG41" s="71"/>
      <c r="HGH41" s="71"/>
      <c r="HGI41" s="71"/>
      <c r="HGJ41" s="71"/>
      <c r="HGK41" s="71"/>
      <c r="HGL41" s="71"/>
      <c r="HGM41" s="71"/>
      <c r="HGN41" s="71"/>
      <c r="HGO41" s="71"/>
      <c r="HGP41" s="71"/>
      <c r="HGQ41" s="71"/>
      <c r="HGR41" s="71"/>
      <c r="HGS41" s="71"/>
      <c r="HGT41" s="71"/>
      <c r="HGU41" s="71"/>
      <c r="HGV41" s="71"/>
      <c r="HGW41" s="71"/>
      <c r="HGX41" s="71"/>
      <c r="HGY41" s="71"/>
      <c r="HGZ41" s="71"/>
      <c r="HHA41" s="71"/>
      <c r="HHB41" s="71"/>
      <c r="HHC41" s="71"/>
      <c r="HHD41" s="71"/>
      <c r="HHE41" s="71"/>
      <c r="HHF41" s="71"/>
      <c r="HHG41" s="71"/>
      <c r="HHH41" s="71"/>
      <c r="HHI41" s="71"/>
      <c r="HHJ41" s="71"/>
      <c r="HHK41" s="71"/>
      <c r="HHL41" s="71"/>
      <c r="HHM41" s="71"/>
      <c r="HHN41" s="71"/>
      <c r="HHO41" s="71"/>
      <c r="HHP41" s="71"/>
      <c r="HHQ41" s="71"/>
      <c r="HHR41" s="71"/>
      <c r="HHS41" s="71"/>
      <c r="HHT41" s="71"/>
      <c r="HHU41" s="71"/>
      <c r="HHV41" s="71"/>
      <c r="HHW41" s="71"/>
      <c r="HHX41" s="71"/>
      <c r="HHY41" s="71"/>
      <c r="HHZ41" s="71"/>
      <c r="HIA41" s="71"/>
      <c r="HIB41" s="71"/>
      <c r="HIC41" s="71"/>
      <c r="HID41" s="71"/>
      <c r="HIE41" s="71"/>
      <c r="HIF41" s="71"/>
      <c r="HIG41" s="71"/>
      <c r="HIH41" s="71"/>
      <c r="HII41" s="71"/>
      <c r="HIJ41" s="71"/>
      <c r="HIK41" s="71"/>
      <c r="HIL41" s="71"/>
      <c r="HIM41" s="71"/>
      <c r="HIN41" s="71"/>
      <c r="HIO41" s="71"/>
      <c r="HIP41" s="71"/>
      <c r="HIQ41" s="71"/>
      <c r="HIR41" s="71"/>
      <c r="HIS41" s="71"/>
      <c r="HIT41" s="71"/>
      <c r="HIU41" s="71"/>
      <c r="HIV41" s="71"/>
      <c r="HIW41" s="71"/>
      <c r="HIX41" s="71"/>
      <c r="HIY41" s="71"/>
      <c r="HIZ41" s="71"/>
      <c r="HJA41" s="71"/>
      <c r="HJB41" s="71"/>
      <c r="HJC41" s="71"/>
      <c r="HJD41" s="71"/>
      <c r="HJE41" s="71"/>
      <c r="HJF41" s="71"/>
      <c r="HJG41" s="71"/>
      <c r="HJH41" s="71"/>
      <c r="HJI41" s="71"/>
      <c r="HJJ41" s="71"/>
      <c r="HJK41" s="71"/>
      <c r="HJL41" s="71"/>
      <c r="HJM41" s="71"/>
      <c r="HJN41" s="71"/>
      <c r="HJO41" s="71"/>
      <c r="HJP41" s="71"/>
      <c r="HJQ41" s="71"/>
      <c r="HJR41" s="71"/>
      <c r="HJS41" s="71"/>
      <c r="HJT41" s="71"/>
      <c r="HJU41" s="71"/>
      <c r="HJV41" s="71"/>
      <c r="HJW41" s="71"/>
      <c r="HJX41" s="71"/>
      <c r="HJY41" s="71"/>
      <c r="HJZ41" s="71"/>
      <c r="HKA41" s="71"/>
      <c r="HKB41" s="71"/>
      <c r="HKC41" s="71"/>
      <c r="HKD41" s="71"/>
      <c r="HKE41" s="71"/>
      <c r="HKF41" s="71"/>
      <c r="HKG41" s="71"/>
      <c r="HKH41" s="71"/>
      <c r="HKI41" s="71"/>
      <c r="HKJ41" s="71"/>
      <c r="HKK41" s="71"/>
      <c r="HKL41" s="71"/>
      <c r="HKM41" s="71"/>
      <c r="HKN41" s="71"/>
      <c r="HKO41" s="71"/>
      <c r="HKP41" s="71"/>
      <c r="HKQ41" s="71"/>
      <c r="HKR41" s="71"/>
      <c r="HKS41" s="71"/>
      <c r="HKT41" s="71"/>
      <c r="HKU41" s="71"/>
      <c r="HKV41" s="71"/>
      <c r="HKW41" s="71"/>
      <c r="HKX41" s="71"/>
      <c r="HKY41" s="71"/>
      <c r="HKZ41" s="71"/>
      <c r="HLA41" s="71"/>
      <c r="HLB41" s="71"/>
      <c r="HLC41" s="71"/>
      <c r="HLD41" s="71"/>
      <c r="HLE41" s="71"/>
      <c r="HLF41" s="71"/>
      <c r="HLG41" s="71"/>
      <c r="HLH41" s="71"/>
      <c r="HLI41" s="71"/>
      <c r="HLJ41" s="71"/>
      <c r="HLK41" s="71"/>
      <c r="HLL41" s="71"/>
      <c r="HLM41" s="71"/>
      <c r="HLN41" s="71"/>
      <c r="HLO41" s="71"/>
      <c r="HLP41" s="71"/>
      <c r="HLQ41" s="71"/>
      <c r="HLR41" s="71"/>
      <c r="HLS41" s="71"/>
      <c r="HLT41" s="71"/>
      <c r="HLU41" s="71"/>
      <c r="HLV41" s="71"/>
      <c r="HLW41" s="71"/>
      <c r="HLX41" s="71"/>
      <c r="HLY41" s="71"/>
      <c r="HLZ41" s="71"/>
      <c r="HMA41" s="71"/>
      <c r="HMB41" s="71"/>
      <c r="HMC41" s="71"/>
      <c r="HMD41" s="71"/>
      <c r="HME41" s="71"/>
      <c r="HMF41" s="71"/>
      <c r="HMG41" s="71"/>
      <c r="HMH41" s="71"/>
      <c r="HMI41" s="71"/>
      <c r="HMJ41" s="71"/>
      <c r="HMK41" s="71"/>
      <c r="HML41" s="71"/>
      <c r="HMM41" s="71"/>
      <c r="HMN41" s="71"/>
      <c r="HMO41" s="71"/>
      <c r="HMP41" s="71"/>
      <c r="HMQ41" s="71"/>
      <c r="HMR41" s="71"/>
      <c r="HMS41" s="71"/>
      <c r="HMT41" s="71"/>
      <c r="HMU41" s="71"/>
      <c r="HMV41" s="71"/>
      <c r="HMW41" s="71"/>
      <c r="HMX41" s="71"/>
      <c r="HMY41" s="71"/>
      <c r="HMZ41" s="71"/>
      <c r="HNA41" s="71"/>
      <c r="HNB41" s="71"/>
      <c r="HNC41" s="71"/>
      <c r="HND41" s="71"/>
      <c r="HNE41" s="71"/>
      <c r="HNF41" s="71"/>
      <c r="HNG41" s="71"/>
      <c r="HNH41" s="71"/>
      <c r="HNI41" s="71"/>
      <c r="HNJ41" s="71"/>
      <c r="HNK41" s="71"/>
      <c r="HNL41" s="71"/>
      <c r="HNM41" s="71"/>
      <c r="HNN41" s="71"/>
      <c r="HNO41" s="71"/>
      <c r="HNP41" s="71"/>
      <c r="HNQ41" s="71"/>
      <c r="HNR41" s="71"/>
      <c r="HNS41" s="71"/>
      <c r="HNT41" s="71"/>
      <c r="HNU41" s="71"/>
      <c r="HNV41" s="71"/>
      <c r="HNW41" s="71"/>
      <c r="HNX41" s="71"/>
      <c r="HNY41" s="71"/>
      <c r="HNZ41" s="71"/>
      <c r="HOA41" s="71"/>
      <c r="HOB41" s="71"/>
      <c r="HOC41" s="71"/>
      <c r="HOD41" s="71"/>
      <c r="HOE41" s="71"/>
      <c r="HOF41" s="71"/>
      <c r="HOG41" s="71"/>
      <c r="HOH41" s="71"/>
      <c r="HOI41" s="71"/>
      <c r="HOJ41" s="71"/>
      <c r="HOK41" s="71"/>
      <c r="HOL41" s="71"/>
      <c r="HOM41" s="71"/>
      <c r="HON41" s="71"/>
      <c r="HOO41" s="71"/>
      <c r="HOP41" s="71"/>
      <c r="HOQ41" s="71"/>
      <c r="HOR41" s="71"/>
      <c r="HOS41" s="71"/>
      <c r="HOT41" s="71"/>
      <c r="HOU41" s="71"/>
      <c r="HOV41" s="71"/>
      <c r="HOW41" s="71"/>
      <c r="HOX41" s="71"/>
      <c r="HOY41" s="71"/>
      <c r="HOZ41" s="71"/>
      <c r="HPA41" s="71"/>
      <c r="HPB41" s="71"/>
      <c r="HPC41" s="71"/>
      <c r="HPD41" s="71"/>
      <c r="HPE41" s="71"/>
      <c r="HPF41" s="71"/>
      <c r="HPG41" s="71"/>
      <c r="HPH41" s="71"/>
      <c r="HPI41" s="71"/>
      <c r="HPJ41" s="71"/>
      <c r="HPK41" s="71"/>
      <c r="HPL41" s="71"/>
      <c r="HPM41" s="71"/>
      <c r="HPN41" s="71"/>
      <c r="HPO41" s="71"/>
      <c r="HPP41" s="71"/>
      <c r="HPQ41" s="71"/>
      <c r="HPR41" s="71"/>
      <c r="HPS41" s="71"/>
      <c r="HPT41" s="71"/>
      <c r="HPU41" s="71"/>
      <c r="HPV41" s="71"/>
      <c r="HPW41" s="71"/>
      <c r="HPX41" s="71"/>
      <c r="HPY41" s="71"/>
      <c r="HPZ41" s="71"/>
      <c r="HQA41" s="71"/>
      <c r="HQB41" s="71"/>
      <c r="HQC41" s="71"/>
      <c r="HQD41" s="71"/>
      <c r="HQE41" s="71"/>
      <c r="HQF41" s="71"/>
      <c r="HQG41" s="71"/>
      <c r="HQH41" s="71"/>
      <c r="HQI41" s="71"/>
      <c r="HQJ41" s="71"/>
      <c r="HQK41" s="71"/>
      <c r="HQL41" s="71"/>
      <c r="HQM41" s="71"/>
      <c r="HQN41" s="71"/>
      <c r="HQO41" s="71"/>
      <c r="HQP41" s="71"/>
      <c r="HQQ41" s="71"/>
      <c r="HQR41" s="71"/>
      <c r="HQS41" s="71"/>
      <c r="HQT41" s="71"/>
      <c r="HQU41" s="71"/>
      <c r="HQV41" s="71"/>
      <c r="HQW41" s="71"/>
      <c r="HQX41" s="71"/>
      <c r="HQY41" s="71"/>
      <c r="HQZ41" s="71"/>
      <c r="HRA41" s="71"/>
      <c r="HRB41" s="71"/>
      <c r="HRC41" s="71"/>
      <c r="HRD41" s="71"/>
      <c r="HRE41" s="71"/>
      <c r="HRF41" s="71"/>
      <c r="HRG41" s="71"/>
      <c r="HRH41" s="71"/>
      <c r="HRI41" s="71"/>
      <c r="HRJ41" s="71"/>
      <c r="HRK41" s="71"/>
      <c r="HRL41" s="71"/>
      <c r="HRM41" s="71"/>
      <c r="HRN41" s="71"/>
      <c r="HRO41" s="71"/>
      <c r="HRP41" s="71"/>
      <c r="HRQ41" s="71"/>
      <c r="HRR41" s="71"/>
      <c r="HRS41" s="71"/>
      <c r="HRT41" s="71"/>
      <c r="HRU41" s="71"/>
      <c r="HRV41" s="71"/>
      <c r="HRW41" s="71"/>
      <c r="HRX41" s="71"/>
      <c r="HRY41" s="71"/>
      <c r="HRZ41" s="71"/>
      <c r="HSA41" s="71"/>
      <c r="HSB41" s="71"/>
      <c r="HSC41" s="71"/>
      <c r="HSD41" s="71"/>
      <c r="HSE41" s="71"/>
      <c r="HSF41" s="71"/>
      <c r="HSG41" s="71"/>
      <c r="HSH41" s="71"/>
      <c r="HSI41" s="71"/>
      <c r="HSJ41" s="71"/>
      <c r="HSK41" s="71"/>
      <c r="HSL41" s="71"/>
      <c r="HSM41" s="71"/>
      <c r="HSN41" s="71"/>
      <c r="HSO41" s="71"/>
      <c r="HSP41" s="71"/>
      <c r="HSQ41" s="71"/>
      <c r="HSR41" s="71"/>
      <c r="HSS41" s="71"/>
      <c r="HST41" s="71"/>
      <c r="HSU41" s="71"/>
      <c r="HSV41" s="71"/>
      <c r="HSW41" s="71"/>
      <c r="HSX41" s="71"/>
      <c r="HSY41" s="71"/>
      <c r="HSZ41" s="71"/>
      <c r="HTA41" s="71"/>
      <c r="HTB41" s="71"/>
      <c r="HTC41" s="71"/>
      <c r="HTD41" s="71"/>
      <c r="HTE41" s="71"/>
      <c r="HTF41" s="71"/>
      <c r="HTG41" s="71"/>
      <c r="HTH41" s="71"/>
      <c r="HTI41" s="71"/>
      <c r="HTJ41" s="71"/>
      <c r="HTK41" s="71"/>
      <c r="HTL41" s="71"/>
      <c r="HTM41" s="71"/>
      <c r="HTN41" s="71"/>
      <c r="HTO41" s="71"/>
      <c r="HTP41" s="71"/>
      <c r="HTQ41" s="71"/>
      <c r="HTR41" s="71"/>
      <c r="HTS41" s="71"/>
      <c r="HTT41" s="71"/>
      <c r="HTU41" s="71"/>
      <c r="HTV41" s="71"/>
      <c r="HTW41" s="71"/>
      <c r="HTX41" s="71"/>
      <c r="HTY41" s="71"/>
      <c r="HTZ41" s="71"/>
      <c r="HUA41" s="71"/>
      <c r="HUB41" s="71"/>
      <c r="HUC41" s="71"/>
      <c r="HUD41" s="71"/>
      <c r="HUE41" s="71"/>
      <c r="HUF41" s="71"/>
      <c r="HUG41" s="71"/>
      <c r="HUH41" s="71"/>
      <c r="HUI41" s="71"/>
      <c r="HUJ41" s="71"/>
      <c r="HUK41" s="71"/>
      <c r="HUL41" s="71"/>
      <c r="HUM41" s="71"/>
      <c r="HUN41" s="71"/>
      <c r="HUO41" s="71"/>
      <c r="HUP41" s="71"/>
      <c r="HUQ41" s="71"/>
      <c r="HUR41" s="71"/>
      <c r="HUS41" s="71"/>
      <c r="HUT41" s="71"/>
      <c r="HUU41" s="71"/>
      <c r="HUV41" s="71"/>
      <c r="HUW41" s="71"/>
      <c r="HUX41" s="71"/>
      <c r="HUY41" s="71"/>
      <c r="HUZ41" s="71"/>
      <c r="HVA41" s="71"/>
      <c r="HVB41" s="71"/>
      <c r="HVC41" s="71"/>
      <c r="HVD41" s="71"/>
      <c r="HVE41" s="71"/>
      <c r="HVF41" s="71"/>
      <c r="HVG41" s="71"/>
      <c r="HVH41" s="71"/>
      <c r="HVI41" s="71"/>
      <c r="HVJ41" s="71"/>
      <c r="HVK41" s="71"/>
      <c r="HVL41" s="71"/>
      <c r="HVM41" s="71"/>
      <c r="HVN41" s="71"/>
      <c r="HVO41" s="71"/>
      <c r="HVP41" s="71"/>
      <c r="HVQ41" s="71"/>
      <c r="HVR41" s="71"/>
      <c r="HVS41" s="71"/>
      <c r="HVT41" s="71"/>
      <c r="HVU41" s="71"/>
      <c r="HVV41" s="71"/>
      <c r="HVW41" s="71"/>
      <c r="HVX41" s="71"/>
      <c r="HVY41" s="71"/>
      <c r="HVZ41" s="71"/>
      <c r="HWA41" s="71"/>
      <c r="HWB41" s="71"/>
      <c r="HWC41" s="71"/>
      <c r="HWD41" s="71"/>
      <c r="HWE41" s="71"/>
      <c r="HWF41" s="71"/>
      <c r="HWG41" s="71"/>
      <c r="HWH41" s="71"/>
      <c r="HWI41" s="71"/>
      <c r="HWJ41" s="71"/>
      <c r="HWK41" s="71"/>
      <c r="HWL41" s="71"/>
      <c r="HWM41" s="71"/>
      <c r="HWN41" s="71"/>
      <c r="HWO41" s="71"/>
      <c r="HWP41" s="71"/>
      <c r="HWQ41" s="71"/>
      <c r="HWR41" s="71"/>
      <c r="HWS41" s="71"/>
      <c r="HWT41" s="71"/>
      <c r="HWU41" s="71"/>
      <c r="HWV41" s="71"/>
      <c r="HWW41" s="71"/>
      <c r="HWX41" s="71"/>
      <c r="HWY41" s="71"/>
      <c r="HWZ41" s="71"/>
      <c r="HXA41" s="71"/>
      <c r="HXB41" s="71"/>
      <c r="HXC41" s="71"/>
      <c r="HXD41" s="71"/>
      <c r="HXE41" s="71"/>
      <c r="HXF41" s="71"/>
      <c r="HXG41" s="71"/>
      <c r="HXH41" s="71"/>
      <c r="HXI41" s="71"/>
      <c r="HXJ41" s="71"/>
      <c r="HXK41" s="71"/>
      <c r="HXL41" s="71"/>
      <c r="HXM41" s="71"/>
      <c r="HXN41" s="71"/>
      <c r="HXO41" s="71"/>
      <c r="HXP41" s="71"/>
      <c r="HXQ41" s="71"/>
      <c r="HXR41" s="71"/>
      <c r="HXS41" s="71"/>
      <c r="HXT41" s="71"/>
      <c r="HXU41" s="71"/>
      <c r="HXV41" s="71"/>
      <c r="HXW41" s="71"/>
      <c r="HXX41" s="71"/>
      <c r="HXY41" s="71"/>
      <c r="HXZ41" s="71"/>
      <c r="HYA41" s="71"/>
      <c r="HYB41" s="71"/>
      <c r="HYC41" s="71"/>
      <c r="HYD41" s="71"/>
      <c r="HYE41" s="71"/>
      <c r="HYF41" s="71"/>
      <c r="HYG41" s="71"/>
      <c r="HYH41" s="71"/>
      <c r="HYI41" s="71"/>
      <c r="HYJ41" s="71"/>
      <c r="HYK41" s="71"/>
      <c r="HYL41" s="71"/>
      <c r="HYM41" s="71"/>
      <c r="HYN41" s="71"/>
      <c r="HYO41" s="71"/>
      <c r="HYP41" s="71"/>
      <c r="HYQ41" s="71"/>
      <c r="HYR41" s="71"/>
      <c r="HYS41" s="71"/>
      <c r="HYT41" s="71"/>
      <c r="HYU41" s="71"/>
      <c r="HYV41" s="71"/>
      <c r="HYW41" s="71"/>
      <c r="HYX41" s="71"/>
      <c r="HYY41" s="71"/>
      <c r="HYZ41" s="71"/>
      <c r="HZA41" s="71"/>
      <c r="HZB41" s="71"/>
      <c r="HZC41" s="71"/>
      <c r="HZD41" s="71"/>
      <c r="HZE41" s="71"/>
      <c r="HZF41" s="71"/>
      <c r="HZG41" s="71"/>
      <c r="HZH41" s="71"/>
      <c r="HZI41" s="71"/>
      <c r="HZJ41" s="71"/>
      <c r="HZK41" s="71"/>
      <c r="HZL41" s="71"/>
      <c r="HZM41" s="71"/>
      <c r="HZN41" s="71"/>
      <c r="HZO41" s="71"/>
      <c r="HZP41" s="71"/>
      <c r="HZQ41" s="71"/>
      <c r="HZR41" s="71"/>
      <c r="HZS41" s="71"/>
      <c r="HZT41" s="71"/>
      <c r="HZU41" s="71"/>
      <c r="HZV41" s="71"/>
      <c r="HZW41" s="71"/>
      <c r="HZX41" s="71"/>
      <c r="HZY41" s="71"/>
      <c r="HZZ41" s="71"/>
      <c r="IAA41" s="71"/>
      <c r="IAB41" s="71"/>
      <c r="IAC41" s="71"/>
      <c r="IAD41" s="71"/>
      <c r="IAE41" s="71"/>
      <c r="IAF41" s="71"/>
      <c r="IAG41" s="71"/>
      <c r="IAH41" s="71"/>
      <c r="IAI41" s="71"/>
      <c r="IAJ41" s="71"/>
      <c r="IAK41" s="71"/>
      <c r="IAL41" s="71"/>
      <c r="IAM41" s="71"/>
      <c r="IAN41" s="71"/>
      <c r="IAO41" s="71"/>
      <c r="IAP41" s="71"/>
      <c r="IAQ41" s="71"/>
      <c r="IAR41" s="71"/>
      <c r="IAS41" s="71"/>
      <c r="IAT41" s="71"/>
      <c r="IAU41" s="71"/>
      <c r="IAV41" s="71"/>
      <c r="IAW41" s="71"/>
      <c r="IAX41" s="71"/>
      <c r="IAY41" s="71"/>
      <c r="IAZ41" s="71"/>
      <c r="IBA41" s="71"/>
      <c r="IBB41" s="71"/>
      <c r="IBC41" s="71"/>
      <c r="IBD41" s="71"/>
      <c r="IBE41" s="71"/>
      <c r="IBF41" s="71"/>
      <c r="IBG41" s="71"/>
      <c r="IBH41" s="71"/>
      <c r="IBI41" s="71"/>
      <c r="IBJ41" s="71"/>
      <c r="IBK41" s="71"/>
      <c r="IBL41" s="71"/>
      <c r="IBM41" s="71"/>
      <c r="IBN41" s="71"/>
      <c r="IBO41" s="71"/>
      <c r="IBP41" s="71"/>
      <c r="IBQ41" s="71"/>
      <c r="IBR41" s="71"/>
      <c r="IBS41" s="71"/>
      <c r="IBT41" s="71"/>
      <c r="IBU41" s="71"/>
      <c r="IBV41" s="71"/>
      <c r="IBW41" s="71"/>
      <c r="IBX41" s="71"/>
      <c r="IBY41" s="71"/>
      <c r="IBZ41" s="71"/>
      <c r="ICA41" s="71"/>
      <c r="ICB41" s="71"/>
      <c r="ICC41" s="71"/>
      <c r="ICD41" s="71"/>
      <c r="ICE41" s="71"/>
      <c r="ICF41" s="71"/>
      <c r="ICG41" s="71"/>
      <c r="ICH41" s="71"/>
      <c r="ICI41" s="71"/>
      <c r="ICJ41" s="71"/>
      <c r="ICK41" s="71"/>
      <c r="ICL41" s="71"/>
      <c r="ICM41" s="71"/>
      <c r="ICN41" s="71"/>
      <c r="ICO41" s="71"/>
      <c r="ICP41" s="71"/>
      <c r="ICQ41" s="71"/>
      <c r="ICR41" s="71"/>
      <c r="ICS41" s="71"/>
      <c r="ICT41" s="71"/>
      <c r="ICU41" s="71"/>
      <c r="ICV41" s="71"/>
      <c r="ICW41" s="71"/>
      <c r="ICX41" s="71"/>
      <c r="ICY41" s="71"/>
      <c r="ICZ41" s="71"/>
      <c r="IDA41" s="71"/>
      <c r="IDB41" s="71"/>
      <c r="IDC41" s="71"/>
      <c r="IDD41" s="71"/>
      <c r="IDE41" s="71"/>
      <c r="IDF41" s="71"/>
      <c r="IDG41" s="71"/>
      <c r="IDH41" s="71"/>
      <c r="IDI41" s="71"/>
      <c r="IDJ41" s="71"/>
      <c r="IDK41" s="71"/>
      <c r="IDL41" s="71"/>
      <c r="IDM41" s="71"/>
      <c r="IDN41" s="71"/>
      <c r="IDO41" s="71"/>
      <c r="IDP41" s="71"/>
      <c r="IDQ41" s="71"/>
      <c r="IDR41" s="71"/>
      <c r="IDS41" s="71"/>
      <c r="IDT41" s="71"/>
      <c r="IDU41" s="71"/>
      <c r="IDV41" s="71"/>
      <c r="IDW41" s="71"/>
      <c r="IDX41" s="71"/>
      <c r="IDY41" s="71"/>
      <c r="IDZ41" s="71"/>
      <c r="IEA41" s="71"/>
      <c r="IEB41" s="71"/>
      <c r="IEC41" s="71"/>
      <c r="IED41" s="71"/>
      <c r="IEE41" s="71"/>
      <c r="IEF41" s="71"/>
      <c r="IEG41" s="71"/>
      <c r="IEH41" s="71"/>
      <c r="IEI41" s="71"/>
      <c r="IEJ41" s="71"/>
      <c r="IEK41" s="71"/>
      <c r="IEL41" s="71"/>
      <c r="IEM41" s="71"/>
      <c r="IEN41" s="71"/>
      <c r="IEO41" s="71"/>
      <c r="IEP41" s="71"/>
      <c r="IEQ41" s="71"/>
      <c r="IER41" s="71"/>
      <c r="IES41" s="71"/>
      <c r="IET41" s="71"/>
      <c r="IEU41" s="71"/>
      <c r="IEV41" s="71"/>
      <c r="IEW41" s="71"/>
      <c r="IEX41" s="71"/>
      <c r="IEY41" s="71"/>
      <c r="IEZ41" s="71"/>
      <c r="IFA41" s="71"/>
      <c r="IFB41" s="71"/>
      <c r="IFC41" s="71"/>
      <c r="IFD41" s="71"/>
      <c r="IFE41" s="71"/>
      <c r="IFF41" s="71"/>
      <c r="IFG41" s="71"/>
      <c r="IFH41" s="71"/>
      <c r="IFI41" s="71"/>
      <c r="IFJ41" s="71"/>
      <c r="IFK41" s="71"/>
      <c r="IFL41" s="71"/>
      <c r="IFM41" s="71"/>
      <c r="IFN41" s="71"/>
      <c r="IFO41" s="71"/>
      <c r="IFP41" s="71"/>
      <c r="IFQ41" s="71"/>
      <c r="IFR41" s="71"/>
      <c r="IFS41" s="71"/>
      <c r="IFT41" s="71"/>
      <c r="IFU41" s="71"/>
      <c r="IFV41" s="71"/>
      <c r="IFW41" s="71"/>
      <c r="IFX41" s="71"/>
      <c r="IFY41" s="71"/>
      <c r="IFZ41" s="71"/>
      <c r="IGA41" s="71"/>
      <c r="IGB41" s="71"/>
      <c r="IGC41" s="71"/>
      <c r="IGD41" s="71"/>
      <c r="IGE41" s="71"/>
      <c r="IGF41" s="71"/>
      <c r="IGG41" s="71"/>
      <c r="IGH41" s="71"/>
      <c r="IGI41" s="71"/>
      <c r="IGJ41" s="71"/>
      <c r="IGK41" s="71"/>
      <c r="IGL41" s="71"/>
      <c r="IGM41" s="71"/>
      <c r="IGN41" s="71"/>
      <c r="IGO41" s="71"/>
      <c r="IGP41" s="71"/>
      <c r="IGQ41" s="71"/>
      <c r="IGR41" s="71"/>
      <c r="IGS41" s="71"/>
      <c r="IGT41" s="71"/>
      <c r="IGU41" s="71"/>
      <c r="IGV41" s="71"/>
      <c r="IGW41" s="71"/>
      <c r="IGX41" s="71"/>
      <c r="IGY41" s="71"/>
      <c r="IGZ41" s="71"/>
      <c r="IHA41" s="71"/>
      <c r="IHB41" s="71"/>
      <c r="IHC41" s="71"/>
      <c r="IHD41" s="71"/>
      <c r="IHE41" s="71"/>
      <c r="IHF41" s="71"/>
      <c r="IHG41" s="71"/>
      <c r="IHH41" s="71"/>
      <c r="IHI41" s="71"/>
      <c r="IHJ41" s="71"/>
      <c r="IHK41" s="71"/>
      <c r="IHL41" s="71"/>
      <c r="IHM41" s="71"/>
      <c r="IHN41" s="71"/>
      <c r="IHO41" s="71"/>
      <c r="IHP41" s="71"/>
      <c r="IHQ41" s="71"/>
      <c r="IHR41" s="71"/>
      <c r="IHS41" s="71"/>
      <c r="IHT41" s="71"/>
      <c r="IHU41" s="71"/>
      <c r="IHV41" s="71"/>
      <c r="IHW41" s="71"/>
      <c r="IHX41" s="71"/>
      <c r="IHY41" s="71"/>
      <c r="IHZ41" s="71"/>
      <c r="IIA41" s="71"/>
      <c r="IIB41" s="71"/>
      <c r="IIC41" s="71"/>
      <c r="IID41" s="71"/>
      <c r="IIE41" s="71"/>
      <c r="IIF41" s="71"/>
      <c r="IIG41" s="71"/>
      <c r="IIH41" s="71"/>
      <c r="III41" s="71"/>
      <c r="IIJ41" s="71"/>
      <c r="IIK41" s="71"/>
      <c r="IIL41" s="71"/>
      <c r="IIM41" s="71"/>
      <c r="IIN41" s="71"/>
      <c r="IIO41" s="71"/>
      <c r="IIP41" s="71"/>
      <c r="IIQ41" s="71"/>
      <c r="IIR41" s="71"/>
      <c r="IIS41" s="71"/>
      <c r="IIT41" s="71"/>
      <c r="IIU41" s="71"/>
      <c r="IIV41" s="71"/>
      <c r="IIW41" s="71"/>
      <c r="IIX41" s="71"/>
      <c r="IIY41" s="71"/>
      <c r="IIZ41" s="71"/>
      <c r="IJA41" s="71"/>
      <c r="IJB41" s="71"/>
      <c r="IJC41" s="71"/>
      <c r="IJD41" s="71"/>
      <c r="IJE41" s="71"/>
      <c r="IJF41" s="71"/>
      <c r="IJG41" s="71"/>
      <c r="IJH41" s="71"/>
      <c r="IJI41" s="71"/>
      <c r="IJJ41" s="71"/>
      <c r="IJK41" s="71"/>
      <c r="IJL41" s="71"/>
      <c r="IJM41" s="71"/>
      <c r="IJN41" s="71"/>
      <c r="IJO41" s="71"/>
      <c r="IJP41" s="71"/>
      <c r="IJQ41" s="71"/>
      <c r="IJR41" s="71"/>
      <c r="IJS41" s="71"/>
      <c r="IJT41" s="71"/>
      <c r="IJU41" s="71"/>
      <c r="IJV41" s="71"/>
      <c r="IJW41" s="71"/>
      <c r="IJX41" s="71"/>
      <c r="IJY41" s="71"/>
      <c r="IJZ41" s="71"/>
      <c r="IKA41" s="71"/>
      <c r="IKB41" s="71"/>
      <c r="IKC41" s="71"/>
      <c r="IKD41" s="71"/>
      <c r="IKE41" s="71"/>
      <c r="IKF41" s="71"/>
      <c r="IKG41" s="71"/>
      <c r="IKH41" s="71"/>
      <c r="IKI41" s="71"/>
      <c r="IKJ41" s="71"/>
      <c r="IKK41" s="71"/>
      <c r="IKL41" s="71"/>
      <c r="IKM41" s="71"/>
      <c r="IKN41" s="71"/>
      <c r="IKO41" s="71"/>
      <c r="IKP41" s="71"/>
      <c r="IKQ41" s="71"/>
      <c r="IKR41" s="71"/>
      <c r="IKS41" s="71"/>
      <c r="IKT41" s="71"/>
      <c r="IKU41" s="71"/>
      <c r="IKV41" s="71"/>
      <c r="IKW41" s="71"/>
      <c r="IKX41" s="71"/>
      <c r="IKY41" s="71"/>
      <c r="IKZ41" s="71"/>
      <c r="ILA41" s="71"/>
      <c r="ILB41" s="71"/>
      <c r="ILC41" s="71"/>
      <c r="ILD41" s="71"/>
      <c r="ILE41" s="71"/>
      <c r="ILF41" s="71"/>
      <c r="ILG41" s="71"/>
      <c r="ILH41" s="71"/>
      <c r="ILI41" s="71"/>
      <c r="ILJ41" s="71"/>
      <c r="ILK41" s="71"/>
      <c r="ILL41" s="71"/>
      <c r="ILM41" s="71"/>
      <c r="ILN41" s="71"/>
      <c r="ILO41" s="71"/>
      <c r="ILP41" s="71"/>
      <c r="ILQ41" s="71"/>
      <c r="ILR41" s="71"/>
      <c r="ILS41" s="71"/>
      <c r="ILT41" s="71"/>
      <c r="ILU41" s="71"/>
      <c r="ILV41" s="71"/>
      <c r="ILW41" s="71"/>
      <c r="ILX41" s="71"/>
      <c r="ILY41" s="71"/>
      <c r="ILZ41" s="71"/>
      <c r="IMA41" s="71"/>
      <c r="IMB41" s="71"/>
      <c r="IMC41" s="71"/>
      <c r="IMD41" s="71"/>
      <c r="IME41" s="71"/>
      <c r="IMF41" s="71"/>
      <c r="IMG41" s="71"/>
      <c r="IMH41" s="71"/>
      <c r="IMI41" s="71"/>
      <c r="IMJ41" s="71"/>
      <c r="IMK41" s="71"/>
      <c r="IML41" s="71"/>
      <c r="IMM41" s="71"/>
      <c r="IMN41" s="71"/>
      <c r="IMO41" s="71"/>
      <c r="IMP41" s="71"/>
      <c r="IMQ41" s="71"/>
      <c r="IMR41" s="71"/>
      <c r="IMS41" s="71"/>
      <c r="IMT41" s="71"/>
      <c r="IMU41" s="71"/>
      <c r="IMV41" s="71"/>
      <c r="IMW41" s="71"/>
      <c r="IMX41" s="71"/>
      <c r="IMY41" s="71"/>
      <c r="IMZ41" s="71"/>
      <c r="INA41" s="71"/>
      <c r="INB41" s="71"/>
      <c r="INC41" s="71"/>
      <c r="IND41" s="71"/>
      <c r="INE41" s="71"/>
      <c r="INF41" s="71"/>
      <c r="ING41" s="71"/>
      <c r="INH41" s="71"/>
      <c r="INI41" s="71"/>
      <c r="INJ41" s="71"/>
      <c r="INK41" s="71"/>
      <c r="INL41" s="71"/>
      <c r="INM41" s="71"/>
      <c r="INN41" s="71"/>
      <c r="INO41" s="71"/>
      <c r="INP41" s="71"/>
      <c r="INQ41" s="71"/>
      <c r="INR41" s="71"/>
      <c r="INS41" s="71"/>
      <c r="INT41" s="71"/>
      <c r="INU41" s="71"/>
      <c r="INV41" s="71"/>
      <c r="INW41" s="71"/>
      <c r="INX41" s="71"/>
      <c r="INY41" s="71"/>
      <c r="INZ41" s="71"/>
      <c r="IOA41" s="71"/>
      <c r="IOB41" s="71"/>
      <c r="IOC41" s="71"/>
      <c r="IOD41" s="71"/>
      <c r="IOE41" s="71"/>
      <c r="IOF41" s="71"/>
      <c r="IOG41" s="71"/>
      <c r="IOH41" s="71"/>
      <c r="IOI41" s="71"/>
      <c r="IOJ41" s="71"/>
      <c r="IOK41" s="71"/>
      <c r="IOL41" s="71"/>
      <c r="IOM41" s="71"/>
      <c r="ION41" s="71"/>
      <c r="IOO41" s="71"/>
      <c r="IOP41" s="71"/>
      <c r="IOQ41" s="71"/>
      <c r="IOR41" s="71"/>
      <c r="IOS41" s="71"/>
      <c r="IOT41" s="71"/>
      <c r="IOU41" s="71"/>
      <c r="IOV41" s="71"/>
      <c r="IOW41" s="71"/>
      <c r="IOX41" s="71"/>
      <c r="IOY41" s="71"/>
      <c r="IOZ41" s="71"/>
      <c r="IPA41" s="71"/>
      <c r="IPB41" s="71"/>
      <c r="IPC41" s="71"/>
      <c r="IPD41" s="71"/>
      <c r="IPE41" s="71"/>
      <c r="IPF41" s="71"/>
      <c r="IPG41" s="71"/>
      <c r="IPH41" s="71"/>
      <c r="IPI41" s="71"/>
      <c r="IPJ41" s="71"/>
      <c r="IPK41" s="71"/>
      <c r="IPL41" s="71"/>
      <c r="IPM41" s="71"/>
      <c r="IPN41" s="71"/>
      <c r="IPO41" s="71"/>
      <c r="IPP41" s="71"/>
      <c r="IPQ41" s="71"/>
      <c r="IPR41" s="71"/>
      <c r="IPS41" s="71"/>
      <c r="IPT41" s="71"/>
      <c r="IPU41" s="71"/>
      <c r="IPV41" s="71"/>
      <c r="IPW41" s="71"/>
      <c r="IPX41" s="71"/>
      <c r="IPY41" s="71"/>
      <c r="IPZ41" s="71"/>
      <c r="IQA41" s="71"/>
      <c r="IQB41" s="71"/>
      <c r="IQC41" s="71"/>
      <c r="IQD41" s="71"/>
      <c r="IQE41" s="71"/>
      <c r="IQF41" s="71"/>
      <c r="IQG41" s="71"/>
      <c r="IQH41" s="71"/>
      <c r="IQI41" s="71"/>
      <c r="IQJ41" s="71"/>
      <c r="IQK41" s="71"/>
      <c r="IQL41" s="71"/>
      <c r="IQM41" s="71"/>
      <c r="IQN41" s="71"/>
      <c r="IQO41" s="71"/>
      <c r="IQP41" s="71"/>
      <c r="IQQ41" s="71"/>
      <c r="IQR41" s="71"/>
      <c r="IQS41" s="71"/>
      <c r="IQT41" s="71"/>
      <c r="IQU41" s="71"/>
      <c r="IQV41" s="71"/>
      <c r="IQW41" s="71"/>
      <c r="IQX41" s="71"/>
      <c r="IQY41" s="71"/>
      <c r="IQZ41" s="71"/>
      <c r="IRA41" s="71"/>
      <c r="IRB41" s="71"/>
      <c r="IRC41" s="71"/>
      <c r="IRD41" s="71"/>
      <c r="IRE41" s="71"/>
      <c r="IRF41" s="71"/>
      <c r="IRG41" s="71"/>
      <c r="IRH41" s="71"/>
      <c r="IRI41" s="71"/>
      <c r="IRJ41" s="71"/>
      <c r="IRK41" s="71"/>
      <c r="IRL41" s="71"/>
      <c r="IRM41" s="71"/>
      <c r="IRN41" s="71"/>
      <c r="IRO41" s="71"/>
      <c r="IRP41" s="71"/>
      <c r="IRQ41" s="71"/>
      <c r="IRR41" s="71"/>
      <c r="IRS41" s="71"/>
      <c r="IRT41" s="71"/>
      <c r="IRU41" s="71"/>
      <c r="IRV41" s="71"/>
      <c r="IRW41" s="71"/>
      <c r="IRX41" s="71"/>
      <c r="IRY41" s="71"/>
      <c r="IRZ41" s="71"/>
      <c r="ISA41" s="71"/>
      <c r="ISB41" s="71"/>
      <c r="ISC41" s="71"/>
      <c r="ISD41" s="71"/>
      <c r="ISE41" s="71"/>
      <c r="ISF41" s="71"/>
      <c r="ISG41" s="71"/>
      <c r="ISH41" s="71"/>
      <c r="ISI41" s="71"/>
      <c r="ISJ41" s="71"/>
      <c r="ISK41" s="71"/>
      <c r="ISL41" s="71"/>
      <c r="ISM41" s="71"/>
      <c r="ISN41" s="71"/>
      <c r="ISO41" s="71"/>
      <c r="ISP41" s="71"/>
      <c r="ISQ41" s="71"/>
      <c r="ISR41" s="71"/>
      <c r="ISS41" s="71"/>
      <c r="IST41" s="71"/>
      <c r="ISU41" s="71"/>
      <c r="ISV41" s="71"/>
      <c r="ISW41" s="71"/>
      <c r="ISX41" s="71"/>
      <c r="ISY41" s="71"/>
      <c r="ISZ41" s="71"/>
      <c r="ITA41" s="71"/>
      <c r="ITB41" s="71"/>
      <c r="ITC41" s="71"/>
      <c r="ITD41" s="71"/>
      <c r="ITE41" s="71"/>
      <c r="ITF41" s="71"/>
      <c r="ITG41" s="71"/>
      <c r="ITH41" s="71"/>
      <c r="ITI41" s="71"/>
      <c r="ITJ41" s="71"/>
      <c r="ITK41" s="71"/>
      <c r="ITL41" s="71"/>
      <c r="ITM41" s="71"/>
      <c r="ITN41" s="71"/>
      <c r="ITO41" s="71"/>
      <c r="ITP41" s="71"/>
      <c r="ITQ41" s="71"/>
      <c r="ITR41" s="71"/>
      <c r="ITS41" s="71"/>
      <c r="ITT41" s="71"/>
      <c r="ITU41" s="71"/>
      <c r="ITV41" s="71"/>
      <c r="ITW41" s="71"/>
      <c r="ITX41" s="71"/>
      <c r="ITY41" s="71"/>
      <c r="ITZ41" s="71"/>
      <c r="IUA41" s="71"/>
      <c r="IUB41" s="71"/>
      <c r="IUC41" s="71"/>
      <c r="IUD41" s="71"/>
      <c r="IUE41" s="71"/>
      <c r="IUF41" s="71"/>
      <c r="IUG41" s="71"/>
      <c r="IUH41" s="71"/>
      <c r="IUI41" s="71"/>
      <c r="IUJ41" s="71"/>
      <c r="IUK41" s="71"/>
      <c r="IUL41" s="71"/>
      <c r="IUM41" s="71"/>
      <c r="IUN41" s="71"/>
      <c r="IUO41" s="71"/>
      <c r="IUP41" s="71"/>
      <c r="IUQ41" s="71"/>
      <c r="IUR41" s="71"/>
      <c r="IUS41" s="71"/>
      <c r="IUT41" s="71"/>
      <c r="IUU41" s="71"/>
      <c r="IUV41" s="71"/>
      <c r="IUW41" s="71"/>
      <c r="IUX41" s="71"/>
      <c r="IUY41" s="71"/>
      <c r="IUZ41" s="71"/>
      <c r="IVA41" s="71"/>
      <c r="IVB41" s="71"/>
      <c r="IVC41" s="71"/>
      <c r="IVD41" s="71"/>
      <c r="IVE41" s="71"/>
      <c r="IVF41" s="71"/>
      <c r="IVG41" s="71"/>
      <c r="IVH41" s="71"/>
      <c r="IVI41" s="71"/>
      <c r="IVJ41" s="71"/>
      <c r="IVK41" s="71"/>
      <c r="IVL41" s="71"/>
      <c r="IVM41" s="71"/>
      <c r="IVN41" s="71"/>
      <c r="IVO41" s="71"/>
      <c r="IVP41" s="71"/>
      <c r="IVQ41" s="71"/>
      <c r="IVR41" s="71"/>
      <c r="IVS41" s="71"/>
      <c r="IVT41" s="71"/>
      <c r="IVU41" s="71"/>
      <c r="IVV41" s="71"/>
      <c r="IVW41" s="71"/>
      <c r="IVX41" s="71"/>
      <c r="IVY41" s="71"/>
      <c r="IVZ41" s="71"/>
      <c r="IWA41" s="71"/>
      <c r="IWB41" s="71"/>
      <c r="IWC41" s="71"/>
      <c r="IWD41" s="71"/>
      <c r="IWE41" s="71"/>
      <c r="IWF41" s="71"/>
      <c r="IWG41" s="71"/>
      <c r="IWH41" s="71"/>
      <c r="IWI41" s="71"/>
      <c r="IWJ41" s="71"/>
      <c r="IWK41" s="71"/>
      <c r="IWL41" s="71"/>
      <c r="IWM41" s="71"/>
      <c r="IWN41" s="71"/>
      <c r="IWO41" s="71"/>
      <c r="IWP41" s="71"/>
      <c r="IWQ41" s="71"/>
      <c r="IWR41" s="71"/>
      <c r="IWS41" s="71"/>
      <c r="IWT41" s="71"/>
      <c r="IWU41" s="71"/>
      <c r="IWV41" s="71"/>
      <c r="IWW41" s="71"/>
      <c r="IWX41" s="71"/>
      <c r="IWY41" s="71"/>
      <c r="IWZ41" s="71"/>
      <c r="IXA41" s="71"/>
      <c r="IXB41" s="71"/>
      <c r="IXC41" s="71"/>
      <c r="IXD41" s="71"/>
      <c r="IXE41" s="71"/>
      <c r="IXF41" s="71"/>
      <c r="IXG41" s="71"/>
      <c r="IXH41" s="71"/>
      <c r="IXI41" s="71"/>
      <c r="IXJ41" s="71"/>
      <c r="IXK41" s="71"/>
      <c r="IXL41" s="71"/>
      <c r="IXM41" s="71"/>
      <c r="IXN41" s="71"/>
      <c r="IXO41" s="71"/>
      <c r="IXP41" s="71"/>
      <c r="IXQ41" s="71"/>
      <c r="IXR41" s="71"/>
      <c r="IXS41" s="71"/>
      <c r="IXT41" s="71"/>
      <c r="IXU41" s="71"/>
      <c r="IXV41" s="71"/>
      <c r="IXW41" s="71"/>
      <c r="IXX41" s="71"/>
      <c r="IXY41" s="71"/>
      <c r="IXZ41" s="71"/>
      <c r="IYA41" s="71"/>
      <c r="IYB41" s="71"/>
      <c r="IYC41" s="71"/>
      <c r="IYD41" s="71"/>
      <c r="IYE41" s="71"/>
      <c r="IYF41" s="71"/>
      <c r="IYG41" s="71"/>
      <c r="IYH41" s="71"/>
      <c r="IYI41" s="71"/>
      <c r="IYJ41" s="71"/>
      <c r="IYK41" s="71"/>
      <c r="IYL41" s="71"/>
      <c r="IYM41" s="71"/>
      <c r="IYN41" s="71"/>
      <c r="IYO41" s="71"/>
      <c r="IYP41" s="71"/>
      <c r="IYQ41" s="71"/>
      <c r="IYR41" s="71"/>
      <c r="IYS41" s="71"/>
      <c r="IYT41" s="71"/>
      <c r="IYU41" s="71"/>
      <c r="IYV41" s="71"/>
      <c r="IYW41" s="71"/>
      <c r="IYX41" s="71"/>
      <c r="IYY41" s="71"/>
      <c r="IYZ41" s="71"/>
      <c r="IZA41" s="71"/>
      <c r="IZB41" s="71"/>
      <c r="IZC41" s="71"/>
      <c r="IZD41" s="71"/>
      <c r="IZE41" s="71"/>
      <c r="IZF41" s="71"/>
      <c r="IZG41" s="71"/>
      <c r="IZH41" s="71"/>
      <c r="IZI41" s="71"/>
      <c r="IZJ41" s="71"/>
      <c r="IZK41" s="71"/>
      <c r="IZL41" s="71"/>
      <c r="IZM41" s="71"/>
      <c r="IZN41" s="71"/>
      <c r="IZO41" s="71"/>
      <c r="IZP41" s="71"/>
      <c r="IZQ41" s="71"/>
      <c r="IZR41" s="71"/>
      <c r="IZS41" s="71"/>
      <c r="IZT41" s="71"/>
      <c r="IZU41" s="71"/>
      <c r="IZV41" s="71"/>
      <c r="IZW41" s="71"/>
      <c r="IZX41" s="71"/>
      <c r="IZY41" s="71"/>
      <c r="IZZ41" s="71"/>
      <c r="JAA41" s="71"/>
      <c r="JAB41" s="71"/>
      <c r="JAC41" s="71"/>
      <c r="JAD41" s="71"/>
      <c r="JAE41" s="71"/>
      <c r="JAF41" s="71"/>
      <c r="JAG41" s="71"/>
      <c r="JAH41" s="71"/>
      <c r="JAI41" s="71"/>
      <c r="JAJ41" s="71"/>
      <c r="JAK41" s="71"/>
      <c r="JAL41" s="71"/>
      <c r="JAM41" s="71"/>
      <c r="JAN41" s="71"/>
      <c r="JAO41" s="71"/>
      <c r="JAP41" s="71"/>
      <c r="JAQ41" s="71"/>
      <c r="JAR41" s="71"/>
      <c r="JAS41" s="71"/>
      <c r="JAT41" s="71"/>
      <c r="JAU41" s="71"/>
      <c r="JAV41" s="71"/>
      <c r="JAW41" s="71"/>
      <c r="JAX41" s="71"/>
      <c r="JAY41" s="71"/>
      <c r="JAZ41" s="71"/>
      <c r="JBA41" s="71"/>
      <c r="JBB41" s="71"/>
      <c r="JBC41" s="71"/>
      <c r="JBD41" s="71"/>
      <c r="JBE41" s="71"/>
      <c r="JBF41" s="71"/>
      <c r="JBG41" s="71"/>
      <c r="JBH41" s="71"/>
      <c r="JBI41" s="71"/>
      <c r="JBJ41" s="71"/>
      <c r="JBK41" s="71"/>
      <c r="JBL41" s="71"/>
      <c r="JBM41" s="71"/>
      <c r="JBN41" s="71"/>
      <c r="JBO41" s="71"/>
      <c r="JBP41" s="71"/>
      <c r="JBQ41" s="71"/>
      <c r="JBR41" s="71"/>
      <c r="JBS41" s="71"/>
      <c r="JBT41" s="71"/>
      <c r="JBU41" s="71"/>
      <c r="JBV41" s="71"/>
      <c r="JBW41" s="71"/>
      <c r="JBX41" s="71"/>
      <c r="JBY41" s="71"/>
      <c r="JBZ41" s="71"/>
      <c r="JCA41" s="71"/>
      <c r="JCB41" s="71"/>
      <c r="JCC41" s="71"/>
      <c r="JCD41" s="71"/>
      <c r="JCE41" s="71"/>
      <c r="JCF41" s="71"/>
      <c r="JCG41" s="71"/>
      <c r="JCH41" s="71"/>
      <c r="JCI41" s="71"/>
      <c r="JCJ41" s="71"/>
      <c r="JCK41" s="71"/>
      <c r="JCL41" s="71"/>
      <c r="JCM41" s="71"/>
      <c r="JCN41" s="71"/>
      <c r="JCO41" s="71"/>
      <c r="JCP41" s="71"/>
      <c r="JCQ41" s="71"/>
      <c r="JCR41" s="71"/>
      <c r="JCS41" s="71"/>
      <c r="JCT41" s="71"/>
      <c r="JCU41" s="71"/>
      <c r="JCV41" s="71"/>
      <c r="JCW41" s="71"/>
      <c r="JCX41" s="71"/>
      <c r="JCY41" s="71"/>
      <c r="JCZ41" s="71"/>
      <c r="JDA41" s="71"/>
      <c r="JDB41" s="71"/>
      <c r="JDC41" s="71"/>
      <c r="JDD41" s="71"/>
      <c r="JDE41" s="71"/>
      <c r="JDF41" s="71"/>
      <c r="JDG41" s="71"/>
      <c r="JDH41" s="71"/>
      <c r="JDI41" s="71"/>
      <c r="JDJ41" s="71"/>
      <c r="JDK41" s="71"/>
      <c r="JDL41" s="71"/>
      <c r="JDM41" s="71"/>
      <c r="JDN41" s="71"/>
      <c r="JDO41" s="71"/>
      <c r="JDP41" s="71"/>
      <c r="JDQ41" s="71"/>
      <c r="JDR41" s="71"/>
      <c r="JDS41" s="71"/>
      <c r="JDT41" s="71"/>
      <c r="JDU41" s="71"/>
      <c r="JDV41" s="71"/>
      <c r="JDW41" s="71"/>
      <c r="JDX41" s="71"/>
      <c r="JDY41" s="71"/>
      <c r="JDZ41" s="71"/>
      <c r="JEA41" s="71"/>
      <c r="JEB41" s="71"/>
      <c r="JEC41" s="71"/>
      <c r="JED41" s="71"/>
      <c r="JEE41" s="71"/>
      <c r="JEF41" s="71"/>
      <c r="JEG41" s="71"/>
      <c r="JEH41" s="71"/>
      <c r="JEI41" s="71"/>
      <c r="JEJ41" s="71"/>
      <c r="JEK41" s="71"/>
      <c r="JEL41" s="71"/>
      <c r="JEM41" s="71"/>
      <c r="JEN41" s="71"/>
      <c r="JEO41" s="71"/>
      <c r="JEP41" s="71"/>
      <c r="JEQ41" s="71"/>
      <c r="JER41" s="71"/>
      <c r="JES41" s="71"/>
      <c r="JET41" s="71"/>
      <c r="JEU41" s="71"/>
      <c r="JEV41" s="71"/>
      <c r="JEW41" s="71"/>
      <c r="JEX41" s="71"/>
      <c r="JEY41" s="71"/>
      <c r="JEZ41" s="71"/>
      <c r="JFA41" s="71"/>
      <c r="JFB41" s="71"/>
      <c r="JFC41" s="71"/>
      <c r="JFD41" s="71"/>
      <c r="JFE41" s="71"/>
      <c r="JFF41" s="71"/>
      <c r="JFG41" s="71"/>
      <c r="JFH41" s="71"/>
      <c r="JFI41" s="71"/>
      <c r="JFJ41" s="71"/>
      <c r="JFK41" s="71"/>
      <c r="JFL41" s="71"/>
      <c r="JFM41" s="71"/>
      <c r="JFN41" s="71"/>
      <c r="JFO41" s="71"/>
      <c r="JFP41" s="71"/>
      <c r="JFQ41" s="71"/>
      <c r="JFR41" s="71"/>
      <c r="JFS41" s="71"/>
      <c r="JFT41" s="71"/>
      <c r="JFU41" s="71"/>
      <c r="JFV41" s="71"/>
      <c r="JFW41" s="71"/>
      <c r="JFX41" s="71"/>
      <c r="JFY41" s="71"/>
      <c r="JFZ41" s="71"/>
      <c r="JGA41" s="71"/>
      <c r="JGB41" s="71"/>
      <c r="JGC41" s="71"/>
      <c r="JGD41" s="71"/>
      <c r="JGE41" s="71"/>
      <c r="JGF41" s="71"/>
      <c r="JGG41" s="71"/>
      <c r="JGH41" s="71"/>
      <c r="JGI41" s="71"/>
      <c r="JGJ41" s="71"/>
      <c r="JGK41" s="71"/>
      <c r="JGL41" s="71"/>
      <c r="JGM41" s="71"/>
      <c r="JGN41" s="71"/>
      <c r="JGO41" s="71"/>
      <c r="JGP41" s="71"/>
      <c r="JGQ41" s="71"/>
      <c r="JGR41" s="71"/>
      <c r="JGS41" s="71"/>
      <c r="JGT41" s="71"/>
      <c r="JGU41" s="71"/>
      <c r="JGV41" s="71"/>
      <c r="JGW41" s="71"/>
      <c r="JGX41" s="71"/>
      <c r="JGY41" s="71"/>
      <c r="JGZ41" s="71"/>
      <c r="JHA41" s="71"/>
      <c r="JHB41" s="71"/>
      <c r="JHC41" s="71"/>
      <c r="JHD41" s="71"/>
      <c r="JHE41" s="71"/>
      <c r="JHF41" s="71"/>
      <c r="JHG41" s="71"/>
      <c r="JHH41" s="71"/>
      <c r="JHI41" s="71"/>
      <c r="JHJ41" s="71"/>
      <c r="JHK41" s="71"/>
      <c r="JHL41" s="71"/>
      <c r="JHM41" s="71"/>
      <c r="JHN41" s="71"/>
      <c r="JHO41" s="71"/>
      <c r="JHP41" s="71"/>
      <c r="JHQ41" s="71"/>
      <c r="JHR41" s="71"/>
      <c r="JHS41" s="71"/>
      <c r="JHT41" s="71"/>
      <c r="JHU41" s="71"/>
      <c r="JHV41" s="71"/>
      <c r="JHW41" s="71"/>
      <c r="JHX41" s="71"/>
      <c r="JHY41" s="71"/>
      <c r="JHZ41" s="71"/>
      <c r="JIA41" s="71"/>
      <c r="JIB41" s="71"/>
      <c r="JIC41" s="71"/>
      <c r="JID41" s="71"/>
      <c r="JIE41" s="71"/>
      <c r="JIF41" s="71"/>
      <c r="JIG41" s="71"/>
      <c r="JIH41" s="71"/>
      <c r="JII41" s="71"/>
      <c r="JIJ41" s="71"/>
      <c r="JIK41" s="71"/>
      <c r="JIL41" s="71"/>
      <c r="JIM41" s="71"/>
      <c r="JIN41" s="71"/>
      <c r="JIO41" s="71"/>
      <c r="JIP41" s="71"/>
      <c r="JIQ41" s="71"/>
      <c r="JIR41" s="71"/>
      <c r="JIS41" s="71"/>
      <c r="JIT41" s="71"/>
      <c r="JIU41" s="71"/>
      <c r="JIV41" s="71"/>
      <c r="JIW41" s="71"/>
      <c r="JIX41" s="71"/>
      <c r="JIY41" s="71"/>
      <c r="JIZ41" s="71"/>
      <c r="JJA41" s="71"/>
      <c r="JJB41" s="71"/>
      <c r="JJC41" s="71"/>
      <c r="JJD41" s="71"/>
      <c r="JJE41" s="71"/>
      <c r="JJF41" s="71"/>
      <c r="JJG41" s="71"/>
      <c r="JJH41" s="71"/>
      <c r="JJI41" s="71"/>
      <c r="JJJ41" s="71"/>
      <c r="JJK41" s="71"/>
      <c r="JJL41" s="71"/>
      <c r="JJM41" s="71"/>
      <c r="JJN41" s="71"/>
      <c r="JJO41" s="71"/>
      <c r="JJP41" s="71"/>
      <c r="JJQ41" s="71"/>
      <c r="JJR41" s="71"/>
      <c r="JJS41" s="71"/>
      <c r="JJT41" s="71"/>
      <c r="JJU41" s="71"/>
      <c r="JJV41" s="71"/>
      <c r="JJW41" s="71"/>
      <c r="JJX41" s="71"/>
      <c r="JJY41" s="71"/>
      <c r="JJZ41" s="71"/>
      <c r="JKA41" s="71"/>
      <c r="JKB41" s="71"/>
      <c r="JKC41" s="71"/>
      <c r="JKD41" s="71"/>
      <c r="JKE41" s="71"/>
      <c r="JKF41" s="71"/>
      <c r="JKG41" s="71"/>
      <c r="JKH41" s="71"/>
      <c r="JKI41" s="71"/>
      <c r="JKJ41" s="71"/>
      <c r="JKK41" s="71"/>
      <c r="JKL41" s="71"/>
      <c r="JKM41" s="71"/>
      <c r="JKN41" s="71"/>
      <c r="JKO41" s="71"/>
      <c r="JKP41" s="71"/>
      <c r="JKQ41" s="71"/>
      <c r="JKR41" s="71"/>
      <c r="JKS41" s="71"/>
      <c r="JKT41" s="71"/>
      <c r="JKU41" s="71"/>
      <c r="JKV41" s="71"/>
      <c r="JKW41" s="71"/>
      <c r="JKX41" s="71"/>
      <c r="JKY41" s="71"/>
      <c r="JKZ41" s="71"/>
      <c r="JLA41" s="71"/>
      <c r="JLB41" s="71"/>
      <c r="JLC41" s="71"/>
      <c r="JLD41" s="71"/>
      <c r="JLE41" s="71"/>
      <c r="JLF41" s="71"/>
      <c r="JLG41" s="71"/>
      <c r="JLH41" s="71"/>
      <c r="JLI41" s="71"/>
      <c r="JLJ41" s="71"/>
      <c r="JLK41" s="71"/>
      <c r="JLL41" s="71"/>
      <c r="JLM41" s="71"/>
      <c r="JLN41" s="71"/>
      <c r="JLO41" s="71"/>
      <c r="JLP41" s="71"/>
      <c r="JLQ41" s="71"/>
      <c r="JLR41" s="71"/>
      <c r="JLS41" s="71"/>
      <c r="JLT41" s="71"/>
      <c r="JLU41" s="71"/>
      <c r="JLV41" s="71"/>
      <c r="JLW41" s="71"/>
      <c r="JLX41" s="71"/>
      <c r="JLY41" s="71"/>
      <c r="JLZ41" s="71"/>
      <c r="JMA41" s="71"/>
      <c r="JMB41" s="71"/>
      <c r="JMC41" s="71"/>
      <c r="JMD41" s="71"/>
      <c r="JME41" s="71"/>
      <c r="JMF41" s="71"/>
      <c r="JMG41" s="71"/>
      <c r="JMH41" s="71"/>
      <c r="JMI41" s="71"/>
      <c r="JMJ41" s="71"/>
      <c r="JMK41" s="71"/>
      <c r="JML41" s="71"/>
      <c r="JMM41" s="71"/>
      <c r="JMN41" s="71"/>
      <c r="JMO41" s="71"/>
      <c r="JMP41" s="71"/>
      <c r="JMQ41" s="71"/>
      <c r="JMR41" s="71"/>
      <c r="JMS41" s="71"/>
      <c r="JMT41" s="71"/>
      <c r="JMU41" s="71"/>
      <c r="JMV41" s="71"/>
      <c r="JMW41" s="71"/>
      <c r="JMX41" s="71"/>
      <c r="JMY41" s="71"/>
      <c r="JMZ41" s="71"/>
      <c r="JNA41" s="71"/>
      <c r="JNB41" s="71"/>
      <c r="JNC41" s="71"/>
      <c r="JND41" s="71"/>
      <c r="JNE41" s="71"/>
      <c r="JNF41" s="71"/>
      <c r="JNG41" s="71"/>
      <c r="JNH41" s="71"/>
      <c r="JNI41" s="71"/>
      <c r="JNJ41" s="71"/>
      <c r="JNK41" s="71"/>
      <c r="JNL41" s="71"/>
      <c r="JNM41" s="71"/>
      <c r="JNN41" s="71"/>
      <c r="JNO41" s="71"/>
      <c r="JNP41" s="71"/>
      <c r="JNQ41" s="71"/>
      <c r="JNR41" s="71"/>
      <c r="JNS41" s="71"/>
      <c r="JNT41" s="71"/>
      <c r="JNU41" s="71"/>
      <c r="JNV41" s="71"/>
      <c r="JNW41" s="71"/>
      <c r="JNX41" s="71"/>
      <c r="JNY41" s="71"/>
      <c r="JNZ41" s="71"/>
      <c r="JOA41" s="71"/>
      <c r="JOB41" s="71"/>
      <c r="JOC41" s="71"/>
      <c r="JOD41" s="71"/>
      <c r="JOE41" s="71"/>
      <c r="JOF41" s="71"/>
      <c r="JOG41" s="71"/>
      <c r="JOH41" s="71"/>
      <c r="JOI41" s="71"/>
      <c r="JOJ41" s="71"/>
      <c r="JOK41" s="71"/>
      <c r="JOL41" s="71"/>
      <c r="JOM41" s="71"/>
      <c r="JON41" s="71"/>
      <c r="JOO41" s="71"/>
      <c r="JOP41" s="71"/>
      <c r="JOQ41" s="71"/>
      <c r="JOR41" s="71"/>
      <c r="JOS41" s="71"/>
      <c r="JOT41" s="71"/>
      <c r="JOU41" s="71"/>
      <c r="JOV41" s="71"/>
      <c r="JOW41" s="71"/>
      <c r="JOX41" s="71"/>
      <c r="JOY41" s="71"/>
      <c r="JOZ41" s="71"/>
      <c r="JPA41" s="71"/>
      <c r="JPB41" s="71"/>
      <c r="JPC41" s="71"/>
      <c r="JPD41" s="71"/>
      <c r="JPE41" s="71"/>
      <c r="JPF41" s="71"/>
      <c r="JPG41" s="71"/>
      <c r="JPH41" s="71"/>
      <c r="JPI41" s="71"/>
      <c r="JPJ41" s="71"/>
      <c r="JPK41" s="71"/>
      <c r="JPL41" s="71"/>
      <c r="JPM41" s="71"/>
      <c r="JPN41" s="71"/>
      <c r="JPO41" s="71"/>
      <c r="JPP41" s="71"/>
      <c r="JPQ41" s="71"/>
      <c r="JPR41" s="71"/>
      <c r="JPS41" s="71"/>
      <c r="JPT41" s="71"/>
      <c r="JPU41" s="71"/>
      <c r="JPV41" s="71"/>
      <c r="JPW41" s="71"/>
      <c r="JPX41" s="71"/>
      <c r="JPY41" s="71"/>
      <c r="JPZ41" s="71"/>
      <c r="JQA41" s="71"/>
      <c r="JQB41" s="71"/>
      <c r="JQC41" s="71"/>
      <c r="JQD41" s="71"/>
      <c r="JQE41" s="71"/>
      <c r="JQF41" s="71"/>
      <c r="JQG41" s="71"/>
      <c r="JQH41" s="71"/>
      <c r="JQI41" s="71"/>
      <c r="JQJ41" s="71"/>
      <c r="JQK41" s="71"/>
      <c r="JQL41" s="71"/>
      <c r="JQM41" s="71"/>
      <c r="JQN41" s="71"/>
      <c r="JQO41" s="71"/>
      <c r="JQP41" s="71"/>
      <c r="JQQ41" s="71"/>
      <c r="JQR41" s="71"/>
      <c r="JQS41" s="71"/>
      <c r="JQT41" s="71"/>
      <c r="JQU41" s="71"/>
      <c r="JQV41" s="71"/>
      <c r="JQW41" s="71"/>
      <c r="JQX41" s="71"/>
      <c r="JQY41" s="71"/>
      <c r="JQZ41" s="71"/>
      <c r="JRA41" s="71"/>
      <c r="JRB41" s="71"/>
      <c r="JRC41" s="71"/>
      <c r="JRD41" s="71"/>
      <c r="JRE41" s="71"/>
      <c r="JRF41" s="71"/>
      <c r="JRG41" s="71"/>
      <c r="JRH41" s="71"/>
      <c r="JRI41" s="71"/>
      <c r="JRJ41" s="71"/>
      <c r="JRK41" s="71"/>
      <c r="JRL41" s="71"/>
      <c r="JRM41" s="71"/>
      <c r="JRN41" s="71"/>
      <c r="JRO41" s="71"/>
      <c r="JRP41" s="71"/>
      <c r="JRQ41" s="71"/>
      <c r="JRR41" s="71"/>
      <c r="JRS41" s="71"/>
      <c r="JRT41" s="71"/>
      <c r="JRU41" s="71"/>
      <c r="JRV41" s="71"/>
      <c r="JRW41" s="71"/>
      <c r="JRX41" s="71"/>
      <c r="JRY41" s="71"/>
      <c r="JRZ41" s="71"/>
      <c r="JSA41" s="71"/>
      <c r="JSB41" s="71"/>
      <c r="JSC41" s="71"/>
      <c r="JSD41" s="71"/>
      <c r="JSE41" s="71"/>
      <c r="JSF41" s="71"/>
      <c r="JSG41" s="71"/>
      <c r="JSH41" s="71"/>
      <c r="JSI41" s="71"/>
      <c r="JSJ41" s="71"/>
      <c r="JSK41" s="71"/>
      <c r="JSL41" s="71"/>
      <c r="JSM41" s="71"/>
      <c r="JSN41" s="71"/>
      <c r="JSO41" s="71"/>
      <c r="JSP41" s="71"/>
      <c r="JSQ41" s="71"/>
      <c r="JSR41" s="71"/>
      <c r="JSS41" s="71"/>
      <c r="JST41" s="71"/>
      <c r="JSU41" s="71"/>
      <c r="JSV41" s="71"/>
      <c r="JSW41" s="71"/>
      <c r="JSX41" s="71"/>
      <c r="JSY41" s="71"/>
      <c r="JSZ41" s="71"/>
      <c r="JTA41" s="71"/>
      <c r="JTB41" s="71"/>
      <c r="JTC41" s="71"/>
      <c r="JTD41" s="71"/>
      <c r="JTE41" s="71"/>
      <c r="JTF41" s="71"/>
      <c r="JTG41" s="71"/>
      <c r="JTH41" s="71"/>
      <c r="JTI41" s="71"/>
      <c r="JTJ41" s="71"/>
      <c r="JTK41" s="71"/>
      <c r="JTL41" s="71"/>
      <c r="JTM41" s="71"/>
      <c r="JTN41" s="71"/>
      <c r="JTO41" s="71"/>
      <c r="JTP41" s="71"/>
      <c r="JTQ41" s="71"/>
      <c r="JTR41" s="71"/>
      <c r="JTS41" s="71"/>
      <c r="JTT41" s="71"/>
      <c r="JTU41" s="71"/>
      <c r="JTV41" s="71"/>
      <c r="JTW41" s="71"/>
      <c r="JTX41" s="71"/>
      <c r="JTY41" s="71"/>
      <c r="JTZ41" s="71"/>
      <c r="JUA41" s="71"/>
      <c r="JUB41" s="71"/>
      <c r="JUC41" s="71"/>
      <c r="JUD41" s="71"/>
      <c r="JUE41" s="71"/>
      <c r="JUF41" s="71"/>
      <c r="JUG41" s="71"/>
      <c r="JUH41" s="71"/>
      <c r="JUI41" s="71"/>
      <c r="JUJ41" s="71"/>
      <c r="JUK41" s="71"/>
      <c r="JUL41" s="71"/>
      <c r="JUM41" s="71"/>
      <c r="JUN41" s="71"/>
      <c r="JUO41" s="71"/>
      <c r="JUP41" s="71"/>
      <c r="JUQ41" s="71"/>
      <c r="JUR41" s="71"/>
      <c r="JUS41" s="71"/>
      <c r="JUT41" s="71"/>
      <c r="JUU41" s="71"/>
      <c r="JUV41" s="71"/>
      <c r="JUW41" s="71"/>
      <c r="JUX41" s="71"/>
      <c r="JUY41" s="71"/>
      <c r="JUZ41" s="71"/>
      <c r="JVA41" s="71"/>
      <c r="JVB41" s="71"/>
      <c r="JVC41" s="71"/>
      <c r="JVD41" s="71"/>
      <c r="JVE41" s="71"/>
      <c r="JVF41" s="71"/>
      <c r="JVG41" s="71"/>
      <c r="JVH41" s="71"/>
      <c r="JVI41" s="71"/>
      <c r="JVJ41" s="71"/>
      <c r="JVK41" s="71"/>
      <c r="JVL41" s="71"/>
      <c r="JVM41" s="71"/>
      <c r="JVN41" s="71"/>
      <c r="JVO41" s="71"/>
      <c r="JVP41" s="71"/>
      <c r="JVQ41" s="71"/>
      <c r="JVR41" s="71"/>
      <c r="JVS41" s="71"/>
      <c r="JVT41" s="71"/>
      <c r="JVU41" s="71"/>
      <c r="JVV41" s="71"/>
      <c r="JVW41" s="71"/>
      <c r="JVX41" s="71"/>
      <c r="JVY41" s="71"/>
      <c r="JVZ41" s="71"/>
      <c r="JWA41" s="71"/>
      <c r="JWB41" s="71"/>
      <c r="JWC41" s="71"/>
      <c r="JWD41" s="71"/>
      <c r="JWE41" s="71"/>
      <c r="JWF41" s="71"/>
      <c r="JWG41" s="71"/>
      <c r="JWH41" s="71"/>
      <c r="JWI41" s="71"/>
      <c r="JWJ41" s="71"/>
      <c r="JWK41" s="71"/>
      <c r="JWL41" s="71"/>
      <c r="JWM41" s="71"/>
      <c r="JWN41" s="71"/>
      <c r="JWO41" s="71"/>
      <c r="JWP41" s="71"/>
      <c r="JWQ41" s="71"/>
      <c r="JWR41" s="71"/>
      <c r="JWS41" s="71"/>
      <c r="JWT41" s="71"/>
      <c r="JWU41" s="71"/>
      <c r="JWV41" s="71"/>
      <c r="JWW41" s="71"/>
      <c r="JWX41" s="71"/>
      <c r="JWY41" s="71"/>
      <c r="JWZ41" s="71"/>
      <c r="JXA41" s="71"/>
      <c r="JXB41" s="71"/>
      <c r="JXC41" s="71"/>
      <c r="JXD41" s="71"/>
      <c r="JXE41" s="71"/>
      <c r="JXF41" s="71"/>
      <c r="JXG41" s="71"/>
      <c r="JXH41" s="71"/>
      <c r="JXI41" s="71"/>
      <c r="JXJ41" s="71"/>
      <c r="JXK41" s="71"/>
      <c r="JXL41" s="71"/>
      <c r="JXM41" s="71"/>
      <c r="JXN41" s="71"/>
      <c r="JXO41" s="71"/>
      <c r="JXP41" s="71"/>
      <c r="JXQ41" s="71"/>
      <c r="JXR41" s="71"/>
      <c r="JXS41" s="71"/>
      <c r="JXT41" s="71"/>
      <c r="JXU41" s="71"/>
      <c r="JXV41" s="71"/>
      <c r="JXW41" s="71"/>
      <c r="JXX41" s="71"/>
      <c r="JXY41" s="71"/>
      <c r="JXZ41" s="71"/>
      <c r="JYA41" s="71"/>
      <c r="JYB41" s="71"/>
      <c r="JYC41" s="71"/>
      <c r="JYD41" s="71"/>
      <c r="JYE41" s="71"/>
      <c r="JYF41" s="71"/>
      <c r="JYG41" s="71"/>
      <c r="JYH41" s="71"/>
      <c r="JYI41" s="71"/>
      <c r="JYJ41" s="71"/>
      <c r="JYK41" s="71"/>
      <c r="JYL41" s="71"/>
      <c r="JYM41" s="71"/>
      <c r="JYN41" s="71"/>
      <c r="JYO41" s="71"/>
      <c r="JYP41" s="71"/>
      <c r="JYQ41" s="71"/>
      <c r="JYR41" s="71"/>
      <c r="JYS41" s="71"/>
      <c r="JYT41" s="71"/>
      <c r="JYU41" s="71"/>
      <c r="JYV41" s="71"/>
      <c r="JYW41" s="71"/>
      <c r="JYX41" s="71"/>
      <c r="JYY41" s="71"/>
      <c r="JYZ41" s="71"/>
      <c r="JZA41" s="71"/>
      <c r="JZB41" s="71"/>
      <c r="JZC41" s="71"/>
      <c r="JZD41" s="71"/>
      <c r="JZE41" s="71"/>
      <c r="JZF41" s="71"/>
      <c r="JZG41" s="71"/>
      <c r="JZH41" s="71"/>
      <c r="JZI41" s="71"/>
      <c r="JZJ41" s="71"/>
      <c r="JZK41" s="71"/>
      <c r="JZL41" s="71"/>
      <c r="JZM41" s="71"/>
      <c r="JZN41" s="71"/>
      <c r="JZO41" s="71"/>
      <c r="JZP41" s="71"/>
      <c r="JZQ41" s="71"/>
      <c r="JZR41" s="71"/>
      <c r="JZS41" s="71"/>
      <c r="JZT41" s="71"/>
      <c r="JZU41" s="71"/>
      <c r="JZV41" s="71"/>
      <c r="JZW41" s="71"/>
      <c r="JZX41" s="71"/>
      <c r="JZY41" s="71"/>
      <c r="JZZ41" s="71"/>
      <c r="KAA41" s="71"/>
      <c r="KAB41" s="71"/>
      <c r="KAC41" s="71"/>
      <c r="KAD41" s="71"/>
      <c r="KAE41" s="71"/>
      <c r="KAF41" s="71"/>
      <c r="KAG41" s="71"/>
      <c r="KAH41" s="71"/>
      <c r="KAI41" s="71"/>
      <c r="KAJ41" s="71"/>
      <c r="KAK41" s="71"/>
      <c r="KAL41" s="71"/>
      <c r="KAM41" s="71"/>
      <c r="KAN41" s="71"/>
      <c r="KAO41" s="71"/>
      <c r="KAP41" s="71"/>
      <c r="KAQ41" s="71"/>
      <c r="KAR41" s="71"/>
      <c r="KAS41" s="71"/>
      <c r="KAT41" s="71"/>
      <c r="KAU41" s="71"/>
      <c r="KAV41" s="71"/>
      <c r="KAW41" s="71"/>
      <c r="KAX41" s="71"/>
      <c r="KAY41" s="71"/>
      <c r="KAZ41" s="71"/>
      <c r="KBA41" s="71"/>
      <c r="KBB41" s="71"/>
      <c r="KBC41" s="71"/>
      <c r="KBD41" s="71"/>
      <c r="KBE41" s="71"/>
      <c r="KBF41" s="71"/>
      <c r="KBG41" s="71"/>
      <c r="KBH41" s="71"/>
      <c r="KBI41" s="71"/>
      <c r="KBJ41" s="71"/>
      <c r="KBK41" s="71"/>
      <c r="KBL41" s="71"/>
      <c r="KBM41" s="71"/>
      <c r="KBN41" s="71"/>
      <c r="KBO41" s="71"/>
      <c r="KBP41" s="71"/>
      <c r="KBQ41" s="71"/>
      <c r="KBR41" s="71"/>
      <c r="KBS41" s="71"/>
      <c r="KBT41" s="71"/>
      <c r="KBU41" s="71"/>
      <c r="KBV41" s="71"/>
      <c r="KBW41" s="71"/>
      <c r="KBX41" s="71"/>
      <c r="KBY41" s="71"/>
      <c r="KBZ41" s="71"/>
      <c r="KCA41" s="71"/>
      <c r="KCB41" s="71"/>
      <c r="KCC41" s="71"/>
      <c r="KCD41" s="71"/>
      <c r="KCE41" s="71"/>
      <c r="KCF41" s="71"/>
      <c r="KCG41" s="71"/>
      <c r="KCH41" s="71"/>
      <c r="KCI41" s="71"/>
      <c r="KCJ41" s="71"/>
      <c r="KCK41" s="71"/>
      <c r="KCL41" s="71"/>
      <c r="KCM41" s="71"/>
      <c r="KCN41" s="71"/>
      <c r="KCO41" s="71"/>
      <c r="KCP41" s="71"/>
      <c r="KCQ41" s="71"/>
      <c r="KCR41" s="71"/>
      <c r="KCS41" s="71"/>
      <c r="KCT41" s="71"/>
      <c r="KCU41" s="71"/>
      <c r="KCV41" s="71"/>
      <c r="KCW41" s="71"/>
      <c r="KCX41" s="71"/>
      <c r="KCY41" s="71"/>
      <c r="KCZ41" s="71"/>
      <c r="KDA41" s="71"/>
      <c r="KDB41" s="71"/>
      <c r="KDC41" s="71"/>
      <c r="KDD41" s="71"/>
      <c r="KDE41" s="71"/>
      <c r="KDF41" s="71"/>
      <c r="KDG41" s="71"/>
      <c r="KDH41" s="71"/>
      <c r="KDI41" s="71"/>
      <c r="KDJ41" s="71"/>
      <c r="KDK41" s="71"/>
      <c r="KDL41" s="71"/>
      <c r="KDM41" s="71"/>
      <c r="KDN41" s="71"/>
      <c r="KDO41" s="71"/>
      <c r="KDP41" s="71"/>
      <c r="KDQ41" s="71"/>
      <c r="KDR41" s="71"/>
      <c r="KDS41" s="71"/>
      <c r="KDT41" s="71"/>
      <c r="KDU41" s="71"/>
      <c r="KDV41" s="71"/>
      <c r="KDW41" s="71"/>
      <c r="KDX41" s="71"/>
      <c r="KDY41" s="71"/>
      <c r="KDZ41" s="71"/>
      <c r="KEA41" s="71"/>
      <c r="KEB41" s="71"/>
      <c r="KEC41" s="71"/>
      <c r="KED41" s="71"/>
      <c r="KEE41" s="71"/>
      <c r="KEF41" s="71"/>
      <c r="KEG41" s="71"/>
      <c r="KEH41" s="71"/>
      <c r="KEI41" s="71"/>
      <c r="KEJ41" s="71"/>
      <c r="KEK41" s="71"/>
      <c r="KEL41" s="71"/>
      <c r="KEM41" s="71"/>
      <c r="KEN41" s="71"/>
      <c r="KEO41" s="71"/>
      <c r="KEP41" s="71"/>
      <c r="KEQ41" s="71"/>
      <c r="KER41" s="71"/>
      <c r="KES41" s="71"/>
      <c r="KET41" s="71"/>
      <c r="KEU41" s="71"/>
      <c r="KEV41" s="71"/>
      <c r="KEW41" s="71"/>
      <c r="KEX41" s="71"/>
      <c r="KEY41" s="71"/>
      <c r="KEZ41" s="71"/>
      <c r="KFA41" s="71"/>
      <c r="KFB41" s="71"/>
      <c r="KFC41" s="71"/>
      <c r="KFD41" s="71"/>
      <c r="KFE41" s="71"/>
      <c r="KFF41" s="71"/>
      <c r="KFG41" s="71"/>
      <c r="KFH41" s="71"/>
      <c r="KFI41" s="71"/>
      <c r="KFJ41" s="71"/>
      <c r="KFK41" s="71"/>
      <c r="KFL41" s="71"/>
      <c r="KFM41" s="71"/>
      <c r="KFN41" s="71"/>
      <c r="KFO41" s="71"/>
      <c r="KFP41" s="71"/>
      <c r="KFQ41" s="71"/>
      <c r="KFR41" s="71"/>
      <c r="KFS41" s="71"/>
      <c r="KFT41" s="71"/>
      <c r="KFU41" s="71"/>
      <c r="KFV41" s="71"/>
      <c r="KFW41" s="71"/>
      <c r="KFX41" s="71"/>
      <c r="KFY41" s="71"/>
      <c r="KFZ41" s="71"/>
      <c r="KGA41" s="71"/>
      <c r="KGB41" s="71"/>
      <c r="KGC41" s="71"/>
      <c r="KGD41" s="71"/>
      <c r="KGE41" s="71"/>
      <c r="KGF41" s="71"/>
      <c r="KGG41" s="71"/>
      <c r="KGH41" s="71"/>
      <c r="KGI41" s="71"/>
      <c r="KGJ41" s="71"/>
      <c r="KGK41" s="71"/>
      <c r="KGL41" s="71"/>
      <c r="KGM41" s="71"/>
      <c r="KGN41" s="71"/>
      <c r="KGO41" s="71"/>
      <c r="KGP41" s="71"/>
      <c r="KGQ41" s="71"/>
      <c r="KGR41" s="71"/>
      <c r="KGS41" s="71"/>
      <c r="KGT41" s="71"/>
      <c r="KGU41" s="71"/>
      <c r="KGV41" s="71"/>
      <c r="KGW41" s="71"/>
      <c r="KGX41" s="71"/>
      <c r="KGY41" s="71"/>
      <c r="KGZ41" s="71"/>
      <c r="KHA41" s="71"/>
      <c r="KHB41" s="71"/>
      <c r="KHC41" s="71"/>
      <c r="KHD41" s="71"/>
      <c r="KHE41" s="71"/>
      <c r="KHF41" s="71"/>
      <c r="KHG41" s="71"/>
      <c r="KHH41" s="71"/>
      <c r="KHI41" s="71"/>
      <c r="KHJ41" s="71"/>
      <c r="KHK41" s="71"/>
      <c r="KHL41" s="71"/>
      <c r="KHM41" s="71"/>
      <c r="KHN41" s="71"/>
      <c r="KHO41" s="71"/>
      <c r="KHP41" s="71"/>
      <c r="KHQ41" s="71"/>
      <c r="KHR41" s="71"/>
      <c r="KHS41" s="71"/>
      <c r="KHT41" s="71"/>
      <c r="KHU41" s="71"/>
      <c r="KHV41" s="71"/>
      <c r="KHW41" s="71"/>
      <c r="KHX41" s="71"/>
      <c r="KHY41" s="71"/>
      <c r="KHZ41" s="71"/>
      <c r="KIA41" s="71"/>
      <c r="KIB41" s="71"/>
      <c r="KIC41" s="71"/>
      <c r="KID41" s="71"/>
      <c r="KIE41" s="71"/>
      <c r="KIF41" s="71"/>
      <c r="KIG41" s="71"/>
      <c r="KIH41" s="71"/>
      <c r="KII41" s="71"/>
      <c r="KIJ41" s="71"/>
      <c r="KIK41" s="71"/>
      <c r="KIL41" s="71"/>
      <c r="KIM41" s="71"/>
      <c r="KIN41" s="71"/>
      <c r="KIO41" s="71"/>
      <c r="KIP41" s="71"/>
      <c r="KIQ41" s="71"/>
      <c r="KIR41" s="71"/>
      <c r="KIS41" s="71"/>
      <c r="KIT41" s="71"/>
      <c r="KIU41" s="71"/>
      <c r="KIV41" s="71"/>
      <c r="KIW41" s="71"/>
      <c r="KIX41" s="71"/>
      <c r="KIY41" s="71"/>
      <c r="KIZ41" s="71"/>
      <c r="KJA41" s="71"/>
      <c r="KJB41" s="71"/>
      <c r="KJC41" s="71"/>
      <c r="KJD41" s="71"/>
      <c r="KJE41" s="71"/>
      <c r="KJF41" s="71"/>
      <c r="KJG41" s="71"/>
      <c r="KJH41" s="71"/>
      <c r="KJI41" s="71"/>
      <c r="KJJ41" s="71"/>
      <c r="KJK41" s="71"/>
      <c r="KJL41" s="71"/>
      <c r="KJM41" s="71"/>
      <c r="KJN41" s="71"/>
      <c r="KJO41" s="71"/>
      <c r="KJP41" s="71"/>
      <c r="KJQ41" s="71"/>
      <c r="KJR41" s="71"/>
      <c r="KJS41" s="71"/>
      <c r="KJT41" s="71"/>
      <c r="KJU41" s="71"/>
      <c r="KJV41" s="71"/>
      <c r="KJW41" s="71"/>
      <c r="KJX41" s="71"/>
      <c r="KJY41" s="71"/>
      <c r="KJZ41" s="71"/>
      <c r="KKA41" s="71"/>
      <c r="KKB41" s="71"/>
      <c r="KKC41" s="71"/>
      <c r="KKD41" s="71"/>
      <c r="KKE41" s="71"/>
      <c r="KKF41" s="71"/>
      <c r="KKG41" s="71"/>
      <c r="KKH41" s="71"/>
      <c r="KKI41" s="71"/>
      <c r="KKJ41" s="71"/>
      <c r="KKK41" s="71"/>
      <c r="KKL41" s="71"/>
      <c r="KKM41" s="71"/>
      <c r="KKN41" s="71"/>
      <c r="KKO41" s="71"/>
      <c r="KKP41" s="71"/>
      <c r="KKQ41" s="71"/>
      <c r="KKR41" s="71"/>
      <c r="KKS41" s="71"/>
      <c r="KKT41" s="71"/>
      <c r="KKU41" s="71"/>
      <c r="KKV41" s="71"/>
      <c r="KKW41" s="71"/>
      <c r="KKX41" s="71"/>
      <c r="KKY41" s="71"/>
      <c r="KKZ41" s="71"/>
      <c r="KLA41" s="71"/>
      <c r="KLB41" s="71"/>
      <c r="KLC41" s="71"/>
      <c r="KLD41" s="71"/>
      <c r="KLE41" s="71"/>
      <c r="KLF41" s="71"/>
      <c r="KLG41" s="71"/>
      <c r="KLH41" s="71"/>
      <c r="KLI41" s="71"/>
      <c r="KLJ41" s="71"/>
      <c r="KLK41" s="71"/>
      <c r="KLL41" s="71"/>
      <c r="KLM41" s="71"/>
      <c r="KLN41" s="71"/>
      <c r="KLO41" s="71"/>
      <c r="KLP41" s="71"/>
      <c r="KLQ41" s="71"/>
      <c r="KLR41" s="71"/>
      <c r="KLS41" s="71"/>
      <c r="KLT41" s="71"/>
      <c r="KLU41" s="71"/>
      <c r="KLV41" s="71"/>
      <c r="KLW41" s="71"/>
      <c r="KLX41" s="71"/>
      <c r="KLY41" s="71"/>
      <c r="KLZ41" s="71"/>
      <c r="KMA41" s="71"/>
      <c r="KMB41" s="71"/>
      <c r="KMC41" s="71"/>
      <c r="KMD41" s="71"/>
      <c r="KME41" s="71"/>
      <c r="KMF41" s="71"/>
      <c r="KMG41" s="71"/>
      <c r="KMH41" s="71"/>
      <c r="KMI41" s="71"/>
      <c r="KMJ41" s="71"/>
      <c r="KMK41" s="71"/>
      <c r="KML41" s="71"/>
      <c r="KMM41" s="71"/>
      <c r="KMN41" s="71"/>
      <c r="KMO41" s="71"/>
      <c r="KMP41" s="71"/>
      <c r="KMQ41" s="71"/>
      <c r="KMR41" s="71"/>
      <c r="KMS41" s="71"/>
      <c r="KMT41" s="71"/>
      <c r="KMU41" s="71"/>
      <c r="KMV41" s="71"/>
      <c r="KMW41" s="71"/>
      <c r="KMX41" s="71"/>
      <c r="KMY41" s="71"/>
      <c r="KMZ41" s="71"/>
      <c r="KNA41" s="71"/>
      <c r="KNB41" s="71"/>
      <c r="KNC41" s="71"/>
      <c r="KND41" s="71"/>
      <c r="KNE41" s="71"/>
      <c r="KNF41" s="71"/>
      <c r="KNG41" s="71"/>
      <c r="KNH41" s="71"/>
      <c r="KNI41" s="71"/>
      <c r="KNJ41" s="71"/>
      <c r="KNK41" s="71"/>
      <c r="KNL41" s="71"/>
      <c r="KNM41" s="71"/>
      <c r="KNN41" s="71"/>
      <c r="KNO41" s="71"/>
      <c r="KNP41" s="71"/>
      <c r="KNQ41" s="71"/>
      <c r="KNR41" s="71"/>
      <c r="KNS41" s="71"/>
      <c r="KNT41" s="71"/>
      <c r="KNU41" s="71"/>
      <c r="KNV41" s="71"/>
      <c r="KNW41" s="71"/>
      <c r="KNX41" s="71"/>
      <c r="KNY41" s="71"/>
      <c r="KNZ41" s="71"/>
      <c r="KOA41" s="71"/>
      <c r="KOB41" s="71"/>
      <c r="KOC41" s="71"/>
      <c r="KOD41" s="71"/>
      <c r="KOE41" s="71"/>
      <c r="KOF41" s="71"/>
      <c r="KOG41" s="71"/>
      <c r="KOH41" s="71"/>
      <c r="KOI41" s="71"/>
      <c r="KOJ41" s="71"/>
      <c r="KOK41" s="71"/>
      <c r="KOL41" s="71"/>
      <c r="KOM41" s="71"/>
      <c r="KON41" s="71"/>
      <c r="KOO41" s="71"/>
      <c r="KOP41" s="71"/>
      <c r="KOQ41" s="71"/>
      <c r="KOR41" s="71"/>
      <c r="KOS41" s="71"/>
      <c r="KOT41" s="71"/>
      <c r="KOU41" s="71"/>
      <c r="KOV41" s="71"/>
      <c r="KOW41" s="71"/>
      <c r="KOX41" s="71"/>
      <c r="KOY41" s="71"/>
      <c r="KOZ41" s="71"/>
      <c r="KPA41" s="71"/>
      <c r="KPB41" s="71"/>
      <c r="KPC41" s="71"/>
      <c r="KPD41" s="71"/>
      <c r="KPE41" s="71"/>
      <c r="KPF41" s="71"/>
      <c r="KPG41" s="71"/>
      <c r="KPH41" s="71"/>
      <c r="KPI41" s="71"/>
      <c r="KPJ41" s="71"/>
      <c r="KPK41" s="71"/>
      <c r="KPL41" s="71"/>
      <c r="KPM41" s="71"/>
      <c r="KPN41" s="71"/>
      <c r="KPO41" s="71"/>
      <c r="KPP41" s="71"/>
      <c r="KPQ41" s="71"/>
      <c r="KPR41" s="71"/>
      <c r="KPS41" s="71"/>
      <c r="KPT41" s="71"/>
      <c r="KPU41" s="71"/>
      <c r="KPV41" s="71"/>
      <c r="KPW41" s="71"/>
      <c r="KPX41" s="71"/>
      <c r="KPY41" s="71"/>
      <c r="KPZ41" s="71"/>
      <c r="KQA41" s="71"/>
      <c r="KQB41" s="71"/>
      <c r="KQC41" s="71"/>
      <c r="KQD41" s="71"/>
      <c r="KQE41" s="71"/>
      <c r="KQF41" s="71"/>
      <c r="KQG41" s="71"/>
      <c r="KQH41" s="71"/>
      <c r="KQI41" s="71"/>
      <c r="KQJ41" s="71"/>
      <c r="KQK41" s="71"/>
      <c r="KQL41" s="71"/>
      <c r="KQM41" s="71"/>
      <c r="KQN41" s="71"/>
      <c r="KQO41" s="71"/>
      <c r="KQP41" s="71"/>
      <c r="KQQ41" s="71"/>
      <c r="KQR41" s="71"/>
      <c r="KQS41" s="71"/>
      <c r="KQT41" s="71"/>
      <c r="KQU41" s="71"/>
      <c r="KQV41" s="71"/>
      <c r="KQW41" s="71"/>
      <c r="KQX41" s="71"/>
      <c r="KQY41" s="71"/>
      <c r="KQZ41" s="71"/>
      <c r="KRA41" s="71"/>
      <c r="KRB41" s="71"/>
      <c r="KRC41" s="71"/>
      <c r="KRD41" s="71"/>
      <c r="KRE41" s="71"/>
      <c r="KRF41" s="71"/>
      <c r="KRG41" s="71"/>
      <c r="KRH41" s="71"/>
      <c r="KRI41" s="71"/>
      <c r="KRJ41" s="71"/>
      <c r="KRK41" s="71"/>
      <c r="KRL41" s="71"/>
      <c r="KRM41" s="71"/>
      <c r="KRN41" s="71"/>
      <c r="KRO41" s="71"/>
      <c r="KRP41" s="71"/>
      <c r="KRQ41" s="71"/>
      <c r="KRR41" s="71"/>
      <c r="KRS41" s="71"/>
      <c r="KRT41" s="71"/>
      <c r="KRU41" s="71"/>
      <c r="KRV41" s="71"/>
      <c r="KRW41" s="71"/>
      <c r="KRX41" s="71"/>
      <c r="KRY41" s="71"/>
      <c r="KRZ41" s="71"/>
      <c r="KSA41" s="71"/>
      <c r="KSB41" s="71"/>
      <c r="KSC41" s="71"/>
      <c r="KSD41" s="71"/>
      <c r="KSE41" s="71"/>
      <c r="KSF41" s="71"/>
      <c r="KSG41" s="71"/>
      <c r="KSH41" s="71"/>
      <c r="KSI41" s="71"/>
      <c r="KSJ41" s="71"/>
      <c r="KSK41" s="71"/>
      <c r="KSL41" s="71"/>
      <c r="KSM41" s="71"/>
      <c r="KSN41" s="71"/>
      <c r="KSO41" s="71"/>
      <c r="KSP41" s="71"/>
      <c r="KSQ41" s="71"/>
      <c r="KSR41" s="71"/>
      <c r="KSS41" s="71"/>
      <c r="KST41" s="71"/>
      <c r="KSU41" s="71"/>
      <c r="KSV41" s="71"/>
      <c r="KSW41" s="71"/>
      <c r="KSX41" s="71"/>
      <c r="KSY41" s="71"/>
      <c r="KSZ41" s="71"/>
      <c r="KTA41" s="71"/>
      <c r="KTB41" s="71"/>
      <c r="KTC41" s="71"/>
      <c r="KTD41" s="71"/>
      <c r="KTE41" s="71"/>
      <c r="KTF41" s="71"/>
      <c r="KTG41" s="71"/>
      <c r="KTH41" s="71"/>
      <c r="KTI41" s="71"/>
      <c r="KTJ41" s="71"/>
      <c r="KTK41" s="71"/>
      <c r="KTL41" s="71"/>
      <c r="KTM41" s="71"/>
      <c r="KTN41" s="71"/>
      <c r="KTO41" s="71"/>
      <c r="KTP41" s="71"/>
      <c r="KTQ41" s="71"/>
      <c r="KTR41" s="71"/>
      <c r="KTS41" s="71"/>
      <c r="KTT41" s="71"/>
      <c r="KTU41" s="71"/>
      <c r="KTV41" s="71"/>
      <c r="KTW41" s="71"/>
      <c r="KTX41" s="71"/>
      <c r="KTY41" s="71"/>
      <c r="KTZ41" s="71"/>
      <c r="KUA41" s="71"/>
      <c r="KUB41" s="71"/>
      <c r="KUC41" s="71"/>
      <c r="KUD41" s="71"/>
      <c r="KUE41" s="71"/>
      <c r="KUF41" s="71"/>
      <c r="KUG41" s="71"/>
      <c r="KUH41" s="71"/>
      <c r="KUI41" s="71"/>
      <c r="KUJ41" s="71"/>
      <c r="KUK41" s="71"/>
      <c r="KUL41" s="71"/>
      <c r="KUM41" s="71"/>
      <c r="KUN41" s="71"/>
      <c r="KUO41" s="71"/>
      <c r="KUP41" s="71"/>
      <c r="KUQ41" s="71"/>
      <c r="KUR41" s="71"/>
      <c r="KUS41" s="71"/>
      <c r="KUT41" s="71"/>
      <c r="KUU41" s="71"/>
      <c r="KUV41" s="71"/>
      <c r="KUW41" s="71"/>
      <c r="KUX41" s="71"/>
      <c r="KUY41" s="71"/>
      <c r="KUZ41" s="71"/>
      <c r="KVA41" s="71"/>
      <c r="KVB41" s="71"/>
      <c r="KVC41" s="71"/>
      <c r="KVD41" s="71"/>
      <c r="KVE41" s="71"/>
      <c r="KVF41" s="71"/>
      <c r="KVG41" s="71"/>
      <c r="KVH41" s="71"/>
      <c r="KVI41" s="71"/>
      <c r="KVJ41" s="71"/>
      <c r="KVK41" s="71"/>
      <c r="KVL41" s="71"/>
      <c r="KVM41" s="71"/>
      <c r="KVN41" s="71"/>
      <c r="KVO41" s="71"/>
      <c r="KVP41" s="71"/>
      <c r="KVQ41" s="71"/>
      <c r="KVR41" s="71"/>
      <c r="KVS41" s="71"/>
      <c r="KVT41" s="71"/>
      <c r="KVU41" s="71"/>
      <c r="KVV41" s="71"/>
      <c r="KVW41" s="71"/>
      <c r="KVX41" s="71"/>
      <c r="KVY41" s="71"/>
      <c r="KVZ41" s="71"/>
      <c r="KWA41" s="71"/>
      <c r="KWB41" s="71"/>
      <c r="KWC41" s="71"/>
      <c r="KWD41" s="71"/>
      <c r="KWE41" s="71"/>
      <c r="KWF41" s="71"/>
      <c r="KWG41" s="71"/>
      <c r="KWH41" s="71"/>
      <c r="KWI41" s="71"/>
      <c r="KWJ41" s="71"/>
      <c r="KWK41" s="71"/>
      <c r="KWL41" s="71"/>
      <c r="KWM41" s="71"/>
      <c r="KWN41" s="71"/>
      <c r="KWO41" s="71"/>
      <c r="KWP41" s="71"/>
      <c r="KWQ41" s="71"/>
      <c r="KWR41" s="71"/>
      <c r="KWS41" s="71"/>
      <c r="KWT41" s="71"/>
      <c r="KWU41" s="71"/>
      <c r="KWV41" s="71"/>
      <c r="KWW41" s="71"/>
      <c r="KWX41" s="71"/>
      <c r="KWY41" s="71"/>
      <c r="KWZ41" s="71"/>
      <c r="KXA41" s="71"/>
      <c r="KXB41" s="71"/>
      <c r="KXC41" s="71"/>
      <c r="KXD41" s="71"/>
      <c r="KXE41" s="71"/>
      <c r="KXF41" s="71"/>
      <c r="KXG41" s="71"/>
      <c r="KXH41" s="71"/>
      <c r="KXI41" s="71"/>
      <c r="KXJ41" s="71"/>
      <c r="KXK41" s="71"/>
      <c r="KXL41" s="71"/>
      <c r="KXM41" s="71"/>
      <c r="KXN41" s="71"/>
      <c r="KXO41" s="71"/>
      <c r="KXP41" s="71"/>
      <c r="KXQ41" s="71"/>
      <c r="KXR41" s="71"/>
      <c r="KXS41" s="71"/>
      <c r="KXT41" s="71"/>
      <c r="KXU41" s="71"/>
      <c r="KXV41" s="71"/>
      <c r="KXW41" s="71"/>
      <c r="KXX41" s="71"/>
      <c r="KXY41" s="71"/>
      <c r="KXZ41" s="71"/>
      <c r="KYA41" s="71"/>
      <c r="KYB41" s="71"/>
      <c r="KYC41" s="71"/>
      <c r="KYD41" s="71"/>
      <c r="KYE41" s="71"/>
      <c r="KYF41" s="71"/>
      <c r="KYG41" s="71"/>
      <c r="KYH41" s="71"/>
      <c r="KYI41" s="71"/>
      <c r="KYJ41" s="71"/>
      <c r="KYK41" s="71"/>
      <c r="KYL41" s="71"/>
      <c r="KYM41" s="71"/>
      <c r="KYN41" s="71"/>
      <c r="KYO41" s="71"/>
      <c r="KYP41" s="71"/>
      <c r="KYQ41" s="71"/>
      <c r="KYR41" s="71"/>
      <c r="KYS41" s="71"/>
      <c r="KYT41" s="71"/>
      <c r="KYU41" s="71"/>
      <c r="KYV41" s="71"/>
      <c r="KYW41" s="71"/>
      <c r="KYX41" s="71"/>
      <c r="KYY41" s="71"/>
      <c r="KYZ41" s="71"/>
      <c r="KZA41" s="71"/>
      <c r="KZB41" s="71"/>
      <c r="KZC41" s="71"/>
      <c r="KZD41" s="71"/>
      <c r="KZE41" s="71"/>
      <c r="KZF41" s="71"/>
      <c r="KZG41" s="71"/>
      <c r="KZH41" s="71"/>
      <c r="KZI41" s="71"/>
      <c r="KZJ41" s="71"/>
      <c r="KZK41" s="71"/>
      <c r="KZL41" s="71"/>
      <c r="KZM41" s="71"/>
      <c r="KZN41" s="71"/>
      <c r="KZO41" s="71"/>
      <c r="KZP41" s="71"/>
      <c r="KZQ41" s="71"/>
      <c r="KZR41" s="71"/>
      <c r="KZS41" s="71"/>
      <c r="KZT41" s="71"/>
      <c r="KZU41" s="71"/>
      <c r="KZV41" s="71"/>
      <c r="KZW41" s="71"/>
      <c r="KZX41" s="71"/>
      <c r="KZY41" s="71"/>
      <c r="KZZ41" s="71"/>
      <c r="LAA41" s="71"/>
      <c r="LAB41" s="71"/>
      <c r="LAC41" s="71"/>
      <c r="LAD41" s="71"/>
      <c r="LAE41" s="71"/>
      <c r="LAF41" s="71"/>
      <c r="LAG41" s="71"/>
      <c r="LAH41" s="71"/>
      <c r="LAI41" s="71"/>
      <c r="LAJ41" s="71"/>
      <c r="LAK41" s="71"/>
      <c r="LAL41" s="71"/>
      <c r="LAM41" s="71"/>
      <c r="LAN41" s="71"/>
      <c r="LAO41" s="71"/>
      <c r="LAP41" s="71"/>
      <c r="LAQ41" s="71"/>
      <c r="LAR41" s="71"/>
      <c r="LAS41" s="71"/>
      <c r="LAT41" s="71"/>
      <c r="LAU41" s="71"/>
      <c r="LAV41" s="71"/>
      <c r="LAW41" s="71"/>
      <c r="LAX41" s="71"/>
      <c r="LAY41" s="71"/>
      <c r="LAZ41" s="71"/>
      <c r="LBA41" s="71"/>
      <c r="LBB41" s="71"/>
      <c r="LBC41" s="71"/>
      <c r="LBD41" s="71"/>
      <c r="LBE41" s="71"/>
      <c r="LBF41" s="71"/>
      <c r="LBG41" s="71"/>
      <c r="LBH41" s="71"/>
      <c r="LBI41" s="71"/>
      <c r="LBJ41" s="71"/>
      <c r="LBK41" s="71"/>
      <c r="LBL41" s="71"/>
      <c r="LBM41" s="71"/>
      <c r="LBN41" s="71"/>
      <c r="LBO41" s="71"/>
      <c r="LBP41" s="71"/>
      <c r="LBQ41" s="71"/>
      <c r="LBR41" s="71"/>
      <c r="LBS41" s="71"/>
      <c r="LBT41" s="71"/>
      <c r="LBU41" s="71"/>
      <c r="LBV41" s="71"/>
      <c r="LBW41" s="71"/>
      <c r="LBX41" s="71"/>
      <c r="LBY41" s="71"/>
      <c r="LBZ41" s="71"/>
      <c r="LCA41" s="71"/>
      <c r="LCB41" s="71"/>
      <c r="LCC41" s="71"/>
      <c r="LCD41" s="71"/>
      <c r="LCE41" s="71"/>
      <c r="LCF41" s="71"/>
      <c r="LCG41" s="71"/>
      <c r="LCH41" s="71"/>
      <c r="LCI41" s="71"/>
      <c r="LCJ41" s="71"/>
      <c r="LCK41" s="71"/>
      <c r="LCL41" s="71"/>
      <c r="LCM41" s="71"/>
      <c r="LCN41" s="71"/>
      <c r="LCO41" s="71"/>
      <c r="LCP41" s="71"/>
      <c r="LCQ41" s="71"/>
      <c r="LCR41" s="71"/>
      <c r="LCS41" s="71"/>
      <c r="LCT41" s="71"/>
      <c r="LCU41" s="71"/>
      <c r="LCV41" s="71"/>
      <c r="LCW41" s="71"/>
      <c r="LCX41" s="71"/>
      <c r="LCY41" s="71"/>
      <c r="LCZ41" s="71"/>
      <c r="LDA41" s="71"/>
      <c r="LDB41" s="71"/>
      <c r="LDC41" s="71"/>
      <c r="LDD41" s="71"/>
      <c r="LDE41" s="71"/>
      <c r="LDF41" s="71"/>
      <c r="LDG41" s="71"/>
      <c r="LDH41" s="71"/>
      <c r="LDI41" s="71"/>
      <c r="LDJ41" s="71"/>
      <c r="LDK41" s="71"/>
      <c r="LDL41" s="71"/>
      <c r="LDM41" s="71"/>
      <c r="LDN41" s="71"/>
      <c r="LDO41" s="71"/>
      <c r="LDP41" s="71"/>
      <c r="LDQ41" s="71"/>
      <c r="LDR41" s="71"/>
      <c r="LDS41" s="71"/>
      <c r="LDT41" s="71"/>
      <c r="LDU41" s="71"/>
      <c r="LDV41" s="71"/>
      <c r="LDW41" s="71"/>
      <c r="LDX41" s="71"/>
      <c r="LDY41" s="71"/>
      <c r="LDZ41" s="71"/>
      <c r="LEA41" s="71"/>
      <c r="LEB41" s="71"/>
      <c r="LEC41" s="71"/>
      <c r="LED41" s="71"/>
      <c r="LEE41" s="71"/>
      <c r="LEF41" s="71"/>
      <c r="LEG41" s="71"/>
      <c r="LEH41" s="71"/>
      <c r="LEI41" s="71"/>
      <c r="LEJ41" s="71"/>
      <c r="LEK41" s="71"/>
      <c r="LEL41" s="71"/>
      <c r="LEM41" s="71"/>
      <c r="LEN41" s="71"/>
      <c r="LEO41" s="71"/>
      <c r="LEP41" s="71"/>
      <c r="LEQ41" s="71"/>
      <c r="LER41" s="71"/>
      <c r="LES41" s="71"/>
      <c r="LET41" s="71"/>
      <c r="LEU41" s="71"/>
      <c r="LEV41" s="71"/>
      <c r="LEW41" s="71"/>
      <c r="LEX41" s="71"/>
      <c r="LEY41" s="71"/>
      <c r="LEZ41" s="71"/>
      <c r="LFA41" s="71"/>
      <c r="LFB41" s="71"/>
      <c r="LFC41" s="71"/>
      <c r="LFD41" s="71"/>
      <c r="LFE41" s="71"/>
      <c r="LFF41" s="71"/>
      <c r="LFG41" s="71"/>
      <c r="LFH41" s="71"/>
      <c r="LFI41" s="71"/>
      <c r="LFJ41" s="71"/>
      <c r="LFK41" s="71"/>
      <c r="LFL41" s="71"/>
      <c r="LFM41" s="71"/>
      <c r="LFN41" s="71"/>
      <c r="LFO41" s="71"/>
      <c r="LFP41" s="71"/>
      <c r="LFQ41" s="71"/>
      <c r="LFR41" s="71"/>
      <c r="LFS41" s="71"/>
      <c r="LFT41" s="71"/>
      <c r="LFU41" s="71"/>
      <c r="LFV41" s="71"/>
      <c r="LFW41" s="71"/>
      <c r="LFX41" s="71"/>
      <c r="LFY41" s="71"/>
      <c r="LFZ41" s="71"/>
      <c r="LGA41" s="71"/>
      <c r="LGB41" s="71"/>
      <c r="LGC41" s="71"/>
      <c r="LGD41" s="71"/>
      <c r="LGE41" s="71"/>
      <c r="LGF41" s="71"/>
      <c r="LGG41" s="71"/>
      <c r="LGH41" s="71"/>
      <c r="LGI41" s="71"/>
      <c r="LGJ41" s="71"/>
      <c r="LGK41" s="71"/>
      <c r="LGL41" s="71"/>
      <c r="LGM41" s="71"/>
      <c r="LGN41" s="71"/>
      <c r="LGO41" s="71"/>
      <c r="LGP41" s="71"/>
      <c r="LGQ41" s="71"/>
      <c r="LGR41" s="71"/>
      <c r="LGS41" s="71"/>
      <c r="LGT41" s="71"/>
      <c r="LGU41" s="71"/>
      <c r="LGV41" s="71"/>
      <c r="LGW41" s="71"/>
      <c r="LGX41" s="71"/>
      <c r="LGY41" s="71"/>
      <c r="LGZ41" s="71"/>
      <c r="LHA41" s="71"/>
      <c r="LHB41" s="71"/>
      <c r="LHC41" s="71"/>
      <c r="LHD41" s="71"/>
      <c r="LHE41" s="71"/>
      <c r="LHF41" s="71"/>
      <c r="LHG41" s="71"/>
      <c r="LHH41" s="71"/>
      <c r="LHI41" s="71"/>
      <c r="LHJ41" s="71"/>
      <c r="LHK41" s="71"/>
      <c r="LHL41" s="71"/>
      <c r="LHM41" s="71"/>
      <c r="LHN41" s="71"/>
      <c r="LHO41" s="71"/>
      <c r="LHP41" s="71"/>
      <c r="LHQ41" s="71"/>
      <c r="LHR41" s="71"/>
      <c r="LHS41" s="71"/>
      <c r="LHT41" s="71"/>
      <c r="LHU41" s="71"/>
      <c r="LHV41" s="71"/>
      <c r="LHW41" s="71"/>
      <c r="LHX41" s="71"/>
      <c r="LHY41" s="71"/>
      <c r="LHZ41" s="71"/>
      <c r="LIA41" s="71"/>
      <c r="LIB41" s="71"/>
      <c r="LIC41" s="71"/>
      <c r="LID41" s="71"/>
      <c r="LIE41" s="71"/>
      <c r="LIF41" s="71"/>
      <c r="LIG41" s="71"/>
      <c r="LIH41" s="71"/>
      <c r="LII41" s="71"/>
      <c r="LIJ41" s="71"/>
      <c r="LIK41" s="71"/>
      <c r="LIL41" s="71"/>
      <c r="LIM41" s="71"/>
      <c r="LIN41" s="71"/>
      <c r="LIO41" s="71"/>
      <c r="LIP41" s="71"/>
      <c r="LIQ41" s="71"/>
      <c r="LIR41" s="71"/>
      <c r="LIS41" s="71"/>
      <c r="LIT41" s="71"/>
      <c r="LIU41" s="71"/>
      <c r="LIV41" s="71"/>
      <c r="LIW41" s="71"/>
      <c r="LIX41" s="71"/>
      <c r="LIY41" s="71"/>
      <c r="LIZ41" s="71"/>
      <c r="LJA41" s="71"/>
      <c r="LJB41" s="71"/>
      <c r="LJC41" s="71"/>
      <c r="LJD41" s="71"/>
      <c r="LJE41" s="71"/>
      <c r="LJF41" s="71"/>
      <c r="LJG41" s="71"/>
      <c r="LJH41" s="71"/>
      <c r="LJI41" s="71"/>
      <c r="LJJ41" s="71"/>
      <c r="LJK41" s="71"/>
      <c r="LJL41" s="71"/>
      <c r="LJM41" s="71"/>
      <c r="LJN41" s="71"/>
      <c r="LJO41" s="71"/>
      <c r="LJP41" s="71"/>
      <c r="LJQ41" s="71"/>
      <c r="LJR41" s="71"/>
      <c r="LJS41" s="71"/>
      <c r="LJT41" s="71"/>
      <c r="LJU41" s="71"/>
      <c r="LJV41" s="71"/>
      <c r="LJW41" s="71"/>
      <c r="LJX41" s="71"/>
      <c r="LJY41" s="71"/>
      <c r="LJZ41" s="71"/>
      <c r="LKA41" s="71"/>
      <c r="LKB41" s="71"/>
      <c r="LKC41" s="71"/>
      <c r="LKD41" s="71"/>
      <c r="LKE41" s="71"/>
      <c r="LKF41" s="71"/>
      <c r="LKG41" s="71"/>
      <c r="LKH41" s="71"/>
      <c r="LKI41" s="71"/>
      <c r="LKJ41" s="71"/>
      <c r="LKK41" s="71"/>
      <c r="LKL41" s="71"/>
      <c r="LKM41" s="71"/>
      <c r="LKN41" s="71"/>
      <c r="LKO41" s="71"/>
      <c r="LKP41" s="71"/>
      <c r="LKQ41" s="71"/>
      <c r="LKR41" s="71"/>
      <c r="LKS41" s="71"/>
      <c r="LKT41" s="71"/>
      <c r="LKU41" s="71"/>
      <c r="LKV41" s="71"/>
      <c r="LKW41" s="71"/>
      <c r="LKX41" s="71"/>
      <c r="LKY41" s="71"/>
      <c r="LKZ41" s="71"/>
      <c r="LLA41" s="71"/>
      <c r="LLB41" s="71"/>
      <c r="LLC41" s="71"/>
      <c r="LLD41" s="71"/>
      <c r="LLE41" s="71"/>
      <c r="LLF41" s="71"/>
      <c r="LLG41" s="71"/>
      <c r="LLH41" s="71"/>
      <c r="LLI41" s="71"/>
      <c r="LLJ41" s="71"/>
      <c r="LLK41" s="71"/>
      <c r="LLL41" s="71"/>
      <c r="LLM41" s="71"/>
      <c r="LLN41" s="71"/>
      <c r="LLO41" s="71"/>
      <c r="LLP41" s="71"/>
      <c r="LLQ41" s="71"/>
      <c r="LLR41" s="71"/>
      <c r="LLS41" s="71"/>
      <c r="LLT41" s="71"/>
      <c r="LLU41" s="71"/>
      <c r="LLV41" s="71"/>
      <c r="LLW41" s="71"/>
      <c r="LLX41" s="71"/>
      <c r="LLY41" s="71"/>
      <c r="LLZ41" s="71"/>
      <c r="LMA41" s="71"/>
      <c r="LMB41" s="71"/>
      <c r="LMC41" s="71"/>
      <c r="LMD41" s="71"/>
      <c r="LME41" s="71"/>
      <c r="LMF41" s="71"/>
      <c r="LMG41" s="71"/>
      <c r="LMH41" s="71"/>
      <c r="LMI41" s="71"/>
      <c r="LMJ41" s="71"/>
      <c r="LMK41" s="71"/>
      <c r="LML41" s="71"/>
      <c r="LMM41" s="71"/>
      <c r="LMN41" s="71"/>
      <c r="LMO41" s="71"/>
      <c r="LMP41" s="71"/>
      <c r="LMQ41" s="71"/>
      <c r="LMR41" s="71"/>
      <c r="LMS41" s="71"/>
      <c r="LMT41" s="71"/>
      <c r="LMU41" s="71"/>
      <c r="LMV41" s="71"/>
      <c r="LMW41" s="71"/>
      <c r="LMX41" s="71"/>
      <c r="LMY41" s="71"/>
      <c r="LMZ41" s="71"/>
      <c r="LNA41" s="71"/>
      <c r="LNB41" s="71"/>
      <c r="LNC41" s="71"/>
      <c r="LND41" s="71"/>
      <c r="LNE41" s="71"/>
      <c r="LNF41" s="71"/>
      <c r="LNG41" s="71"/>
      <c r="LNH41" s="71"/>
      <c r="LNI41" s="71"/>
      <c r="LNJ41" s="71"/>
      <c r="LNK41" s="71"/>
      <c r="LNL41" s="71"/>
      <c r="LNM41" s="71"/>
      <c r="LNN41" s="71"/>
      <c r="LNO41" s="71"/>
      <c r="LNP41" s="71"/>
      <c r="LNQ41" s="71"/>
      <c r="LNR41" s="71"/>
      <c r="LNS41" s="71"/>
      <c r="LNT41" s="71"/>
      <c r="LNU41" s="71"/>
      <c r="LNV41" s="71"/>
      <c r="LNW41" s="71"/>
      <c r="LNX41" s="71"/>
      <c r="LNY41" s="71"/>
      <c r="LNZ41" s="71"/>
      <c r="LOA41" s="71"/>
      <c r="LOB41" s="71"/>
      <c r="LOC41" s="71"/>
      <c r="LOD41" s="71"/>
      <c r="LOE41" s="71"/>
      <c r="LOF41" s="71"/>
      <c r="LOG41" s="71"/>
      <c r="LOH41" s="71"/>
      <c r="LOI41" s="71"/>
      <c r="LOJ41" s="71"/>
      <c r="LOK41" s="71"/>
      <c r="LOL41" s="71"/>
      <c r="LOM41" s="71"/>
      <c r="LON41" s="71"/>
      <c r="LOO41" s="71"/>
      <c r="LOP41" s="71"/>
      <c r="LOQ41" s="71"/>
      <c r="LOR41" s="71"/>
      <c r="LOS41" s="71"/>
      <c r="LOT41" s="71"/>
      <c r="LOU41" s="71"/>
      <c r="LOV41" s="71"/>
      <c r="LOW41" s="71"/>
      <c r="LOX41" s="71"/>
      <c r="LOY41" s="71"/>
      <c r="LOZ41" s="71"/>
      <c r="LPA41" s="71"/>
      <c r="LPB41" s="71"/>
      <c r="LPC41" s="71"/>
      <c r="LPD41" s="71"/>
      <c r="LPE41" s="71"/>
      <c r="LPF41" s="71"/>
      <c r="LPG41" s="71"/>
      <c r="LPH41" s="71"/>
      <c r="LPI41" s="71"/>
      <c r="LPJ41" s="71"/>
      <c r="LPK41" s="71"/>
      <c r="LPL41" s="71"/>
      <c r="LPM41" s="71"/>
      <c r="LPN41" s="71"/>
      <c r="LPO41" s="71"/>
      <c r="LPP41" s="71"/>
      <c r="LPQ41" s="71"/>
      <c r="LPR41" s="71"/>
      <c r="LPS41" s="71"/>
      <c r="LPT41" s="71"/>
      <c r="LPU41" s="71"/>
      <c r="LPV41" s="71"/>
      <c r="LPW41" s="71"/>
      <c r="LPX41" s="71"/>
      <c r="LPY41" s="71"/>
      <c r="LPZ41" s="71"/>
      <c r="LQA41" s="71"/>
      <c r="LQB41" s="71"/>
      <c r="LQC41" s="71"/>
      <c r="LQD41" s="71"/>
      <c r="LQE41" s="71"/>
      <c r="LQF41" s="71"/>
      <c r="LQG41" s="71"/>
      <c r="LQH41" s="71"/>
      <c r="LQI41" s="71"/>
      <c r="LQJ41" s="71"/>
      <c r="LQK41" s="71"/>
      <c r="LQL41" s="71"/>
      <c r="LQM41" s="71"/>
      <c r="LQN41" s="71"/>
      <c r="LQO41" s="71"/>
      <c r="LQP41" s="71"/>
      <c r="LQQ41" s="71"/>
      <c r="LQR41" s="71"/>
      <c r="LQS41" s="71"/>
      <c r="LQT41" s="71"/>
      <c r="LQU41" s="71"/>
      <c r="LQV41" s="71"/>
      <c r="LQW41" s="71"/>
      <c r="LQX41" s="71"/>
      <c r="LQY41" s="71"/>
      <c r="LQZ41" s="71"/>
      <c r="LRA41" s="71"/>
      <c r="LRB41" s="71"/>
      <c r="LRC41" s="71"/>
      <c r="LRD41" s="71"/>
      <c r="LRE41" s="71"/>
      <c r="LRF41" s="71"/>
      <c r="LRG41" s="71"/>
      <c r="LRH41" s="71"/>
      <c r="LRI41" s="71"/>
      <c r="LRJ41" s="71"/>
      <c r="LRK41" s="71"/>
      <c r="LRL41" s="71"/>
      <c r="LRM41" s="71"/>
      <c r="LRN41" s="71"/>
      <c r="LRO41" s="71"/>
      <c r="LRP41" s="71"/>
      <c r="LRQ41" s="71"/>
      <c r="LRR41" s="71"/>
      <c r="LRS41" s="71"/>
      <c r="LRT41" s="71"/>
      <c r="LRU41" s="71"/>
      <c r="LRV41" s="71"/>
      <c r="LRW41" s="71"/>
      <c r="LRX41" s="71"/>
      <c r="LRY41" s="71"/>
      <c r="LRZ41" s="71"/>
      <c r="LSA41" s="71"/>
      <c r="LSB41" s="71"/>
      <c r="LSC41" s="71"/>
      <c r="LSD41" s="71"/>
      <c r="LSE41" s="71"/>
      <c r="LSF41" s="71"/>
      <c r="LSG41" s="71"/>
      <c r="LSH41" s="71"/>
      <c r="LSI41" s="71"/>
      <c r="LSJ41" s="71"/>
      <c r="LSK41" s="71"/>
      <c r="LSL41" s="71"/>
      <c r="LSM41" s="71"/>
      <c r="LSN41" s="71"/>
      <c r="LSO41" s="71"/>
      <c r="LSP41" s="71"/>
      <c r="LSQ41" s="71"/>
      <c r="LSR41" s="71"/>
      <c r="LSS41" s="71"/>
      <c r="LST41" s="71"/>
      <c r="LSU41" s="71"/>
      <c r="LSV41" s="71"/>
      <c r="LSW41" s="71"/>
      <c r="LSX41" s="71"/>
      <c r="LSY41" s="71"/>
      <c r="LSZ41" s="71"/>
      <c r="LTA41" s="71"/>
      <c r="LTB41" s="71"/>
      <c r="LTC41" s="71"/>
      <c r="LTD41" s="71"/>
      <c r="LTE41" s="71"/>
      <c r="LTF41" s="71"/>
      <c r="LTG41" s="71"/>
      <c r="LTH41" s="71"/>
      <c r="LTI41" s="71"/>
      <c r="LTJ41" s="71"/>
      <c r="LTK41" s="71"/>
      <c r="LTL41" s="71"/>
      <c r="LTM41" s="71"/>
      <c r="LTN41" s="71"/>
      <c r="LTO41" s="71"/>
      <c r="LTP41" s="71"/>
      <c r="LTQ41" s="71"/>
      <c r="LTR41" s="71"/>
      <c r="LTS41" s="71"/>
      <c r="LTT41" s="71"/>
      <c r="LTU41" s="71"/>
      <c r="LTV41" s="71"/>
      <c r="LTW41" s="71"/>
      <c r="LTX41" s="71"/>
      <c r="LTY41" s="71"/>
      <c r="LTZ41" s="71"/>
      <c r="LUA41" s="71"/>
      <c r="LUB41" s="71"/>
      <c r="LUC41" s="71"/>
      <c r="LUD41" s="71"/>
      <c r="LUE41" s="71"/>
      <c r="LUF41" s="71"/>
      <c r="LUG41" s="71"/>
      <c r="LUH41" s="71"/>
      <c r="LUI41" s="71"/>
      <c r="LUJ41" s="71"/>
      <c r="LUK41" s="71"/>
      <c r="LUL41" s="71"/>
      <c r="LUM41" s="71"/>
      <c r="LUN41" s="71"/>
      <c r="LUO41" s="71"/>
      <c r="LUP41" s="71"/>
      <c r="LUQ41" s="71"/>
      <c r="LUR41" s="71"/>
      <c r="LUS41" s="71"/>
      <c r="LUT41" s="71"/>
      <c r="LUU41" s="71"/>
      <c r="LUV41" s="71"/>
      <c r="LUW41" s="71"/>
      <c r="LUX41" s="71"/>
      <c r="LUY41" s="71"/>
      <c r="LUZ41" s="71"/>
      <c r="LVA41" s="71"/>
      <c r="LVB41" s="71"/>
      <c r="LVC41" s="71"/>
      <c r="LVD41" s="71"/>
      <c r="LVE41" s="71"/>
      <c r="LVF41" s="71"/>
      <c r="LVG41" s="71"/>
      <c r="LVH41" s="71"/>
      <c r="LVI41" s="71"/>
      <c r="LVJ41" s="71"/>
      <c r="LVK41" s="71"/>
      <c r="LVL41" s="71"/>
      <c r="LVM41" s="71"/>
      <c r="LVN41" s="71"/>
      <c r="LVO41" s="71"/>
      <c r="LVP41" s="71"/>
      <c r="LVQ41" s="71"/>
      <c r="LVR41" s="71"/>
      <c r="LVS41" s="71"/>
      <c r="LVT41" s="71"/>
      <c r="LVU41" s="71"/>
      <c r="LVV41" s="71"/>
      <c r="LVW41" s="71"/>
      <c r="LVX41" s="71"/>
      <c r="LVY41" s="71"/>
      <c r="LVZ41" s="71"/>
      <c r="LWA41" s="71"/>
      <c r="LWB41" s="71"/>
      <c r="LWC41" s="71"/>
      <c r="LWD41" s="71"/>
      <c r="LWE41" s="71"/>
      <c r="LWF41" s="71"/>
      <c r="LWG41" s="71"/>
      <c r="LWH41" s="71"/>
      <c r="LWI41" s="71"/>
      <c r="LWJ41" s="71"/>
      <c r="LWK41" s="71"/>
      <c r="LWL41" s="71"/>
      <c r="LWM41" s="71"/>
      <c r="LWN41" s="71"/>
      <c r="LWO41" s="71"/>
      <c r="LWP41" s="71"/>
      <c r="LWQ41" s="71"/>
      <c r="LWR41" s="71"/>
      <c r="LWS41" s="71"/>
      <c r="LWT41" s="71"/>
      <c r="LWU41" s="71"/>
      <c r="LWV41" s="71"/>
      <c r="LWW41" s="71"/>
      <c r="LWX41" s="71"/>
      <c r="LWY41" s="71"/>
      <c r="LWZ41" s="71"/>
      <c r="LXA41" s="71"/>
      <c r="LXB41" s="71"/>
      <c r="LXC41" s="71"/>
      <c r="LXD41" s="71"/>
      <c r="LXE41" s="71"/>
      <c r="LXF41" s="71"/>
      <c r="LXG41" s="71"/>
      <c r="LXH41" s="71"/>
      <c r="LXI41" s="71"/>
      <c r="LXJ41" s="71"/>
      <c r="LXK41" s="71"/>
      <c r="LXL41" s="71"/>
      <c r="LXM41" s="71"/>
      <c r="LXN41" s="71"/>
      <c r="LXO41" s="71"/>
      <c r="LXP41" s="71"/>
      <c r="LXQ41" s="71"/>
      <c r="LXR41" s="71"/>
      <c r="LXS41" s="71"/>
      <c r="LXT41" s="71"/>
      <c r="LXU41" s="71"/>
      <c r="LXV41" s="71"/>
      <c r="LXW41" s="71"/>
      <c r="LXX41" s="71"/>
      <c r="LXY41" s="71"/>
      <c r="LXZ41" s="71"/>
      <c r="LYA41" s="71"/>
      <c r="LYB41" s="71"/>
      <c r="LYC41" s="71"/>
      <c r="LYD41" s="71"/>
      <c r="LYE41" s="71"/>
      <c r="LYF41" s="71"/>
      <c r="LYG41" s="71"/>
      <c r="LYH41" s="71"/>
      <c r="LYI41" s="71"/>
      <c r="LYJ41" s="71"/>
      <c r="LYK41" s="71"/>
      <c r="LYL41" s="71"/>
      <c r="LYM41" s="71"/>
      <c r="LYN41" s="71"/>
      <c r="LYO41" s="71"/>
      <c r="LYP41" s="71"/>
      <c r="LYQ41" s="71"/>
      <c r="LYR41" s="71"/>
      <c r="LYS41" s="71"/>
      <c r="LYT41" s="71"/>
      <c r="LYU41" s="71"/>
      <c r="LYV41" s="71"/>
      <c r="LYW41" s="71"/>
      <c r="LYX41" s="71"/>
      <c r="LYY41" s="71"/>
      <c r="LYZ41" s="71"/>
      <c r="LZA41" s="71"/>
      <c r="LZB41" s="71"/>
      <c r="LZC41" s="71"/>
      <c r="LZD41" s="71"/>
      <c r="LZE41" s="71"/>
      <c r="LZF41" s="71"/>
      <c r="LZG41" s="71"/>
      <c r="LZH41" s="71"/>
      <c r="LZI41" s="71"/>
      <c r="LZJ41" s="71"/>
      <c r="LZK41" s="71"/>
      <c r="LZL41" s="71"/>
      <c r="LZM41" s="71"/>
      <c r="LZN41" s="71"/>
      <c r="LZO41" s="71"/>
      <c r="LZP41" s="71"/>
      <c r="LZQ41" s="71"/>
      <c r="LZR41" s="71"/>
      <c r="LZS41" s="71"/>
      <c r="LZT41" s="71"/>
      <c r="LZU41" s="71"/>
      <c r="LZV41" s="71"/>
      <c r="LZW41" s="71"/>
      <c r="LZX41" s="71"/>
      <c r="LZY41" s="71"/>
      <c r="LZZ41" s="71"/>
      <c r="MAA41" s="71"/>
      <c r="MAB41" s="71"/>
      <c r="MAC41" s="71"/>
      <c r="MAD41" s="71"/>
      <c r="MAE41" s="71"/>
      <c r="MAF41" s="71"/>
      <c r="MAG41" s="71"/>
      <c r="MAH41" s="71"/>
      <c r="MAI41" s="71"/>
      <c r="MAJ41" s="71"/>
      <c r="MAK41" s="71"/>
      <c r="MAL41" s="71"/>
      <c r="MAM41" s="71"/>
      <c r="MAN41" s="71"/>
      <c r="MAO41" s="71"/>
      <c r="MAP41" s="71"/>
      <c r="MAQ41" s="71"/>
      <c r="MAR41" s="71"/>
      <c r="MAS41" s="71"/>
      <c r="MAT41" s="71"/>
      <c r="MAU41" s="71"/>
      <c r="MAV41" s="71"/>
      <c r="MAW41" s="71"/>
      <c r="MAX41" s="71"/>
      <c r="MAY41" s="71"/>
      <c r="MAZ41" s="71"/>
      <c r="MBA41" s="71"/>
      <c r="MBB41" s="71"/>
      <c r="MBC41" s="71"/>
      <c r="MBD41" s="71"/>
      <c r="MBE41" s="71"/>
      <c r="MBF41" s="71"/>
      <c r="MBG41" s="71"/>
      <c r="MBH41" s="71"/>
      <c r="MBI41" s="71"/>
      <c r="MBJ41" s="71"/>
      <c r="MBK41" s="71"/>
      <c r="MBL41" s="71"/>
      <c r="MBM41" s="71"/>
      <c r="MBN41" s="71"/>
      <c r="MBO41" s="71"/>
      <c r="MBP41" s="71"/>
      <c r="MBQ41" s="71"/>
      <c r="MBR41" s="71"/>
      <c r="MBS41" s="71"/>
      <c r="MBT41" s="71"/>
      <c r="MBU41" s="71"/>
      <c r="MBV41" s="71"/>
      <c r="MBW41" s="71"/>
      <c r="MBX41" s="71"/>
      <c r="MBY41" s="71"/>
      <c r="MBZ41" s="71"/>
      <c r="MCA41" s="71"/>
      <c r="MCB41" s="71"/>
      <c r="MCC41" s="71"/>
      <c r="MCD41" s="71"/>
      <c r="MCE41" s="71"/>
      <c r="MCF41" s="71"/>
      <c r="MCG41" s="71"/>
      <c r="MCH41" s="71"/>
      <c r="MCI41" s="71"/>
      <c r="MCJ41" s="71"/>
      <c r="MCK41" s="71"/>
      <c r="MCL41" s="71"/>
      <c r="MCM41" s="71"/>
      <c r="MCN41" s="71"/>
      <c r="MCO41" s="71"/>
      <c r="MCP41" s="71"/>
      <c r="MCQ41" s="71"/>
      <c r="MCR41" s="71"/>
      <c r="MCS41" s="71"/>
      <c r="MCT41" s="71"/>
      <c r="MCU41" s="71"/>
      <c r="MCV41" s="71"/>
      <c r="MCW41" s="71"/>
      <c r="MCX41" s="71"/>
      <c r="MCY41" s="71"/>
      <c r="MCZ41" s="71"/>
      <c r="MDA41" s="71"/>
      <c r="MDB41" s="71"/>
      <c r="MDC41" s="71"/>
      <c r="MDD41" s="71"/>
      <c r="MDE41" s="71"/>
      <c r="MDF41" s="71"/>
      <c r="MDG41" s="71"/>
      <c r="MDH41" s="71"/>
      <c r="MDI41" s="71"/>
      <c r="MDJ41" s="71"/>
      <c r="MDK41" s="71"/>
      <c r="MDL41" s="71"/>
      <c r="MDM41" s="71"/>
      <c r="MDN41" s="71"/>
      <c r="MDO41" s="71"/>
      <c r="MDP41" s="71"/>
      <c r="MDQ41" s="71"/>
      <c r="MDR41" s="71"/>
      <c r="MDS41" s="71"/>
      <c r="MDT41" s="71"/>
      <c r="MDU41" s="71"/>
      <c r="MDV41" s="71"/>
      <c r="MDW41" s="71"/>
      <c r="MDX41" s="71"/>
      <c r="MDY41" s="71"/>
      <c r="MDZ41" s="71"/>
      <c r="MEA41" s="71"/>
      <c r="MEB41" s="71"/>
      <c r="MEC41" s="71"/>
      <c r="MED41" s="71"/>
      <c r="MEE41" s="71"/>
      <c r="MEF41" s="71"/>
      <c r="MEG41" s="71"/>
      <c r="MEH41" s="71"/>
      <c r="MEI41" s="71"/>
      <c r="MEJ41" s="71"/>
      <c r="MEK41" s="71"/>
      <c r="MEL41" s="71"/>
      <c r="MEM41" s="71"/>
      <c r="MEN41" s="71"/>
      <c r="MEO41" s="71"/>
      <c r="MEP41" s="71"/>
      <c r="MEQ41" s="71"/>
      <c r="MER41" s="71"/>
      <c r="MES41" s="71"/>
      <c r="MET41" s="71"/>
      <c r="MEU41" s="71"/>
      <c r="MEV41" s="71"/>
      <c r="MEW41" s="71"/>
      <c r="MEX41" s="71"/>
      <c r="MEY41" s="71"/>
      <c r="MEZ41" s="71"/>
      <c r="MFA41" s="71"/>
      <c r="MFB41" s="71"/>
      <c r="MFC41" s="71"/>
      <c r="MFD41" s="71"/>
      <c r="MFE41" s="71"/>
      <c r="MFF41" s="71"/>
      <c r="MFG41" s="71"/>
      <c r="MFH41" s="71"/>
      <c r="MFI41" s="71"/>
      <c r="MFJ41" s="71"/>
      <c r="MFK41" s="71"/>
      <c r="MFL41" s="71"/>
      <c r="MFM41" s="71"/>
      <c r="MFN41" s="71"/>
      <c r="MFO41" s="71"/>
      <c r="MFP41" s="71"/>
      <c r="MFQ41" s="71"/>
      <c r="MFR41" s="71"/>
      <c r="MFS41" s="71"/>
      <c r="MFT41" s="71"/>
      <c r="MFU41" s="71"/>
      <c r="MFV41" s="71"/>
      <c r="MFW41" s="71"/>
      <c r="MFX41" s="71"/>
      <c r="MFY41" s="71"/>
      <c r="MFZ41" s="71"/>
      <c r="MGA41" s="71"/>
      <c r="MGB41" s="71"/>
      <c r="MGC41" s="71"/>
      <c r="MGD41" s="71"/>
      <c r="MGE41" s="71"/>
      <c r="MGF41" s="71"/>
      <c r="MGG41" s="71"/>
      <c r="MGH41" s="71"/>
      <c r="MGI41" s="71"/>
      <c r="MGJ41" s="71"/>
      <c r="MGK41" s="71"/>
      <c r="MGL41" s="71"/>
      <c r="MGM41" s="71"/>
      <c r="MGN41" s="71"/>
      <c r="MGO41" s="71"/>
      <c r="MGP41" s="71"/>
      <c r="MGQ41" s="71"/>
      <c r="MGR41" s="71"/>
      <c r="MGS41" s="71"/>
      <c r="MGT41" s="71"/>
      <c r="MGU41" s="71"/>
      <c r="MGV41" s="71"/>
      <c r="MGW41" s="71"/>
      <c r="MGX41" s="71"/>
      <c r="MGY41" s="71"/>
      <c r="MGZ41" s="71"/>
      <c r="MHA41" s="71"/>
      <c r="MHB41" s="71"/>
      <c r="MHC41" s="71"/>
      <c r="MHD41" s="71"/>
      <c r="MHE41" s="71"/>
      <c r="MHF41" s="71"/>
      <c r="MHG41" s="71"/>
      <c r="MHH41" s="71"/>
      <c r="MHI41" s="71"/>
      <c r="MHJ41" s="71"/>
      <c r="MHK41" s="71"/>
      <c r="MHL41" s="71"/>
      <c r="MHM41" s="71"/>
      <c r="MHN41" s="71"/>
      <c r="MHO41" s="71"/>
      <c r="MHP41" s="71"/>
      <c r="MHQ41" s="71"/>
      <c r="MHR41" s="71"/>
      <c r="MHS41" s="71"/>
      <c r="MHT41" s="71"/>
      <c r="MHU41" s="71"/>
      <c r="MHV41" s="71"/>
      <c r="MHW41" s="71"/>
      <c r="MHX41" s="71"/>
      <c r="MHY41" s="71"/>
      <c r="MHZ41" s="71"/>
      <c r="MIA41" s="71"/>
      <c r="MIB41" s="71"/>
      <c r="MIC41" s="71"/>
      <c r="MID41" s="71"/>
      <c r="MIE41" s="71"/>
      <c r="MIF41" s="71"/>
      <c r="MIG41" s="71"/>
      <c r="MIH41" s="71"/>
      <c r="MII41" s="71"/>
      <c r="MIJ41" s="71"/>
      <c r="MIK41" s="71"/>
      <c r="MIL41" s="71"/>
      <c r="MIM41" s="71"/>
      <c r="MIN41" s="71"/>
      <c r="MIO41" s="71"/>
      <c r="MIP41" s="71"/>
      <c r="MIQ41" s="71"/>
      <c r="MIR41" s="71"/>
      <c r="MIS41" s="71"/>
      <c r="MIT41" s="71"/>
      <c r="MIU41" s="71"/>
      <c r="MIV41" s="71"/>
      <c r="MIW41" s="71"/>
      <c r="MIX41" s="71"/>
      <c r="MIY41" s="71"/>
      <c r="MIZ41" s="71"/>
      <c r="MJA41" s="71"/>
      <c r="MJB41" s="71"/>
      <c r="MJC41" s="71"/>
      <c r="MJD41" s="71"/>
      <c r="MJE41" s="71"/>
      <c r="MJF41" s="71"/>
      <c r="MJG41" s="71"/>
      <c r="MJH41" s="71"/>
      <c r="MJI41" s="71"/>
      <c r="MJJ41" s="71"/>
      <c r="MJK41" s="71"/>
      <c r="MJL41" s="71"/>
      <c r="MJM41" s="71"/>
      <c r="MJN41" s="71"/>
      <c r="MJO41" s="71"/>
      <c r="MJP41" s="71"/>
      <c r="MJQ41" s="71"/>
      <c r="MJR41" s="71"/>
      <c r="MJS41" s="71"/>
      <c r="MJT41" s="71"/>
      <c r="MJU41" s="71"/>
      <c r="MJV41" s="71"/>
      <c r="MJW41" s="71"/>
      <c r="MJX41" s="71"/>
      <c r="MJY41" s="71"/>
      <c r="MJZ41" s="71"/>
      <c r="MKA41" s="71"/>
      <c r="MKB41" s="71"/>
      <c r="MKC41" s="71"/>
      <c r="MKD41" s="71"/>
      <c r="MKE41" s="71"/>
      <c r="MKF41" s="71"/>
      <c r="MKG41" s="71"/>
      <c r="MKH41" s="71"/>
      <c r="MKI41" s="71"/>
      <c r="MKJ41" s="71"/>
      <c r="MKK41" s="71"/>
      <c r="MKL41" s="71"/>
      <c r="MKM41" s="71"/>
      <c r="MKN41" s="71"/>
      <c r="MKO41" s="71"/>
      <c r="MKP41" s="71"/>
      <c r="MKQ41" s="71"/>
      <c r="MKR41" s="71"/>
      <c r="MKS41" s="71"/>
      <c r="MKT41" s="71"/>
      <c r="MKU41" s="71"/>
      <c r="MKV41" s="71"/>
      <c r="MKW41" s="71"/>
      <c r="MKX41" s="71"/>
      <c r="MKY41" s="71"/>
      <c r="MKZ41" s="71"/>
      <c r="MLA41" s="71"/>
      <c r="MLB41" s="71"/>
      <c r="MLC41" s="71"/>
      <c r="MLD41" s="71"/>
      <c r="MLE41" s="71"/>
      <c r="MLF41" s="71"/>
      <c r="MLG41" s="71"/>
      <c r="MLH41" s="71"/>
      <c r="MLI41" s="71"/>
      <c r="MLJ41" s="71"/>
      <c r="MLK41" s="71"/>
      <c r="MLL41" s="71"/>
      <c r="MLM41" s="71"/>
      <c r="MLN41" s="71"/>
      <c r="MLO41" s="71"/>
      <c r="MLP41" s="71"/>
      <c r="MLQ41" s="71"/>
      <c r="MLR41" s="71"/>
      <c r="MLS41" s="71"/>
      <c r="MLT41" s="71"/>
      <c r="MLU41" s="71"/>
      <c r="MLV41" s="71"/>
      <c r="MLW41" s="71"/>
      <c r="MLX41" s="71"/>
      <c r="MLY41" s="71"/>
      <c r="MLZ41" s="71"/>
      <c r="MMA41" s="71"/>
      <c r="MMB41" s="71"/>
      <c r="MMC41" s="71"/>
      <c r="MMD41" s="71"/>
      <c r="MME41" s="71"/>
      <c r="MMF41" s="71"/>
      <c r="MMG41" s="71"/>
      <c r="MMH41" s="71"/>
      <c r="MMI41" s="71"/>
      <c r="MMJ41" s="71"/>
      <c r="MMK41" s="71"/>
      <c r="MML41" s="71"/>
      <c r="MMM41" s="71"/>
      <c r="MMN41" s="71"/>
      <c r="MMO41" s="71"/>
      <c r="MMP41" s="71"/>
      <c r="MMQ41" s="71"/>
      <c r="MMR41" s="71"/>
      <c r="MMS41" s="71"/>
      <c r="MMT41" s="71"/>
      <c r="MMU41" s="71"/>
      <c r="MMV41" s="71"/>
      <c r="MMW41" s="71"/>
      <c r="MMX41" s="71"/>
      <c r="MMY41" s="71"/>
      <c r="MMZ41" s="71"/>
      <c r="MNA41" s="71"/>
      <c r="MNB41" s="71"/>
      <c r="MNC41" s="71"/>
      <c r="MND41" s="71"/>
      <c r="MNE41" s="71"/>
      <c r="MNF41" s="71"/>
      <c r="MNG41" s="71"/>
      <c r="MNH41" s="71"/>
      <c r="MNI41" s="71"/>
      <c r="MNJ41" s="71"/>
      <c r="MNK41" s="71"/>
      <c r="MNL41" s="71"/>
      <c r="MNM41" s="71"/>
      <c r="MNN41" s="71"/>
      <c r="MNO41" s="71"/>
      <c r="MNP41" s="71"/>
      <c r="MNQ41" s="71"/>
      <c r="MNR41" s="71"/>
      <c r="MNS41" s="71"/>
      <c r="MNT41" s="71"/>
      <c r="MNU41" s="71"/>
      <c r="MNV41" s="71"/>
      <c r="MNW41" s="71"/>
      <c r="MNX41" s="71"/>
      <c r="MNY41" s="71"/>
      <c r="MNZ41" s="71"/>
      <c r="MOA41" s="71"/>
      <c r="MOB41" s="71"/>
      <c r="MOC41" s="71"/>
      <c r="MOD41" s="71"/>
      <c r="MOE41" s="71"/>
      <c r="MOF41" s="71"/>
      <c r="MOG41" s="71"/>
      <c r="MOH41" s="71"/>
      <c r="MOI41" s="71"/>
      <c r="MOJ41" s="71"/>
      <c r="MOK41" s="71"/>
      <c r="MOL41" s="71"/>
      <c r="MOM41" s="71"/>
      <c r="MON41" s="71"/>
      <c r="MOO41" s="71"/>
      <c r="MOP41" s="71"/>
      <c r="MOQ41" s="71"/>
      <c r="MOR41" s="71"/>
      <c r="MOS41" s="71"/>
      <c r="MOT41" s="71"/>
      <c r="MOU41" s="71"/>
      <c r="MOV41" s="71"/>
      <c r="MOW41" s="71"/>
      <c r="MOX41" s="71"/>
      <c r="MOY41" s="71"/>
      <c r="MOZ41" s="71"/>
      <c r="MPA41" s="71"/>
      <c r="MPB41" s="71"/>
      <c r="MPC41" s="71"/>
      <c r="MPD41" s="71"/>
      <c r="MPE41" s="71"/>
      <c r="MPF41" s="71"/>
      <c r="MPG41" s="71"/>
      <c r="MPH41" s="71"/>
      <c r="MPI41" s="71"/>
      <c r="MPJ41" s="71"/>
      <c r="MPK41" s="71"/>
      <c r="MPL41" s="71"/>
      <c r="MPM41" s="71"/>
      <c r="MPN41" s="71"/>
      <c r="MPO41" s="71"/>
      <c r="MPP41" s="71"/>
      <c r="MPQ41" s="71"/>
      <c r="MPR41" s="71"/>
      <c r="MPS41" s="71"/>
      <c r="MPT41" s="71"/>
      <c r="MPU41" s="71"/>
      <c r="MPV41" s="71"/>
      <c r="MPW41" s="71"/>
      <c r="MPX41" s="71"/>
      <c r="MPY41" s="71"/>
      <c r="MPZ41" s="71"/>
      <c r="MQA41" s="71"/>
      <c r="MQB41" s="71"/>
      <c r="MQC41" s="71"/>
      <c r="MQD41" s="71"/>
      <c r="MQE41" s="71"/>
      <c r="MQF41" s="71"/>
      <c r="MQG41" s="71"/>
      <c r="MQH41" s="71"/>
      <c r="MQI41" s="71"/>
      <c r="MQJ41" s="71"/>
      <c r="MQK41" s="71"/>
      <c r="MQL41" s="71"/>
      <c r="MQM41" s="71"/>
      <c r="MQN41" s="71"/>
      <c r="MQO41" s="71"/>
      <c r="MQP41" s="71"/>
      <c r="MQQ41" s="71"/>
      <c r="MQR41" s="71"/>
      <c r="MQS41" s="71"/>
      <c r="MQT41" s="71"/>
      <c r="MQU41" s="71"/>
      <c r="MQV41" s="71"/>
      <c r="MQW41" s="71"/>
      <c r="MQX41" s="71"/>
      <c r="MQY41" s="71"/>
      <c r="MQZ41" s="71"/>
      <c r="MRA41" s="71"/>
      <c r="MRB41" s="71"/>
      <c r="MRC41" s="71"/>
      <c r="MRD41" s="71"/>
      <c r="MRE41" s="71"/>
      <c r="MRF41" s="71"/>
      <c r="MRG41" s="71"/>
      <c r="MRH41" s="71"/>
      <c r="MRI41" s="71"/>
      <c r="MRJ41" s="71"/>
      <c r="MRK41" s="71"/>
      <c r="MRL41" s="71"/>
      <c r="MRM41" s="71"/>
      <c r="MRN41" s="71"/>
      <c r="MRO41" s="71"/>
      <c r="MRP41" s="71"/>
      <c r="MRQ41" s="71"/>
      <c r="MRR41" s="71"/>
      <c r="MRS41" s="71"/>
      <c r="MRT41" s="71"/>
      <c r="MRU41" s="71"/>
      <c r="MRV41" s="71"/>
      <c r="MRW41" s="71"/>
      <c r="MRX41" s="71"/>
      <c r="MRY41" s="71"/>
      <c r="MRZ41" s="71"/>
      <c r="MSA41" s="71"/>
      <c r="MSB41" s="71"/>
      <c r="MSC41" s="71"/>
      <c r="MSD41" s="71"/>
      <c r="MSE41" s="71"/>
      <c r="MSF41" s="71"/>
      <c r="MSG41" s="71"/>
      <c r="MSH41" s="71"/>
      <c r="MSI41" s="71"/>
      <c r="MSJ41" s="71"/>
      <c r="MSK41" s="71"/>
      <c r="MSL41" s="71"/>
      <c r="MSM41" s="71"/>
      <c r="MSN41" s="71"/>
      <c r="MSO41" s="71"/>
      <c r="MSP41" s="71"/>
      <c r="MSQ41" s="71"/>
      <c r="MSR41" s="71"/>
      <c r="MSS41" s="71"/>
      <c r="MST41" s="71"/>
      <c r="MSU41" s="71"/>
      <c r="MSV41" s="71"/>
      <c r="MSW41" s="71"/>
      <c r="MSX41" s="71"/>
      <c r="MSY41" s="71"/>
      <c r="MSZ41" s="71"/>
      <c r="MTA41" s="71"/>
      <c r="MTB41" s="71"/>
      <c r="MTC41" s="71"/>
      <c r="MTD41" s="71"/>
      <c r="MTE41" s="71"/>
      <c r="MTF41" s="71"/>
      <c r="MTG41" s="71"/>
      <c r="MTH41" s="71"/>
      <c r="MTI41" s="71"/>
      <c r="MTJ41" s="71"/>
      <c r="MTK41" s="71"/>
      <c r="MTL41" s="71"/>
      <c r="MTM41" s="71"/>
      <c r="MTN41" s="71"/>
      <c r="MTO41" s="71"/>
      <c r="MTP41" s="71"/>
      <c r="MTQ41" s="71"/>
      <c r="MTR41" s="71"/>
      <c r="MTS41" s="71"/>
      <c r="MTT41" s="71"/>
      <c r="MTU41" s="71"/>
      <c r="MTV41" s="71"/>
      <c r="MTW41" s="71"/>
      <c r="MTX41" s="71"/>
      <c r="MTY41" s="71"/>
      <c r="MTZ41" s="71"/>
      <c r="MUA41" s="71"/>
      <c r="MUB41" s="71"/>
      <c r="MUC41" s="71"/>
      <c r="MUD41" s="71"/>
      <c r="MUE41" s="71"/>
      <c r="MUF41" s="71"/>
      <c r="MUG41" s="71"/>
      <c r="MUH41" s="71"/>
      <c r="MUI41" s="71"/>
      <c r="MUJ41" s="71"/>
      <c r="MUK41" s="71"/>
      <c r="MUL41" s="71"/>
      <c r="MUM41" s="71"/>
      <c r="MUN41" s="71"/>
      <c r="MUO41" s="71"/>
      <c r="MUP41" s="71"/>
      <c r="MUQ41" s="71"/>
      <c r="MUR41" s="71"/>
      <c r="MUS41" s="71"/>
      <c r="MUT41" s="71"/>
      <c r="MUU41" s="71"/>
      <c r="MUV41" s="71"/>
      <c r="MUW41" s="71"/>
      <c r="MUX41" s="71"/>
      <c r="MUY41" s="71"/>
      <c r="MUZ41" s="71"/>
      <c r="MVA41" s="71"/>
      <c r="MVB41" s="71"/>
      <c r="MVC41" s="71"/>
      <c r="MVD41" s="71"/>
      <c r="MVE41" s="71"/>
      <c r="MVF41" s="71"/>
      <c r="MVG41" s="71"/>
      <c r="MVH41" s="71"/>
      <c r="MVI41" s="71"/>
      <c r="MVJ41" s="71"/>
      <c r="MVK41" s="71"/>
      <c r="MVL41" s="71"/>
      <c r="MVM41" s="71"/>
      <c r="MVN41" s="71"/>
      <c r="MVO41" s="71"/>
      <c r="MVP41" s="71"/>
      <c r="MVQ41" s="71"/>
      <c r="MVR41" s="71"/>
      <c r="MVS41" s="71"/>
      <c r="MVT41" s="71"/>
      <c r="MVU41" s="71"/>
      <c r="MVV41" s="71"/>
      <c r="MVW41" s="71"/>
      <c r="MVX41" s="71"/>
      <c r="MVY41" s="71"/>
      <c r="MVZ41" s="71"/>
      <c r="MWA41" s="71"/>
      <c r="MWB41" s="71"/>
      <c r="MWC41" s="71"/>
      <c r="MWD41" s="71"/>
      <c r="MWE41" s="71"/>
      <c r="MWF41" s="71"/>
      <c r="MWG41" s="71"/>
      <c r="MWH41" s="71"/>
      <c r="MWI41" s="71"/>
      <c r="MWJ41" s="71"/>
      <c r="MWK41" s="71"/>
      <c r="MWL41" s="71"/>
      <c r="MWM41" s="71"/>
      <c r="MWN41" s="71"/>
      <c r="MWO41" s="71"/>
      <c r="MWP41" s="71"/>
      <c r="MWQ41" s="71"/>
      <c r="MWR41" s="71"/>
      <c r="MWS41" s="71"/>
      <c r="MWT41" s="71"/>
      <c r="MWU41" s="71"/>
      <c r="MWV41" s="71"/>
      <c r="MWW41" s="71"/>
      <c r="MWX41" s="71"/>
      <c r="MWY41" s="71"/>
      <c r="MWZ41" s="71"/>
      <c r="MXA41" s="71"/>
      <c r="MXB41" s="71"/>
      <c r="MXC41" s="71"/>
      <c r="MXD41" s="71"/>
      <c r="MXE41" s="71"/>
      <c r="MXF41" s="71"/>
      <c r="MXG41" s="71"/>
      <c r="MXH41" s="71"/>
      <c r="MXI41" s="71"/>
      <c r="MXJ41" s="71"/>
      <c r="MXK41" s="71"/>
      <c r="MXL41" s="71"/>
      <c r="MXM41" s="71"/>
      <c r="MXN41" s="71"/>
      <c r="MXO41" s="71"/>
      <c r="MXP41" s="71"/>
      <c r="MXQ41" s="71"/>
      <c r="MXR41" s="71"/>
      <c r="MXS41" s="71"/>
      <c r="MXT41" s="71"/>
      <c r="MXU41" s="71"/>
      <c r="MXV41" s="71"/>
      <c r="MXW41" s="71"/>
      <c r="MXX41" s="71"/>
      <c r="MXY41" s="71"/>
      <c r="MXZ41" s="71"/>
      <c r="MYA41" s="71"/>
      <c r="MYB41" s="71"/>
      <c r="MYC41" s="71"/>
      <c r="MYD41" s="71"/>
      <c r="MYE41" s="71"/>
      <c r="MYF41" s="71"/>
      <c r="MYG41" s="71"/>
      <c r="MYH41" s="71"/>
      <c r="MYI41" s="71"/>
      <c r="MYJ41" s="71"/>
      <c r="MYK41" s="71"/>
      <c r="MYL41" s="71"/>
      <c r="MYM41" s="71"/>
      <c r="MYN41" s="71"/>
      <c r="MYO41" s="71"/>
      <c r="MYP41" s="71"/>
      <c r="MYQ41" s="71"/>
      <c r="MYR41" s="71"/>
      <c r="MYS41" s="71"/>
      <c r="MYT41" s="71"/>
      <c r="MYU41" s="71"/>
      <c r="MYV41" s="71"/>
      <c r="MYW41" s="71"/>
      <c r="MYX41" s="71"/>
      <c r="MYY41" s="71"/>
      <c r="MYZ41" s="71"/>
      <c r="MZA41" s="71"/>
      <c r="MZB41" s="71"/>
      <c r="MZC41" s="71"/>
      <c r="MZD41" s="71"/>
      <c r="MZE41" s="71"/>
      <c r="MZF41" s="71"/>
      <c r="MZG41" s="71"/>
      <c r="MZH41" s="71"/>
      <c r="MZI41" s="71"/>
      <c r="MZJ41" s="71"/>
      <c r="MZK41" s="71"/>
      <c r="MZL41" s="71"/>
      <c r="MZM41" s="71"/>
      <c r="MZN41" s="71"/>
      <c r="MZO41" s="71"/>
      <c r="MZP41" s="71"/>
      <c r="MZQ41" s="71"/>
      <c r="MZR41" s="71"/>
      <c r="MZS41" s="71"/>
      <c r="MZT41" s="71"/>
      <c r="MZU41" s="71"/>
      <c r="MZV41" s="71"/>
      <c r="MZW41" s="71"/>
      <c r="MZX41" s="71"/>
      <c r="MZY41" s="71"/>
      <c r="MZZ41" s="71"/>
      <c r="NAA41" s="71"/>
      <c r="NAB41" s="71"/>
      <c r="NAC41" s="71"/>
      <c r="NAD41" s="71"/>
      <c r="NAE41" s="71"/>
      <c r="NAF41" s="71"/>
      <c r="NAG41" s="71"/>
      <c r="NAH41" s="71"/>
      <c r="NAI41" s="71"/>
      <c r="NAJ41" s="71"/>
      <c r="NAK41" s="71"/>
      <c r="NAL41" s="71"/>
      <c r="NAM41" s="71"/>
      <c r="NAN41" s="71"/>
      <c r="NAO41" s="71"/>
      <c r="NAP41" s="71"/>
      <c r="NAQ41" s="71"/>
      <c r="NAR41" s="71"/>
      <c r="NAS41" s="71"/>
      <c r="NAT41" s="71"/>
      <c r="NAU41" s="71"/>
      <c r="NAV41" s="71"/>
      <c r="NAW41" s="71"/>
      <c r="NAX41" s="71"/>
      <c r="NAY41" s="71"/>
      <c r="NAZ41" s="71"/>
      <c r="NBA41" s="71"/>
      <c r="NBB41" s="71"/>
      <c r="NBC41" s="71"/>
      <c r="NBD41" s="71"/>
      <c r="NBE41" s="71"/>
      <c r="NBF41" s="71"/>
      <c r="NBG41" s="71"/>
      <c r="NBH41" s="71"/>
      <c r="NBI41" s="71"/>
      <c r="NBJ41" s="71"/>
      <c r="NBK41" s="71"/>
      <c r="NBL41" s="71"/>
      <c r="NBM41" s="71"/>
      <c r="NBN41" s="71"/>
      <c r="NBO41" s="71"/>
      <c r="NBP41" s="71"/>
      <c r="NBQ41" s="71"/>
      <c r="NBR41" s="71"/>
      <c r="NBS41" s="71"/>
      <c r="NBT41" s="71"/>
      <c r="NBU41" s="71"/>
      <c r="NBV41" s="71"/>
      <c r="NBW41" s="71"/>
      <c r="NBX41" s="71"/>
      <c r="NBY41" s="71"/>
      <c r="NBZ41" s="71"/>
      <c r="NCA41" s="71"/>
      <c r="NCB41" s="71"/>
      <c r="NCC41" s="71"/>
      <c r="NCD41" s="71"/>
      <c r="NCE41" s="71"/>
      <c r="NCF41" s="71"/>
      <c r="NCG41" s="71"/>
      <c r="NCH41" s="71"/>
      <c r="NCI41" s="71"/>
      <c r="NCJ41" s="71"/>
      <c r="NCK41" s="71"/>
      <c r="NCL41" s="71"/>
      <c r="NCM41" s="71"/>
      <c r="NCN41" s="71"/>
      <c r="NCO41" s="71"/>
      <c r="NCP41" s="71"/>
      <c r="NCQ41" s="71"/>
      <c r="NCR41" s="71"/>
      <c r="NCS41" s="71"/>
      <c r="NCT41" s="71"/>
      <c r="NCU41" s="71"/>
      <c r="NCV41" s="71"/>
      <c r="NCW41" s="71"/>
      <c r="NCX41" s="71"/>
      <c r="NCY41" s="71"/>
      <c r="NCZ41" s="71"/>
      <c r="NDA41" s="71"/>
      <c r="NDB41" s="71"/>
      <c r="NDC41" s="71"/>
      <c r="NDD41" s="71"/>
      <c r="NDE41" s="71"/>
      <c r="NDF41" s="71"/>
      <c r="NDG41" s="71"/>
      <c r="NDH41" s="71"/>
      <c r="NDI41" s="71"/>
      <c r="NDJ41" s="71"/>
      <c r="NDK41" s="71"/>
      <c r="NDL41" s="71"/>
      <c r="NDM41" s="71"/>
      <c r="NDN41" s="71"/>
      <c r="NDO41" s="71"/>
      <c r="NDP41" s="71"/>
      <c r="NDQ41" s="71"/>
      <c r="NDR41" s="71"/>
      <c r="NDS41" s="71"/>
      <c r="NDT41" s="71"/>
      <c r="NDU41" s="71"/>
      <c r="NDV41" s="71"/>
      <c r="NDW41" s="71"/>
      <c r="NDX41" s="71"/>
      <c r="NDY41" s="71"/>
      <c r="NDZ41" s="71"/>
      <c r="NEA41" s="71"/>
      <c r="NEB41" s="71"/>
      <c r="NEC41" s="71"/>
      <c r="NED41" s="71"/>
      <c r="NEE41" s="71"/>
      <c r="NEF41" s="71"/>
      <c r="NEG41" s="71"/>
      <c r="NEH41" s="71"/>
      <c r="NEI41" s="71"/>
      <c r="NEJ41" s="71"/>
      <c r="NEK41" s="71"/>
      <c r="NEL41" s="71"/>
      <c r="NEM41" s="71"/>
      <c r="NEN41" s="71"/>
      <c r="NEO41" s="71"/>
      <c r="NEP41" s="71"/>
      <c r="NEQ41" s="71"/>
      <c r="NER41" s="71"/>
      <c r="NES41" s="71"/>
      <c r="NET41" s="71"/>
      <c r="NEU41" s="71"/>
      <c r="NEV41" s="71"/>
      <c r="NEW41" s="71"/>
      <c r="NEX41" s="71"/>
      <c r="NEY41" s="71"/>
      <c r="NEZ41" s="71"/>
      <c r="NFA41" s="71"/>
      <c r="NFB41" s="71"/>
      <c r="NFC41" s="71"/>
      <c r="NFD41" s="71"/>
      <c r="NFE41" s="71"/>
      <c r="NFF41" s="71"/>
      <c r="NFG41" s="71"/>
      <c r="NFH41" s="71"/>
      <c r="NFI41" s="71"/>
      <c r="NFJ41" s="71"/>
      <c r="NFK41" s="71"/>
      <c r="NFL41" s="71"/>
      <c r="NFM41" s="71"/>
      <c r="NFN41" s="71"/>
      <c r="NFO41" s="71"/>
      <c r="NFP41" s="71"/>
      <c r="NFQ41" s="71"/>
      <c r="NFR41" s="71"/>
      <c r="NFS41" s="71"/>
      <c r="NFT41" s="71"/>
      <c r="NFU41" s="71"/>
      <c r="NFV41" s="71"/>
      <c r="NFW41" s="71"/>
      <c r="NFX41" s="71"/>
      <c r="NFY41" s="71"/>
      <c r="NFZ41" s="71"/>
      <c r="NGA41" s="71"/>
      <c r="NGB41" s="71"/>
      <c r="NGC41" s="71"/>
      <c r="NGD41" s="71"/>
      <c r="NGE41" s="71"/>
      <c r="NGF41" s="71"/>
      <c r="NGG41" s="71"/>
      <c r="NGH41" s="71"/>
      <c r="NGI41" s="71"/>
      <c r="NGJ41" s="71"/>
      <c r="NGK41" s="71"/>
      <c r="NGL41" s="71"/>
      <c r="NGM41" s="71"/>
      <c r="NGN41" s="71"/>
      <c r="NGO41" s="71"/>
      <c r="NGP41" s="71"/>
      <c r="NGQ41" s="71"/>
      <c r="NGR41" s="71"/>
      <c r="NGS41" s="71"/>
      <c r="NGT41" s="71"/>
      <c r="NGU41" s="71"/>
      <c r="NGV41" s="71"/>
      <c r="NGW41" s="71"/>
      <c r="NGX41" s="71"/>
      <c r="NGY41" s="71"/>
      <c r="NGZ41" s="71"/>
      <c r="NHA41" s="71"/>
      <c r="NHB41" s="71"/>
      <c r="NHC41" s="71"/>
      <c r="NHD41" s="71"/>
      <c r="NHE41" s="71"/>
      <c r="NHF41" s="71"/>
      <c r="NHG41" s="71"/>
      <c r="NHH41" s="71"/>
      <c r="NHI41" s="71"/>
      <c r="NHJ41" s="71"/>
      <c r="NHK41" s="71"/>
      <c r="NHL41" s="71"/>
      <c r="NHM41" s="71"/>
      <c r="NHN41" s="71"/>
      <c r="NHO41" s="71"/>
      <c r="NHP41" s="71"/>
      <c r="NHQ41" s="71"/>
      <c r="NHR41" s="71"/>
      <c r="NHS41" s="71"/>
      <c r="NHT41" s="71"/>
      <c r="NHU41" s="71"/>
      <c r="NHV41" s="71"/>
      <c r="NHW41" s="71"/>
      <c r="NHX41" s="71"/>
      <c r="NHY41" s="71"/>
      <c r="NHZ41" s="71"/>
      <c r="NIA41" s="71"/>
      <c r="NIB41" s="71"/>
      <c r="NIC41" s="71"/>
      <c r="NID41" s="71"/>
      <c r="NIE41" s="71"/>
      <c r="NIF41" s="71"/>
      <c r="NIG41" s="71"/>
      <c r="NIH41" s="71"/>
      <c r="NII41" s="71"/>
      <c r="NIJ41" s="71"/>
      <c r="NIK41" s="71"/>
      <c r="NIL41" s="71"/>
      <c r="NIM41" s="71"/>
      <c r="NIN41" s="71"/>
      <c r="NIO41" s="71"/>
      <c r="NIP41" s="71"/>
      <c r="NIQ41" s="71"/>
      <c r="NIR41" s="71"/>
      <c r="NIS41" s="71"/>
      <c r="NIT41" s="71"/>
      <c r="NIU41" s="71"/>
      <c r="NIV41" s="71"/>
      <c r="NIW41" s="71"/>
      <c r="NIX41" s="71"/>
      <c r="NIY41" s="71"/>
      <c r="NIZ41" s="71"/>
      <c r="NJA41" s="71"/>
      <c r="NJB41" s="71"/>
      <c r="NJC41" s="71"/>
      <c r="NJD41" s="71"/>
      <c r="NJE41" s="71"/>
      <c r="NJF41" s="71"/>
      <c r="NJG41" s="71"/>
      <c r="NJH41" s="71"/>
      <c r="NJI41" s="71"/>
      <c r="NJJ41" s="71"/>
      <c r="NJK41" s="71"/>
      <c r="NJL41" s="71"/>
      <c r="NJM41" s="71"/>
      <c r="NJN41" s="71"/>
      <c r="NJO41" s="71"/>
      <c r="NJP41" s="71"/>
      <c r="NJQ41" s="71"/>
      <c r="NJR41" s="71"/>
      <c r="NJS41" s="71"/>
      <c r="NJT41" s="71"/>
      <c r="NJU41" s="71"/>
      <c r="NJV41" s="71"/>
      <c r="NJW41" s="71"/>
      <c r="NJX41" s="71"/>
      <c r="NJY41" s="71"/>
      <c r="NJZ41" s="71"/>
      <c r="NKA41" s="71"/>
      <c r="NKB41" s="71"/>
      <c r="NKC41" s="71"/>
      <c r="NKD41" s="71"/>
      <c r="NKE41" s="71"/>
      <c r="NKF41" s="71"/>
      <c r="NKG41" s="71"/>
      <c r="NKH41" s="71"/>
      <c r="NKI41" s="71"/>
      <c r="NKJ41" s="71"/>
      <c r="NKK41" s="71"/>
      <c r="NKL41" s="71"/>
      <c r="NKM41" s="71"/>
      <c r="NKN41" s="71"/>
      <c r="NKO41" s="71"/>
      <c r="NKP41" s="71"/>
      <c r="NKQ41" s="71"/>
      <c r="NKR41" s="71"/>
      <c r="NKS41" s="71"/>
      <c r="NKT41" s="71"/>
      <c r="NKU41" s="71"/>
      <c r="NKV41" s="71"/>
      <c r="NKW41" s="71"/>
      <c r="NKX41" s="71"/>
      <c r="NKY41" s="71"/>
      <c r="NKZ41" s="71"/>
      <c r="NLA41" s="71"/>
      <c r="NLB41" s="71"/>
      <c r="NLC41" s="71"/>
      <c r="NLD41" s="71"/>
      <c r="NLE41" s="71"/>
      <c r="NLF41" s="71"/>
      <c r="NLG41" s="71"/>
      <c r="NLH41" s="71"/>
      <c r="NLI41" s="71"/>
      <c r="NLJ41" s="71"/>
      <c r="NLK41" s="71"/>
      <c r="NLL41" s="71"/>
      <c r="NLM41" s="71"/>
      <c r="NLN41" s="71"/>
      <c r="NLO41" s="71"/>
      <c r="NLP41" s="71"/>
      <c r="NLQ41" s="71"/>
      <c r="NLR41" s="71"/>
      <c r="NLS41" s="71"/>
      <c r="NLT41" s="71"/>
      <c r="NLU41" s="71"/>
      <c r="NLV41" s="71"/>
      <c r="NLW41" s="71"/>
      <c r="NLX41" s="71"/>
      <c r="NLY41" s="71"/>
      <c r="NLZ41" s="71"/>
      <c r="NMA41" s="71"/>
      <c r="NMB41" s="71"/>
      <c r="NMC41" s="71"/>
      <c r="NMD41" s="71"/>
      <c r="NME41" s="71"/>
      <c r="NMF41" s="71"/>
      <c r="NMG41" s="71"/>
      <c r="NMH41" s="71"/>
      <c r="NMI41" s="71"/>
      <c r="NMJ41" s="71"/>
      <c r="NMK41" s="71"/>
      <c r="NML41" s="71"/>
      <c r="NMM41" s="71"/>
      <c r="NMN41" s="71"/>
      <c r="NMO41" s="71"/>
      <c r="NMP41" s="71"/>
      <c r="NMQ41" s="71"/>
      <c r="NMR41" s="71"/>
      <c r="NMS41" s="71"/>
      <c r="NMT41" s="71"/>
      <c r="NMU41" s="71"/>
      <c r="NMV41" s="71"/>
      <c r="NMW41" s="71"/>
      <c r="NMX41" s="71"/>
      <c r="NMY41" s="71"/>
      <c r="NMZ41" s="71"/>
      <c r="NNA41" s="71"/>
      <c r="NNB41" s="71"/>
      <c r="NNC41" s="71"/>
      <c r="NND41" s="71"/>
      <c r="NNE41" s="71"/>
      <c r="NNF41" s="71"/>
      <c r="NNG41" s="71"/>
      <c r="NNH41" s="71"/>
      <c r="NNI41" s="71"/>
      <c r="NNJ41" s="71"/>
      <c r="NNK41" s="71"/>
      <c r="NNL41" s="71"/>
      <c r="NNM41" s="71"/>
      <c r="NNN41" s="71"/>
      <c r="NNO41" s="71"/>
      <c r="NNP41" s="71"/>
      <c r="NNQ41" s="71"/>
      <c r="NNR41" s="71"/>
      <c r="NNS41" s="71"/>
      <c r="NNT41" s="71"/>
      <c r="NNU41" s="71"/>
      <c r="NNV41" s="71"/>
      <c r="NNW41" s="71"/>
      <c r="NNX41" s="71"/>
      <c r="NNY41" s="71"/>
      <c r="NNZ41" s="71"/>
      <c r="NOA41" s="71"/>
      <c r="NOB41" s="71"/>
      <c r="NOC41" s="71"/>
      <c r="NOD41" s="71"/>
      <c r="NOE41" s="71"/>
      <c r="NOF41" s="71"/>
      <c r="NOG41" s="71"/>
      <c r="NOH41" s="71"/>
      <c r="NOI41" s="71"/>
      <c r="NOJ41" s="71"/>
      <c r="NOK41" s="71"/>
      <c r="NOL41" s="71"/>
      <c r="NOM41" s="71"/>
      <c r="NON41" s="71"/>
      <c r="NOO41" s="71"/>
      <c r="NOP41" s="71"/>
      <c r="NOQ41" s="71"/>
      <c r="NOR41" s="71"/>
      <c r="NOS41" s="71"/>
      <c r="NOT41" s="71"/>
      <c r="NOU41" s="71"/>
      <c r="NOV41" s="71"/>
      <c r="NOW41" s="71"/>
      <c r="NOX41" s="71"/>
      <c r="NOY41" s="71"/>
      <c r="NOZ41" s="71"/>
      <c r="NPA41" s="71"/>
      <c r="NPB41" s="71"/>
      <c r="NPC41" s="71"/>
      <c r="NPD41" s="71"/>
      <c r="NPE41" s="71"/>
      <c r="NPF41" s="71"/>
      <c r="NPG41" s="71"/>
      <c r="NPH41" s="71"/>
      <c r="NPI41" s="71"/>
      <c r="NPJ41" s="71"/>
      <c r="NPK41" s="71"/>
      <c r="NPL41" s="71"/>
      <c r="NPM41" s="71"/>
      <c r="NPN41" s="71"/>
      <c r="NPO41" s="71"/>
      <c r="NPP41" s="71"/>
      <c r="NPQ41" s="71"/>
      <c r="NPR41" s="71"/>
      <c r="NPS41" s="71"/>
      <c r="NPT41" s="71"/>
      <c r="NPU41" s="71"/>
      <c r="NPV41" s="71"/>
      <c r="NPW41" s="71"/>
      <c r="NPX41" s="71"/>
      <c r="NPY41" s="71"/>
      <c r="NPZ41" s="71"/>
      <c r="NQA41" s="71"/>
      <c r="NQB41" s="71"/>
      <c r="NQC41" s="71"/>
      <c r="NQD41" s="71"/>
      <c r="NQE41" s="71"/>
      <c r="NQF41" s="71"/>
      <c r="NQG41" s="71"/>
      <c r="NQH41" s="71"/>
      <c r="NQI41" s="71"/>
      <c r="NQJ41" s="71"/>
      <c r="NQK41" s="71"/>
      <c r="NQL41" s="71"/>
      <c r="NQM41" s="71"/>
      <c r="NQN41" s="71"/>
      <c r="NQO41" s="71"/>
      <c r="NQP41" s="71"/>
      <c r="NQQ41" s="71"/>
      <c r="NQR41" s="71"/>
      <c r="NQS41" s="71"/>
      <c r="NQT41" s="71"/>
      <c r="NQU41" s="71"/>
      <c r="NQV41" s="71"/>
      <c r="NQW41" s="71"/>
      <c r="NQX41" s="71"/>
      <c r="NQY41" s="71"/>
      <c r="NQZ41" s="71"/>
      <c r="NRA41" s="71"/>
      <c r="NRB41" s="71"/>
      <c r="NRC41" s="71"/>
      <c r="NRD41" s="71"/>
      <c r="NRE41" s="71"/>
      <c r="NRF41" s="71"/>
      <c r="NRG41" s="71"/>
      <c r="NRH41" s="71"/>
      <c r="NRI41" s="71"/>
      <c r="NRJ41" s="71"/>
      <c r="NRK41" s="71"/>
      <c r="NRL41" s="71"/>
      <c r="NRM41" s="71"/>
      <c r="NRN41" s="71"/>
      <c r="NRO41" s="71"/>
      <c r="NRP41" s="71"/>
      <c r="NRQ41" s="71"/>
      <c r="NRR41" s="71"/>
      <c r="NRS41" s="71"/>
      <c r="NRT41" s="71"/>
      <c r="NRU41" s="71"/>
      <c r="NRV41" s="71"/>
      <c r="NRW41" s="71"/>
      <c r="NRX41" s="71"/>
      <c r="NRY41" s="71"/>
      <c r="NRZ41" s="71"/>
      <c r="NSA41" s="71"/>
      <c r="NSB41" s="71"/>
      <c r="NSC41" s="71"/>
      <c r="NSD41" s="71"/>
      <c r="NSE41" s="71"/>
      <c r="NSF41" s="71"/>
      <c r="NSG41" s="71"/>
      <c r="NSH41" s="71"/>
      <c r="NSI41" s="71"/>
      <c r="NSJ41" s="71"/>
      <c r="NSK41" s="71"/>
      <c r="NSL41" s="71"/>
      <c r="NSM41" s="71"/>
      <c r="NSN41" s="71"/>
      <c r="NSO41" s="71"/>
      <c r="NSP41" s="71"/>
      <c r="NSQ41" s="71"/>
      <c r="NSR41" s="71"/>
      <c r="NSS41" s="71"/>
      <c r="NST41" s="71"/>
      <c r="NSU41" s="71"/>
      <c r="NSV41" s="71"/>
      <c r="NSW41" s="71"/>
      <c r="NSX41" s="71"/>
      <c r="NSY41" s="71"/>
      <c r="NSZ41" s="71"/>
      <c r="NTA41" s="71"/>
      <c r="NTB41" s="71"/>
      <c r="NTC41" s="71"/>
      <c r="NTD41" s="71"/>
      <c r="NTE41" s="71"/>
      <c r="NTF41" s="71"/>
      <c r="NTG41" s="71"/>
      <c r="NTH41" s="71"/>
      <c r="NTI41" s="71"/>
      <c r="NTJ41" s="71"/>
      <c r="NTK41" s="71"/>
      <c r="NTL41" s="71"/>
      <c r="NTM41" s="71"/>
      <c r="NTN41" s="71"/>
      <c r="NTO41" s="71"/>
      <c r="NTP41" s="71"/>
      <c r="NTQ41" s="71"/>
      <c r="NTR41" s="71"/>
      <c r="NTS41" s="71"/>
      <c r="NTT41" s="71"/>
      <c r="NTU41" s="71"/>
      <c r="NTV41" s="71"/>
      <c r="NTW41" s="71"/>
      <c r="NTX41" s="71"/>
      <c r="NTY41" s="71"/>
      <c r="NTZ41" s="71"/>
      <c r="NUA41" s="71"/>
      <c r="NUB41" s="71"/>
      <c r="NUC41" s="71"/>
      <c r="NUD41" s="71"/>
      <c r="NUE41" s="71"/>
      <c r="NUF41" s="71"/>
      <c r="NUG41" s="71"/>
      <c r="NUH41" s="71"/>
      <c r="NUI41" s="71"/>
      <c r="NUJ41" s="71"/>
      <c r="NUK41" s="71"/>
      <c r="NUL41" s="71"/>
      <c r="NUM41" s="71"/>
      <c r="NUN41" s="71"/>
      <c r="NUO41" s="71"/>
      <c r="NUP41" s="71"/>
      <c r="NUQ41" s="71"/>
      <c r="NUR41" s="71"/>
      <c r="NUS41" s="71"/>
      <c r="NUT41" s="71"/>
      <c r="NUU41" s="71"/>
      <c r="NUV41" s="71"/>
      <c r="NUW41" s="71"/>
      <c r="NUX41" s="71"/>
      <c r="NUY41" s="71"/>
      <c r="NUZ41" s="71"/>
      <c r="NVA41" s="71"/>
      <c r="NVB41" s="71"/>
      <c r="NVC41" s="71"/>
      <c r="NVD41" s="71"/>
      <c r="NVE41" s="71"/>
      <c r="NVF41" s="71"/>
      <c r="NVG41" s="71"/>
      <c r="NVH41" s="71"/>
      <c r="NVI41" s="71"/>
      <c r="NVJ41" s="71"/>
      <c r="NVK41" s="71"/>
      <c r="NVL41" s="71"/>
      <c r="NVM41" s="71"/>
      <c r="NVN41" s="71"/>
      <c r="NVO41" s="71"/>
      <c r="NVP41" s="71"/>
      <c r="NVQ41" s="71"/>
      <c r="NVR41" s="71"/>
      <c r="NVS41" s="71"/>
      <c r="NVT41" s="71"/>
      <c r="NVU41" s="71"/>
      <c r="NVV41" s="71"/>
      <c r="NVW41" s="71"/>
      <c r="NVX41" s="71"/>
      <c r="NVY41" s="71"/>
      <c r="NVZ41" s="71"/>
      <c r="NWA41" s="71"/>
      <c r="NWB41" s="71"/>
      <c r="NWC41" s="71"/>
      <c r="NWD41" s="71"/>
      <c r="NWE41" s="71"/>
      <c r="NWF41" s="71"/>
      <c r="NWG41" s="71"/>
      <c r="NWH41" s="71"/>
      <c r="NWI41" s="71"/>
      <c r="NWJ41" s="71"/>
      <c r="NWK41" s="71"/>
      <c r="NWL41" s="71"/>
      <c r="NWM41" s="71"/>
      <c r="NWN41" s="71"/>
      <c r="NWO41" s="71"/>
      <c r="NWP41" s="71"/>
      <c r="NWQ41" s="71"/>
      <c r="NWR41" s="71"/>
      <c r="NWS41" s="71"/>
      <c r="NWT41" s="71"/>
      <c r="NWU41" s="71"/>
      <c r="NWV41" s="71"/>
      <c r="NWW41" s="71"/>
      <c r="NWX41" s="71"/>
      <c r="NWY41" s="71"/>
      <c r="NWZ41" s="71"/>
      <c r="NXA41" s="71"/>
      <c r="NXB41" s="71"/>
      <c r="NXC41" s="71"/>
      <c r="NXD41" s="71"/>
      <c r="NXE41" s="71"/>
      <c r="NXF41" s="71"/>
      <c r="NXG41" s="71"/>
      <c r="NXH41" s="71"/>
      <c r="NXI41" s="71"/>
      <c r="NXJ41" s="71"/>
      <c r="NXK41" s="71"/>
      <c r="NXL41" s="71"/>
      <c r="NXM41" s="71"/>
      <c r="NXN41" s="71"/>
      <c r="NXO41" s="71"/>
      <c r="NXP41" s="71"/>
      <c r="NXQ41" s="71"/>
      <c r="NXR41" s="71"/>
      <c r="NXS41" s="71"/>
      <c r="NXT41" s="71"/>
      <c r="NXU41" s="71"/>
      <c r="NXV41" s="71"/>
      <c r="NXW41" s="71"/>
      <c r="NXX41" s="71"/>
      <c r="NXY41" s="71"/>
      <c r="NXZ41" s="71"/>
      <c r="NYA41" s="71"/>
      <c r="NYB41" s="71"/>
      <c r="NYC41" s="71"/>
      <c r="NYD41" s="71"/>
      <c r="NYE41" s="71"/>
      <c r="NYF41" s="71"/>
      <c r="NYG41" s="71"/>
      <c r="NYH41" s="71"/>
      <c r="NYI41" s="71"/>
      <c r="NYJ41" s="71"/>
      <c r="NYK41" s="71"/>
      <c r="NYL41" s="71"/>
      <c r="NYM41" s="71"/>
      <c r="NYN41" s="71"/>
      <c r="NYO41" s="71"/>
      <c r="NYP41" s="71"/>
      <c r="NYQ41" s="71"/>
      <c r="NYR41" s="71"/>
      <c r="NYS41" s="71"/>
      <c r="NYT41" s="71"/>
      <c r="NYU41" s="71"/>
      <c r="NYV41" s="71"/>
      <c r="NYW41" s="71"/>
      <c r="NYX41" s="71"/>
      <c r="NYY41" s="71"/>
      <c r="NYZ41" s="71"/>
      <c r="NZA41" s="71"/>
      <c r="NZB41" s="71"/>
      <c r="NZC41" s="71"/>
      <c r="NZD41" s="71"/>
      <c r="NZE41" s="71"/>
      <c r="NZF41" s="71"/>
      <c r="NZG41" s="71"/>
      <c r="NZH41" s="71"/>
      <c r="NZI41" s="71"/>
      <c r="NZJ41" s="71"/>
      <c r="NZK41" s="71"/>
      <c r="NZL41" s="71"/>
      <c r="NZM41" s="71"/>
      <c r="NZN41" s="71"/>
      <c r="NZO41" s="71"/>
      <c r="NZP41" s="71"/>
      <c r="NZQ41" s="71"/>
      <c r="NZR41" s="71"/>
      <c r="NZS41" s="71"/>
      <c r="NZT41" s="71"/>
      <c r="NZU41" s="71"/>
      <c r="NZV41" s="71"/>
      <c r="NZW41" s="71"/>
      <c r="NZX41" s="71"/>
      <c r="NZY41" s="71"/>
      <c r="NZZ41" s="71"/>
      <c r="OAA41" s="71"/>
      <c r="OAB41" s="71"/>
      <c r="OAC41" s="71"/>
      <c r="OAD41" s="71"/>
      <c r="OAE41" s="71"/>
      <c r="OAF41" s="71"/>
      <c r="OAG41" s="71"/>
      <c r="OAH41" s="71"/>
      <c r="OAI41" s="71"/>
      <c r="OAJ41" s="71"/>
      <c r="OAK41" s="71"/>
      <c r="OAL41" s="71"/>
      <c r="OAM41" s="71"/>
      <c r="OAN41" s="71"/>
      <c r="OAO41" s="71"/>
      <c r="OAP41" s="71"/>
      <c r="OAQ41" s="71"/>
      <c r="OAR41" s="71"/>
      <c r="OAS41" s="71"/>
      <c r="OAT41" s="71"/>
      <c r="OAU41" s="71"/>
      <c r="OAV41" s="71"/>
      <c r="OAW41" s="71"/>
      <c r="OAX41" s="71"/>
      <c r="OAY41" s="71"/>
      <c r="OAZ41" s="71"/>
      <c r="OBA41" s="71"/>
      <c r="OBB41" s="71"/>
      <c r="OBC41" s="71"/>
      <c r="OBD41" s="71"/>
      <c r="OBE41" s="71"/>
      <c r="OBF41" s="71"/>
      <c r="OBG41" s="71"/>
      <c r="OBH41" s="71"/>
      <c r="OBI41" s="71"/>
      <c r="OBJ41" s="71"/>
      <c r="OBK41" s="71"/>
      <c r="OBL41" s="71"/>
      <c r="OBM41" s="71"/>
      <c r="OBN41" s="71"/>
      <c r="OBO41" s="71"/>
      <c r="OBP41" s="71"/>
      <c r="OBQ41" s="71"/>
      <c r="OBR41" s="71"/>
      <c r="OBS41" s="71"/>
      <c r="OBT41" s="71"/>
      <c r="OBU41" s="71"/>
      <c r="OBV41" s="71"/>
      <c r="OBW41" s="71"/>
      <c r="OBX41" s="71"/>
      <c r="OBY41" s="71"/>
      <c r="OBZ41" s="71"/>
      <c r="OCA41" s="71"/>
      <c r="OCB41" s="71"/>
      <c r="OCC41" s="71"/>
      <c r="OCD41" s="71"/>
      <c r="OCE41" s="71"/>
      <c r="OCF41" s="71"/>
      <c r="OCG41" s="71"/>
      <c r="OCH41" s="71"/>
      <c r="OCI41" s="71"/>
      <c r="OCJ41" s="71"/>
      <c r="OCK41" s="71"/>
      <c r="OCL41" s="71"/>
      <c r="OCM41" s="71"/>
      <c r="OCN41" s="71"/>
      <c r="OCO41" s="71"/>
      <c r="OCP41" s="71"/>
      <c r="OCQ41" s="71"/>
      <c r="OCR41" s="71"/>
      <c r="OCS41" s="71"/>
      <c r="OCT41" s="71"/>
      <c r="OCU41" s="71"/>
      <c r="OCV41" s="71"/>
      <c r="OCW41" s="71"/>
      <c r="OCX41" s="71"/>
      <c r="OCY41" s="71"/>
      <c r="OCZ41" s="71"/>
      <c r="ODA41" s="71"/>
      <c r="ODB41" s="71"/>
      <c r="ODC41" s="71"/>
      <c r="ODD41" s="71"/>
      <c r="ODE41" s="71"/>
      <c r="ODF41" s="71"/>
      <c r="ODG41" s="71"/>
      <c r="ODH41" s="71"/>
      <c r="ODI41" s="71"/>
      <c r="ODJ41" s="71"/>
      <c r="ODK41" s="71"/>
      <c r="ODL41" s="71"/>
      <c r="ODM41" s="71"/>
      <c r="ODN41" s="71"/>
      <c r="ODO41" s="71"/>
      <c r="ODP41" s="71"/>
      <c r="ODQ41" s="71"/>
      <c r="ODR41" s="71"/>
      <c r="ODS41" s="71"/>
      <c r="ODT41" s="71"/>
      <c r="ODU41" s="71"/>
      <c r="ODV41" s="71"/>
      <c r="ODW41" s="71"/>
      <c r="ODX41" s="71"/>
      <c r="ODY41" s="71"/>
      <c r="ODZ41" s="71"/>
      <c r="OEA41" s="71"/>
      <c r="OEB41" s="71"/>
      <c r="OEC41" s="71"/>
      <c r="OED41" s="71"/>
      <c r="OEE41" s="71"/>
      <c r="OEF41" s="71"/>
      <c r="OEG41" s="71"/>
      <c r="OEH41" s="71"/>
      <c r="OEI41" s="71"/>
      <c r="OEJ41" s="71"/>
      <c r="OEK41" s="71"/>
      <c r="OEL41" s="71"/>
      <c r="OEM41" s="71"/>
      <c r="OEN41" s="71"/>
      <c r="OEO41" s="71"/>
      <c r="OEP41" s="71"/>
      <c r="OEQ41" s="71"/>
      <c r="OER41" s="71"/>
      <c r="OES41" s="71"/>
      <c r="OET41" s="71"/>
      <c r="OEU41" s="71"/>
      <c r="OEV41" s="71"/>
      <c r="OEW41" s="71"/>
      <c r="OEX41" s="71"/>
      <c r="OEY41" s="71"/>
      <c r="OEZ41" s="71"/>
      <c r="OFA41" s="71"/>
      <c r="OFB41" s="71"/>
      <c r="OFC41" s="71"/>
      <c r="OFD41" s="71"/>
      <c r="OFE41" s="71"/>
      <c r="OFF41" s="71"/>
      <c r="OFG41" s="71"/>
      <c r="OFH41" s="71"/>
      <c r="OFI41" s="71"/>
      <c r="OFJ41" s="71"/>
      <c r="OFK41" s="71"/>
      <c r="OFL41" s="71"/>
      <c r="OFM41" s="71"/>
      <c r="OFN41" s="71"/>
      <c r="OFO41" s="71"/>
      <c r="OFP41" s="71"/>
      <c r="OFQ41" s="71"/>
      <c r="OFR41" s="71"/>
      <c r="OFS41" s="71"/>
      <c r="OFT41" s="71"/>
      <c r="OFU41" s="71"/>
      <c r="OFV41" s="71"/>
      <c r="OFW41" s="71"/>
      <c r="OFX41" s="71"/>
      <c r="OFY41" s="71"/>
      <c r="OFZ41" s="71"/>
      <c r="OGA41" s="71"/>
      <c r="OGB41" s="71"/>
      <c r="OGC41" s="71"/>
      <c r="OGD41" s="71"/>
      <c r="OGE41" s="71"/>
      <c r="OGF41" s="71"/>
      <c r="OGG41" s="71"/>
      <c r="OGH41" s="71"/>
      <c r="OGI41" s="71"/>
      <c r="OGJ41" s="71"/>
      <c r="OGK41" s="71"/>
      <c r="OGL41" s="71"/>
      <c r="OGM41" s="71"/>
      <c r="OGN41" s="71"/>
      <c r="OGO41" s="71"/>
      <c r="OGP41" s="71"/>
      <c r="OGQ41" s="71"/>
      <c r="OGR41" s="71"/>
      <c r="OGS41" s="71"/>
      <c r="OGT41" s="71"/>
      <c r="OGU41" s="71"/>
      <c r="OGV41" s="71"/>
      <c r="OGW41" s="71"/>
      <c r="OGX41" s="71"/>
      <c r="OGY41" s="71"/>
      <c r="OGZ41" s="71"/>
      <c r="OHA41" s="71"/>
      <c r="OHB41" s="71"/>
      <c r="OHC41" s="71"/>
      <c r="OHD41" s="71"/>
      <c r="OHE41" s="71"/>
      <c r="OHF41" s="71"/>
      <c r="OHG41" s="71"/>
      <c r="OHH41" s="71"/>
      <c r="OHI41" s="71"/>
      <c r="OHJ41" s="71"/>
      <c r="OHK41" s="71"/>
      <c r="OHL41" s="71"/>
      <c r="OHM41" s="71"/>
      <c r="OHN41" s="71"/>
      <c r="OHO41" s="71"/>
      <c r="OHP41" s="71"/>
      <c r="OHQ41" s="71"/>
      <c r="OHR41" s="71"/>
      <c r="OHS41" s="71"/>
      <c r="OHT41" s="71"/>
      <c r="OHU41" s="71"/>
      <c r="OHV41" s="71"/>
      <c r="OHW41" s="71"/>
      <c r="OHX41" s="71"/>
      <c r="OHY41" s="71"/>
      <c r="OHZ41" s="71"/>
      <c r="OIA41" s="71"/>
      <c r="OIB41" s="71"/>
      <c r="OIC41" s="71"/>
      <c r="OID41" s="71"/>
      <c r="OIE41" s="71"/>
      <c r="OIF41" s="71"/>
      <c r="OIG41" s="71"/>
      <c r="OIH41" s="71"/>
      <c r="OII41" s="71"/>
      <c r="OIJ41" s="71"/>
      <c r="OIK41" s="71"/>
      <c r="OIL41" s="71"/>
      <c r="OIM41" s="71"/>
      <c r="OIN41" s="71"/>
      <c r="OIO41" s="71"/>
      <c r="OIP41" s="71"/>
      <c r="OIQ41" s="71"/>
      <c r="OIR41" s="71"/>
      <c r="OIS41" s="71"/>
      <c r="OIT41" s="71"/>
      <c r="OIU41" s="71"/>
      <c r="OIV41" s="71"/>
      <c r="OIW41" s="71"/>
      <c r="OIX41" s="71"/>
      <c r="OIY41" s="71"/>
      <c r="OIZ41" s="71"/>
      <c r="OJA41" s="71"/>
      <c r="OJB41" s="71"/>
      <c r="OJC41" s="71"/>
      <c r="OJD41" s="71"/>
      <c r="OJE41" s="71"/>
      <c r="OJF41" s="71"/>
      <c r="OJG41" s="71"/>
      <c r="OJH41" s="71"/>
      <c r="OJI41" s="71"/>
      <c r="OJJ41" s="71"/>
      <c r="OJK41" s="71"/>
      <c r="OJL41" s="71"/>
      <c r="OJM41" s="71"/>
      <c r="OJN41" s="71"/>
      <c r="OJO41" s="71"/>
      <c r="OJP41" s="71"/>
      <c r="OJQ41" s="71"/>
      <c r="OJR41" s="71"/>
      <c r="OJS41" s="71"/>
      <c r="OJT41" s="71"/>
      <c r="OJU41" s="71"/>
      <c r="OJV41" s="71"/>
      <c r="OJW41" s="71"/>
      <c r="OJX41" s="71"/>
      <c r="OJY41" s="71"/>
      <c r="OJZ41" s="71"/>
      <c r="OKA41" s="71"/>
      <c r="OKB41" s="71"/>
      <c r="OKC41" s="71"/>
      <c r="OKD41" s="71"/>
      <c r="OKE41" s="71"/>
      <c r="OKF41" s="71"/>
      <c r="OKG41" s="71"/>
      <c r="OKH41" s="71"/>
      <c r="OKI41" s="71"/>
      <c r="OKJ41" s="71"/>
      <c r="OKK41" s="71"/>
      <c r="OKL41" s="71"/>
      <c r="OKM41" s="71"/>
      <c r="OKN41" s="71"/>
      <c r="OKO41" s="71"/>
      <c r="OKP41" s="71"/>
      <c r="OKQ41" s="71"/>
      <c r="OKR41" s="71"/>
      <c r="OKS41" s="71"/>
      <c r="OKT41" s="71"/>
      <c r="OKU41" s="71"/>
      <c r="OKV41" s="71"/>
      <c r="OKW41" s="71"/>
      <c r="OKX41" s="71"/>
      <c r="OKY41" s="71"/>
      <c r="OKZ41" s="71"/>
      <c r="OLA41" s="71"/>
      <c r="OLB41" s="71"/>
      <c r="OLC41" s="71"/>
      <c r="OLD41" s="71"/>
      <c r="OLE41" s="71"/>
      <c r="OLF41" s="71"/>
      <c r="OLG41" s="71"/>
      <c r="OLH41" s="71"/>
      <c r="OLI41" s="71"/>
      <c r="OLJ41" s="71"/>
      <c r="OLK41" s="71"/>
      <c r="OLL41" s="71"/>
      <c r="OLM41" s="71"/>
      <c r="OLN41" s="71"/>
      <c r="OLO41" s="71"/>
      <c r="OLP41" s="71"/>
      <c r="OLQ41" s="71"/>
      <c r="OLR41" s="71"/>
      <c r="OLS41" s="71"/>
      <c r="OLT41" s="71"/>
      <c r="OLU41" s="71"/>
      <c r="OLV41" s="71"/>
      <c r="OLW41" s="71"/>
      <c r="OLX41" s="71"/>
      <c r="OLY41" s="71"/>
      <c r="OLZ41" s="71"/>
      <c r="OMA41" s="71"/>
      <c r="OMB41" s="71"/>
      <c r="OMC41" s="71"/>
      <c r="OMD41" s="71"/>
      <c r="OME41" s="71"/>
      <c r="OMF41" s="71"/>
      <c r="OMG41" s="71"/>
      <c r="OMH41" s="71"/>
      <c r="OMI41" s="71"/>
      <c r="OMJ41" s="71"/>
      <c r="OMK41" s="71"/>
      <c r="OML41" s="71"/>
      <c r="OMM41" s="71"/>
      <c r="OMN41" s="71"/>
      <c r="OMO41" s="71"/>
      <c r="OMP41" s="71"/>
      <c r="OMQ41" s="71"/>
      <c r="OMR41" s="71"/>
      <c r="OMS41" s="71"/>
      <c r="OMT41" s="71"/>
      <c r="OMU41" s="71"/>
      <c r="OMV41" s="71"/>
      <c r="OMW41" s="71"/>
      <c r="OMX41" s="71"/>
      <c r="OMY41" s="71"/>
      <c r="OMZ41" s="71"/>
      <c r="ONA41" s="71"/>
      <c r="ONB41" s="71"/>
      <c r="ONC41" s="71"/>
      <c r="OND41" s="71"/>
      <c r="ONE41" s="71"/>
      <c r="ONF41" s="71"/>
      <c r="ONG41" s="71"/>
      <c r="ONH41" s="71"/>
      <c r="ONI41" s="71"/>
      <c r="ONJ41" s="71"/>
      <c r="ONK41" s="71"/>
      <c r="ONL41" s="71"/>
      <c r="ONM41" s="71"/>
      <c r="ONN41" s="71"/>
      <c r="ONO41" s="71"/>
      <c r="ONP41" s="71"/>
      <c r="ONQ41" s="71"/>
      <c r="ONR41" s="71"/>
      <c r="ONS41" s="71"/>
      <c r="ONT41" s="71"/>
      <c r="ONU41" s="71"/>
      <c r="ONV41" s="71"/>
      <c r="ONW41" s="71"/>
      <c r="ONX41" s="71"/>
      <c r="ONY41" s="71"/>
      <c r="ONZ41" s="71"/>
      <c r="OOA41" s="71"/>
      <c r="OOB41" s="71"/>
      <c r="OOC41" s="71"/>
      <c r="OOD41" s="71"/>
      <c r="OOE41" s="71"/>
      <c r="OOF41" s="71"/>
      <c r="OOG41" s="71"/>
      <c r="OOH41" s="71"/>
      <c r="OOI41" s="71"/>
      <c r="OOJ41" s="71"/>
      <c r="OOK41" s="71"/>
      <c r="OOL41" s="71"/>
      <c r="OOM41" s="71"/>
      <c r="OON41" s="71"/>
      <c r="OOO41" s="71"/>
      <c r="OOP41" s="71"/>
      <c r="OOQ41" s="71"/>
      <c r="OOR41" s="71"/>
      <c r="OOS41" s="71"/>
      <c r="OOT41" s="71"/>
      <c r="OOU41" s="71"/>
      <c r="OOV41" s="71"/>
      <c r="OOW41" s="71"/>
      <c r="OOX41" s="71"/>
      <c r="OOY41" s="71"/>
      <c r="OOZ41" s="71"/>
      <c r="OPA41" s="71"/>
      <c r="OPB41" s="71"/>
      <c r="OPC41" s="71"/>
      <c r="OPD41" s="71"/>
      <c r="OPE41" s="71"/>
      <c r="OPF41" s="71"/>
      <c r="OPG41" s="71"/>
      <c r="OPH41" s="71"/>
      <c r="OPI41" s="71"/>
      <c r="OPJ41" s="71"/>
      <c r="OPK41" s="71"/>
      <c r="OPL41" s="71"/>
      <c r="OPM41" s="71"/>
      <c r="OPN41" s="71"/>
      <c r="OPO41" s="71"/>
      <c r="OPP41" s="71"/>
      <c r="OPQ41" s="71"/>
      <c r="OPR41" s="71"/>
      <c r="OPS41" s="71"/>
      <c r="OPT41" s="71"/>
      <c r="OPU41" s="71"/>
      <c r="OPV41" s="71"/>
      <c r="OPW41" s="71"/>
      <c r="OPX41" s="71"/>
      <c r="OPY41" s="71"/>
      <c r="OPZ41" s="71"/>
      <c r="OQA41" s="71"/>
      <c r="OQB41" s="71"/>
      <c r="OQC41" s="71"/>
      <c r="OQD41" s="71"/>
      <c r="OQE41" s="71"/>
      <c r="OQF41" s="71"/>
      <c r="OQG41" s="71"/>
      <c r="OQH41" s="71"/>
      <c r="OQI41" s="71"/>
      <c r="OQJ41" s="71"/>
      <c r="OQK41" s="71"/>
      <c r="OQL41" s="71"/>
      <c r="OQM41" s="71"/>
      <c r="OQN41" s="71"/>
      <c r="OQO41" s="71"/>
      <c r="OQP41" s="71"/>
      <c r="OQQ41" s="71"/>
      <c r="OQR41" s="71"/>
      <c r="OQS41" s="71"/>
      <c r="OQT41" s="71"/>
      <c r="OQU41" s="71"/>
      <c r="OQV41" s="71"/>
      <c r="OQW41" s="71"/>
      <c r="OQX41" s="71"/>
      <c r="OQY41" s="71"/>
      <c r="OQZ41" s="71"/>
      <c r="ORA41" s="71"/>
      <c r="ORB41" s="71"/>
      <c r="ORC41" s="71"/>
      <c r="ORD41" s="71"/>
      <c r="ORE41" s="71"/>
      <c r="ORF41" s="71"/>
      <c r="ORG41" s="71"/>
      <c r="ORH41" s="71"/>
      <c r="ORI41" s="71"/>
      <c r="ORJ41" s="71"/>
      <c r="ORK41" s="71"/>
      <c r="ORL41" s="71"/>
      <c r="ORM41" s="71"/>
      <c r="ORN41" s="71"/>
      <c r="ORO41" s="71"/>
      <c r="ORP41" s="71"/>
      <c r="ORQ41" s="71"/>
      <c r="ORR41" s="71"/>
      <c r="ORS41" s="71"/>
      <c r="ORT41" s="71"/>
      <c r="ORU41" s="71"/>
      <c r="ORV41" s="71"/>
      <c r="ORW41" s="71"/>
      <c r="ORX41" s="71"/>
      <c r="ORY41" s="71"/>
      <c r="ORZ41" s="71"/>
      <c r="OSA41" s="71"/>
      <c r="OSB41" s="71"/>
      <c r="OSC41" s="71"/>
      <c r="OSD41" s="71"/>
      <c r="OSE41" s="71"/>
      <c r="OSF41" s="71"/>
      <c r="OSG41" s="71"/>
      <c r="OSH41" s="71"/>
      <c r="OSI41" s="71"/>
      <c r="OSJ41" s="71"/>
      <c r="OSK41" s="71"/>
      <c r="OSL41" s="71"/>
      <c r="OSM41" s="71"/>
      <c r="OSN41" s="71"/>
      <c r="OSO41" s="71"/>
      <c r="OSP41" s="71"/>
      <c r="OSQ41" s="71"/>
      <c r="OSR41" s="71"/>
      <c r="OSS41" s="71"/>
      <c r="OST41" s="71"/>
      <c r="OSU41" s="71"/>
      <c r="OSV41" s="71"/>
      <c r="OSW41" s="71"/>
      <c r="OSX41" s="71"/>
      <c r="OSY41" s="71"/>
      <c r="OSZ41" s="71"/>
      <c r="OTA41" s="71"/>
      <c r="OTB41" s="71"/>
      <c r="OTC41" s="71"/>
      <c r="OTD41" s="71"/>
      <c r="OTE41" s="71"/>
      <c r="OTF41" s="71"/>
      <c r="OTG41" s="71"/>
      <c r="OTH41" s="71"/>
      <c r="OTI41" s="71"/>
      <c r="OTJ41" s="71"/>
      <c r="OTK41" s="71"/>
      <c r="OTL41" s="71"/>
      <c r="OTM41" s="71"/>
      <c r="OTN41" s="71"/>
      <c r="OTO41" s="71"/>
      <c r="OTP41" s="71"/>
      <c r="OTQ41" s="71"/>
      <c r="OTR41" s="71"/>
      <c r="OTS41" s="71"/>
      <c r="OTT41" s="71"/>
      <c r="OTU41" s="71"/>
      <c r="OTV41" s="71"/>
      <c r="OTW41" s="71"/>
      <c r="OTX41" s="71"/>
      <c r="OTY41" s="71"/>
      <c r="OTZ41" s="71"/>
      <c r="OUA41" s="71"/>
      <c r="OUB41" s="71"/>
      <c r="OUC41" s="71"/>
      <c r="OUD41" s="71"/>
      <c r="OUE41" s="71"/>
      <c r="OUF41" s="71"/>
      <c r="OUG41" s="71"/>
      <c r="OUH41" s="71"/>
      <c r="OUI41" s="71"/>
      <c r="OUJ41" s="71"/>
      <c r="OUK41" s="71"/>
      <c r="OUL41" s="71"/>
      <c r="OUM41" s="71"/>
      <c r="OUN41" s="71"/>
      <c r="OUO41" s="71"/>
      <c r="OUP41" s="71"/>
      <c r="OUQ41" s="71"/>
      <c r="OUR41" s="71"/>
      <c r="OUS41" s="71"/>
      <c r="OUT41" s="71"/>
      <c r="OUU41" s="71"/>
      <c r="OUV41" s="71"/>
      <c r="OUW41" s="71"/>
      <c r="OUX41" s="71"/>
      <c r="OUY41" s="71"/>
      <c r="OUZ41" s="71"/>
      <c r="OVA41" s="71"/>
      <c r="OVB41" s="71"/>
      <c r="OVC41" s="71"/>
      <c r="OVD41" s="71"/>
      <c r="OVE41" s="71"/>
      <c r="OVF41" s="71"/>
      <c r="OVG41" s="71"/>
      <c r="OVH41" s="71"/>
      <c r="OVI41" s="71"/>
      <c r="OVJ41" s="71"/>
      <c r="OVK41" s="71"/>
      <c r="OVL41" s="71"/>
      <c r="OVM41" s="71"/>
      <c r="OVN41" s="71"/>
      <c r="OVO41" s="71"/>
      <c r="OVP41" s="71"/>
      <c r="OVQ41" s="71"/>
      <c r="OVR41" s="71"/>
      <c r="OVS41" s="71"/>
      <c r="OVT41" s="71"/>
      <c r="OVU41" s="71"/>
      <c r="OVV41" s="71"/>
      <c r="OVW41" s="71"/>
      <c r="OVX41" s="71"/>
      <c r="OVY41" s="71"/>
      <c r="OVZ41" s="71"/>
      <c r="OWA41" s="71"/>
      <c r="OWB41" s="71"/>
      <c r="OWC41" s="71"/>
      <c r="OWD41" s="71"/>
      <c r="OWE41" s="71"/>
      <c r="OWF41" s="71"/>
      <c r="OWG41" s="71"/>
      <c r="OWH41" s="71"/>
      <c r="OWI41" s="71"/>
      <c r="OWJ41" s="71"/>
      <c r="OWK41" s="71"/>
      <c r="OWL41" s="71"/>
      <c r="OWM41" s="71"/>
      <c r="OWN41" s="71"/>
      <c r="OWO41" s="71"/>
      <c r="OWP41" s="71"/>
      <c r="OWQ41" s="71"/>
      <c r="OWR41" s="71"/>
      <c r="OWS41" s="71"/>
      <c r="OWT41" s="71"/>
      <c r="OWU41" s="71"/>
      <c r="OWV41" s="71"/>
      <c r="OWW41" s="71"/>
      <c r="OWX41" s="71"/>
      <c r="OWY41" s="71"/>
      <c r="OWZ41" s="71"/>
      <c r="OXA41" s="71"/>
      <c r="OXB41" s="71"/>
      <c r="OXC41" s="71"/>
      <c r="OXD41" s="71"/>
      <c r="OXE41" s="71"/>
      <c r="OXF41" s="71"/>
      <c r="OXG41" s="71"/>
      <c r="OXH41" s="71"/>
      <c r="OXI41" s="71"/>
      <c r="OXJ41" s="71"/>
      <c r="OXK41" s="71"/>
      <c r="OXL41" s="71"/>
      <c r="OXM41" s="71"/>
      <c r="OXN41" s="71"/>
      <c r="OXO41" s="71"/>
      <c r="OXP41" s="71"/>
      <c r="OXQ41" s="71"/>
      <c r="OXR41" s="71"/>
      <c r="OXS41" s="71"/>
      <c r="OXT41" s="71"/>
      <c r="OXU41" s="71"/>
      <c r="OXV41" s="71"/>
      <c r="OXW41" s="71"/>
      <c r="OXX41" s="71"/>
      <c r="OXY41" s="71"/>
      <c r="OXZ41" s="71"/>
      <c r="OYA41" s="71"/>
      <c r="OYB41" s="71"/>
      <c r="OYC41" s="71"/>
      <c r="OYD41" s="71"/>
      <c r="OYE41" s="71"/>
      <c r="OYF41" s="71"/>
      <c r="OYG41" s="71"/>
      <c r="OYH41" s="71"/>
      <c r="OYI41" s="71"/>
      <c r="OYJ41" s="71"/>
      <c r="OYK41" s="71"/>
      <c r="OYL41" s="71"/>
      <c r="OYM41" s="71"/>
      <c r="OYN41" s="71"/>
      <c r="OYO41" s="71"/>
      <c r="OYP41" s="71"/>
      <c r="OYQ41" s="71"/>
      <c r="OYR41" s="71"/>
      <c r="OYS41" s="71"/>
      <c r="OYT41" s="71"/>
      <c r="OYU41" s="71"/>
      <c r="OYV41" s="71"/>
      <c r="OYW41" s="71"/>
      <c r="OYX41" s="71"/>
      <c r="OYY41" s="71"/>
      <c r="OYZ41" s="71"/>
      <c r="OZA41" s="71"/>
      <c r="OZB41" s="71"/>
      <c r="OZC41" s="71"/>
      <c r="OZD41" s="71"/>
      <c r="OZE41" s="71"/>
      <c r="OZF41" s="71"/>
      <c r="OZG41" s="71"/>
      <c r="OZH41" s="71"/>
      <c r="OZI41" s="71"/>
      <c r="OZJ41" s="71"/>
      <c r="OZK41" s="71"/>
      <c r="OZL41" s="71"/>
      <c r="OZM41" s="71"/>
      <c r="OZN41" s="71"/>
      <c r="OZO41" s="71"/>
      <c r="OZP41" s="71"/>
      <c r="OZQ41" s="71"/>
      <c r="OZR41" s="71"/>
      <c r="OZS41" s="71"/>
      <c r="OZT41" s="71"/>
      <c r="OZU41" s="71"/>
      <c r="OZV41" s="71"/>
      <c r="OZW41" s="71"/>
      <c r="OZX41" s="71"/>
      <c r="OZY41" s="71"/>
      <c r="OZZ41" s="71"/>
      <c r="PAA41" s="71"/>
      <c r="PAB41" s="71"/>
      <c r="PAC41" s="71"/>
      <c r="PAD41" s="71"/>
      <c r="PAE41" s="71"/>
      <c r="PAF41" s="71"/>
      <c r="PAG41" s="71"/>
      <c r="PAH41" s="71"/>
      <c r="PAI41" s="71"/>
      <c r="PAJ41" s="71"/>
      <c r="PAK41" s="71"/>
      <c r="PAL41" s="71"/>
      <c r="PAM41" s="71"/>
      <c r="PAN41" s="71"/>
      <c r="PAO41" s="71"/>
      <c r="PAP41" s="71"/>
      <c r="PAQ41" s="71"/>
      <c r="PAR41" s="71"/>
      <c r="PAS41" s="71"/>
      <c r="PAT41" s="71"/>
      <c r="PAU41" s="71"/>
      <c r="PAV41" s="71"/>
      <c r="PAW41" s="71"/>
      <c r="PAX41" s="71"/>
      <c r="PAY41" s="71"/>
      <c r="PAZ41" s="71"/>
      <c r="PBA41" s="71"/>
      <c r="PBB41" s="71"/>
      <c r="PBC41" s="71"/>
      <c r="PBD41" s="71"/>
      <c r="PBE41" s="71"/>
      <c r="PBF41" s="71"/>
      <c r="PBG41" s="71"/>
      <c r="PBH41" s="71"/>
      <c r="PBI41" s="71"/>
      <c r="PBJ41" s="71"/>
      <c r="PBK41" s="71"/>
      <c r="PBL41" s="71"/>
      <c r="PBM41" s="71"/>
      <c r="PBN41" s="71"/>
      <c r="PBO41" s="71"/>
      <c r="PBP41" s="71"/>
      <c r="PBQ41" s="71"/>
      <c r="PBR41" s="71"/>
      <c r="PBS41" s="71"/>
      <c r="PBT41" s="71"/>
      <c r="PBU41" s="71"/>
      <c r="PBV41" s="71"/>
      <c r="PBW41" s="71"/>
      <c r="PBX41" s="71"/>
      <c r="PBY41" s="71"/>
      <c r="PBZ41" s="71"/>
      <c r="PCA41" s="71"/>
      <c r="PCB41" s="71"/>
      <c r="PCC41" s="71"/>
      <c r="PCD41" s="71"/>
      <c r="PCE41" s="71"/>
      <c r="PCF41" s="71"/>
      <c r="PCG41" s="71"/>
      <c r="PCH41" s="71"/>
      <c r="PCI41" s="71"/>
      <c r="PCJ41" s="71"/>
      <c r="PCK41" s="71"/>
      <c r="PCL41" s="71"/>
      <c r="PCM41" s="71"/>
      <c r="PCN41" s="71"/>
      <c r="PCO41" s="71"/>
      <c r="PCP41" s="71"/>
      <c r="PCQ41" s="71"/>
      <c r="PCR41" s="71"/>
      <c r="PCS41" s="71"/>
      <c r="PCT41" s="71"/>
      <c r="PCU41" s="71"/>
      <c r="PCV41" s="71"/>
      <c r="PCW41" s="71"/>
      <c r="PCX41" s="71"/>
      <c r="PCY41" s="71"/>
      <c r="PCZ41" s="71"/>
      <c r="PDA41" s="71"/>
      <c r="PDB41" s="71"/>
      <c r="PDC41" s="71"/>
      <c r="PDD41" s="71"/>
      <c r="PDE41" s="71"/>
      <c r="PDF41" s="71"/>
      <c r="PDG41" s="71"/>
      <c r="PDH41" s="71"/>
      <c r="PDI41" s="71"/>
      <c r="PDJ41" s="71"/>
      <c r="PDK41" s="71"/>
      <c r="PDL41" s="71"/>
      <c r="PDM41" s="71"/>
      <c r="PDN41" s="71"/>
      <c r="PDO41" s="71"/>
      <c r="PDP41" s="71"/>
      <c r="PDQ41" s="71"/>
      <c r="PDR41" s="71"/>
      <c r="PDS41" s="71"/>
      <c r="PDT41" s="71"/>
      <c r="PDU41" s="71"/>
      <c r="PDV41" s="71"/>
      <c r="PDW41" s="71"/>
      <c r="PDX41" s="71"/>
      <c r="PDY41" s="71"/>
      <c r="PDZ41" s="71"/>
      <c r="PEA41" s="71"/>
      <c r="PEB41" s="71"/>
      <c r="PEC41" s="71"/>
      <c r="PED41" s="71"/>
      <c r="PEE41" s="71"/>
      <c r="PEF41" s="71"/>
      <c r="PEG41" s="71"/>
      <c r="PEH41" s="71"/>
      <c r="PEI41" s="71"/>
      <c r="PEJ41" s="71"/>
      <c r="PEK41" s="71"/>
      <c r="PEL41" s="71"/>
      <c r="PEM41" s="71"/>
      <c r="PEN41" s="71"/>
      <c r="PEO41" s="71"/>
      <c r="PEP41" s="71"/>
      <c r="PEQ41" s="71"/>
      <c r="PER41" s="71"/>
      <c r="PES41" s="71"/>
      <c r="PET41" s="71"/>
      <c r="PEU41" s="71"/>
      <c r="PEV41" s="71"/>
      <c r="PEW41" s="71"/>
      <c r="PEX41" s="71"/>
      <c r="PEY41" s="71"/>
      <c r="PEZ41" s="71"/>
      <c r="PFA41" s="71"/>
      <c r="PFB41" s="71"/>
      <c r="PFC41" s="71"/>
      <c r="PFD41" s="71"/>
      <c r="PFE41" s="71"/>
      <c r="PFF41" s="71"/>
      <c r="PFG41" s="71"/>
      <c r="PFH41" s="71"/>
      <c r="PFI41" s="71"/>
      <c r="PFJ41" s="71"/>
      <c r="PFK41" s="71"/>
      <c r="PFL41" s="71"/>
      <c r="PFM41" s="71"/>
      <c r="PFN41" s="71"/>
      <c r="PFO41" s="71"/>
      <c r="PFP41" s="71"/>
      <c r="PFQ41" s="71"/>
      <c r="PFR41" s="71"/>
      <c r="PFS41" s="71"/>
      <c r="PFT41" s="71"/>
      <c r="PFU41" s="71"/>
      <c r="PFV41" s="71"/>
      <c r="PFW41" s="71"/>
      <c r="PFX41" s="71"/>
      <c r="PFY41" s="71"/>
      <c r="PFZ41" s="71"/>
      <c r="PGA41" s="71"/>
      <c r="PGB41" s="71"/>
      <c r="PGC41" s="71"/>
      <c r="PGD41" s="71"/>
      <c r="PGE41" s="71"/>
      <c r="PGF41" s="71"/>
      <c r="PGG41" s="71"/>
      <c r="PGH41" s="71"/>
      <c r="PGI41" s="71"/>
      <c r="PGJ41" s="71"/>
      <c r="PGK41" s="71"/>
      <c r="PGL41" s="71"/>
      <c r="PGM41" s="71"/>
      <c r="PGN41" s="71"/>
      <c r="PGO41" s="71"/>
      <c r="PGP41" s="71"/>
      <c r="PGQ41" s="71"/>
      <c r="PGR41" s="71"/>
      <c r="PGS41" s="71"/>
      <c r="PGT41" s="71"/>
      <c r="PGU41" s="71"/>
      <c r="PGV41" s="71"/>
      <c r="PGW41" s="71"/>
      <c r="PGX41" s="71"/>
      <c r="PGY41" s="71"/>
      <c r="PGZ41" s="71"/>
      <c r="PHA41" s="71"/>
      <c r="PHB41" s="71"/>
      <c r="PHC41" s="71"/>
      <c r="PHD41" s="71"/>
      <c r="PHE41" s="71"/>
      <c r="PHF41" s="71"/>
      <c r="PHG41" s="71"/>
      <c r="PHH41" s="71"/>
      <c r="PHI41" s="71"/>
      <c r="PHJ41" s="71"/>
      <c r="PHK41" s="71"/>
      <c r="PHL41" s="71"/>
      <c r="PHM41" s="71"/>
      <c r="PHN41" s="71"/>
      <c r="PHO41" s="71"/>
      <c r="PHP41" s="71"/>
      <c r="PHQ41" s="71"/>
      <c r="PHR41" s="71"/>
      <c r="PHS41" s="71"/>
      <c r="PHT41" s="71"/>
      <c r="PHU41" s="71"/>
      <c r="PHV41" s="71"/>
      <c r="PHW41" s="71"/>
      <c r="PHX41" s="71"/>
      <c r="PHY41" s="71"/>
      <c r="PHZ41" s="71"/>
      <c r="PIA41" s="71"/>
      <c r="PIB41" s="71"/>
      <c r="PIC41" s="71"/>
      <c r="PID41" s="71"/>
      <c r="PIE41" s="71"/>
      <c r="PIF41" s="71"/>
      <c r="PIG41" s="71"/>
      <c r="PIH41" s="71"/>
      <c r="PII41" s="71"/>
      <c r="PIJ41" s="71"/>
      <c r="PIK41" s="71"/>
      <c r="PIL41" s="71"/>
      <c r="PIM41" s="71"/>
      <c r="PIN41" s="71"/>
      <c r="PIO41" s="71"/>
      <c r="PIP41" s="71"/>
      <c r="PIQ41" s="71"/>
      <c r="PIR41" s="71"/>
      <c r="PIS41" s="71"/>
      <c r="PIT41" s="71"/>
      <c r="PIU41" s="71"/>
      <c r="PIV41" s="71"/>
      <c r="PIW41" s="71"/>
      <c r="PIX41" s="71"/>
      <c r="PIY41" s="71"/>
      <c r="PIZ41" s="71"/>
      <c r="PJA41" s="71"/>
      <c r="PJB41" s="71"/>
      <c r="PJC41" s="71"/>
      <c r="PJD41" s="71"/>
      <c r="PJE41" s="71"/>
      <c r="PJF41" s="71"/>
      <c r="PJG41" s="71"/>
      <c r="PJH41" s="71"/>
      <c r="PJI41" s="71"/>
      <c r="PJJ41" s="71"/>
      <c r="PJK41" s="71"/>
      <c r="PJL41" s="71"/>
      <c r="PJM41" s="71"/>
      <c r="PJN41" s="71"/>
      <c r="PJO41" s="71"/>
      <c r="PJP41" s="71"/>
      <c r="PJQ41" s="71"/>
      <c r="PJR41" s="71"/>
      <c r="PJS41" s="71"/>
      <c r="PJT41" s="71"/>
      <c r="PJU41" s="71"/>
      <c r="PJV41" s="71"/>
      <c r="PJW41" s="71"/>
      <c r="PJX41" s="71"/>
      <c r="PJY41" s="71"/>
      <c r="PJZ41" s="71"/>
      <c r="PKA41" s="71"/>
      <c r="PKB41" s="71"/>
      <c r="PKC41" s="71"/>
      <c r="PKD41" s="71"/>
      <c r="PKE41" s="71"/>
      <c r="PKF41" s="71"/>
      <c r="PKG41" s="71"/>
      <c r="PKH41" s="71"/>
      <c r="PKI41" s="71"/>
      <c r="PKJ41" s="71"/>
      <c r="PKK41" s="71"/>
      <c r="PKL41" s="71"/>
      <c r="PKM41" s="71"/>
      <c r="PKN41" s="71"/>
      <c r="PKO41" s="71"/>
      <c r="PKP41" s="71"/>
      <c r="PKQ41" s="71"/>
      <c r="PKR41" s="71"/>
      <c r="PKS41" s="71"/>
      <c r="PKT41" s="71"/>
      <c r="PKU41" s="71"/>
      <c r="PKV41" s="71"/>
      <c r="PKW41" s="71"/>
      <c r="PKX41" s="71"/>
      <c r="PKY41" s="71"/>
      <c r="PKZ41" s="71"/>
      <c r="PLA41" s="71"/>
      <c r="PLB41" s="71"/>
      <c r="PLC41" s="71"/>
      <c r="PLD41" s="71"/>
      <c r="PLE41" s="71"/>
      <c r="PLF41" s="71"/>
      <c r="PLG41" s="71"/>
      <c r="PLH41" s="71"/>
      <c r="PLI41" s="71"/>
      <c r="PLJ41" s="71"/>
      <c r="PLK41" s="71"/>
      <c r="PLL41" s="71"/>
      <c r="PLM41" s="71"/>
      <c r="PLN41" s="71"/>
      <c r="PLO41" s="71"/>
      <c r="PLP41" s="71"/>
      <c r="PLQ41" s="71"/>
      <c r="PLR41" s="71"/>
      <c r="PLS41" s="71"/>
      <c r="PLT41" s="71"/>
      <c r="PLU41" s="71"/>
      <c r="PLV41" s="71"/>
      <c r="PLW41" s="71"/>
      <c r="PLX41" s="71"/>
      <c r="PLY41" s="71"/>
      <c r="PLZ41" s="71"/>
      <c r="PMA41" s="71"/>
      <c r="PMB41" s="71"/>
      <c r="PMC41" s="71"/>
      <c r="PMD41" s="71"/>
      <c r="PME41" s="71"/>
      <c r="PMF41" s="71"/>
      <c r="PMG41" s="71"/>
      <c r="PMH41" s="71"/>
      <c r="PMI41" s="71"/>
      <c r="PMJ41" s="71"/>
      <c r="PMK41" s="71"/>
      <c r="PML41" s="71"/>
      <c r="PMM41" s="71"/>
      <c r="PMN41" s="71"/>
      <c r="PMO41" s="71"/>
      <c r="PMP41" s="71"/>
      <c r="PMQ41" s="71"/>
      <c r="PMR41" s="71"/>
      <c r="PMS41" s="71"/>
      <c r="PMT41" s="71"/>
      <c r="PMU41" s="71"/>
      <c r="PMV41" s="71"/>
      <c r="PMW41" s="71"/>
      <c r="PMX41" s="71"/>
      <c r="PMY41" s="71"/>
      <c r="PMZ41" s="71"/>
      <c r="PNA41" s="71"/>
      <c r="PNB41" s="71"/>
      <c r="PNC41" s="71"/>
      <c r="PND41" s="71"/>
      <c r="PNE41" s="71"/>
      <c r="PNF41" s="71"/>
      <c r="PNG41" s="71"/>
      <c r="PNH41" s="71"/>
      <c r="PNI41" s="71"/>
      <c r="PNJ41" s="71"/>
      <c r="PNK41" s="71"/>
      <c r="PNL41" s="71"/>
      <c r="PNM41" s="71"/>
      <c r="PNN41" s="71"/>
      <c r="PNO41" s="71"/>
      <c r="PNP41" s="71"/>
      <c r="PNQ41" s="71"/>
      <c r="PNR41" s="71"/>
      <c r="PNS41" s="71"/>
      <c r="PNT41" s="71"/>
      <c r="PNU41" s="71"/>
      <c r="PNV41" s="71"/>
      <c r="PNW41" s="71"/>
      <c r="PNX41" s="71"/>
      <c r="PNY41" s="71"/>
      <c r="PNZ41" s="71"/>
      <c r="POA41" s="71"/>
      <c r="POB41" s="71"/>
      <c r="POC41" s="71"/>
      <c r="POD41" s="71"/>
      <c r="POE41" s="71"/>
      <c r="POF41" s="71"/>
      <c r="POG41" s="71"/>
      <c r="POH41" s="71"/>
      <c r="POI41" s="71"/>
      <c r="POJ41" s="71"/>
      <c r="POK41" s="71"/>
      <c r="POL41" s="71"/>
      <c r="POM41" s="71"/>
      <c r="PON41" s="71"/>
      <c r="POO41" s="71"/>
      <c r="POP41" s="71"/>
      <c r="POQ41" s="71"/>
      <c r="POR41" s="71"/>
      <c r="POS41" s="71"/>
      <c r="POT41" s="71"/>
      <c r="POU41" s="71"/>
      <c r="POV41" s="71"/>
      <c r="POW41" s="71"/>
      <c r="POX41" s="71"/>
      <c r="POY41" s="71"/>
      <c r="POZ41" s="71"/>
      <c r="PPA41" s="71"/>
      <c r="PPB41" s="71"/>
      <c r="PPC41" s="71"/>
      <c r="PPD41" s="71"/>
      <c r="PPE41" s="71"/>
      <c r="PPF41" s="71"/>
      <c r="PPG41" s="71"/>
      <c r="PPH41" s="71"/>
      <c r="PPI41" s="71"/>
      <c r="PPJ41" s="71"/>
      <c r="PPK41" s="71"/>
      <c r="PPL41" s="71"/>
      <c r="PPM41" s="71"/>
      <c r="PPN41" s="71"/>
      <c r="PPO41" s="71"/>
      <c r="PPP41" s="71"/>
      <c r="PPQ41" s="71"/>
      <c r="PPR41" s="71"/>
      <c r="PPS41" s="71"/>
      <c r="PPT41" s="71"/>
      <c r="PPU41" s="71"/>
      <c r="PPV41" s="71"/>
      <c r="PPW41" s="71"/>
      <c r="PPX41" s="71"/>
      <c r="PPY41" s="71"/>
      <c r="PPZ41" s="71"/>
      <c r="PQA41" s="71"/>
      <c r="PQB41" s="71"/>
      <c r="PQC41" s="71"/>
      <c r="PQD41" s="71"/>
      <c r="PQE41" s="71"/>
      <c r="PQF41" s="71"/>
      <c r="PQG41" s="71"/>
      <c r="PQH41" s="71"/>
      <c r="PQI41" s="71"/>
      <c r="PQJ41" s="71"/>
      <c r="PQK41" s="71"/>
      <c r="PQL41" s="71"/>
      <c r="PQM41" s="71"/>
      <c r="PQN41" s="71"/>
      <c r="PQO41" s="71"/>
      <c r="PQP41" s="71"/>
      <c r="PQQ41" s="71"/>
      <c r="PQR41" s="71"/>
      <c r="PQS41" s="71"/>
      <c r="PQT41" s="71"/>
      <c r="PQU41" s="71"/>
      <c r="PQV41" s="71"/>
      <c r="PQW41" s="71"/>
      <c r="PQX41" s="71"/>
      <c r="PQY41" s="71"/>
      <c r="PQZ41" s="71"/>
      <c r="PRA41" s="71"/>
      <c r="PRB41" s="71"/>
      <c r="PRC41" s="71"/>
      <c r="PRD41" s="71"/>
      <c r="PRE41" s="71"/>
      <c r="PRF41" s="71"/>
      <c r="PRG41" s="71"/>
      <c r="PRH41" s="71"/>
      <c r="PRI41" s="71"/>
      <c r="PRJ41" s="71"/>
      <c r="PRK41" s="71"/>
      <c r="PRL41" s="71"/>
      <c r="PRM41" s="71"/>
      <c r="PRN41" s="71"/>
      <c r="PRO41" s="71"/>
      <c r="PRP41" s="71"/>
      <c r="PRQ41" s="71"/>
      <c r="PRR41" s="71"/>
      <c r="PRS41" s="71"/>
      <c r="PRT41" s="71"/>
      <c r="PRU41" s="71"/>
      <c r="PRV41" s="71"/>
      <c r="PRW41" s="71"/>
      <c r="PRX41" s="71"/>
      <c r="PRY41" s="71"/>
      <c r="PRZ41" s="71"/>
      <c r="PSA41" s="71"/>
      <c r="PSB41" s="71"/>
      <c r="PSC41" s="71"/>
      <c r="PSD41" s="71"/>
      <c r="PSE41" s="71"/>
      <c r="PSF41" s="71"/>
      <c r="PSG41" s="71"/>
      <c r="PSH41" s="71"/>
      <c r="PSI41" s="71"/>
      <c r="PSJ41" s="71"/>
      <c r="PSK41" s="71"/>
      <c r="PSL41" s="71"/>
      <c r="PSM41" s="71"/>
      <c r="PSN41" s="71"/>
      <c r="PSO41" s="71"/>
      <c r="PSP41" s="71"/>
      <c r="PSQ41" s="71"/>
      <c r="PSR41" s="71"/>
      <c r="PSS41" s="71"/>
      <c r="PST41" s="71"/>
      <c r="PSU41" s="71"/>
      <c r="PSV41" s="71"/>
      <c r="PSW41" s="71"/>
      <c r="PSX41" s="71"/>
      <c r="PSY41" s="71"/>
      <c r="PSZ41" s="71"/>
      <c r="PTA41" s="71"/>
      <c r="PTB41" s="71"/>
      <c r="PTC41" s="71"/>
      <c r="PTD41" s="71"/>
      <c r="PTE41" s="71"/>
      <c r="PTF41" s="71"/>
      <c r="PTG41" s="71"/>
      <c r="PTH41" s="71"/>
      <c r="PTI41" s="71"/>
      <c r="PTJ41" s="71"/>
      <c r="PTK41" s="71"/>
      <c r="PTL41" s="71"/>
      <c r="PTM41" s="71"/>
      <c r="PTN41" s="71"/>
      <c r="PTO41" s="71"/>
      <c r="PTP41" s="71"/>
      <c r="PTQ41" s="71"/>
      <c r="PTR41" s="71"/>
      <c r="PTS41" s="71"/>
      <c r="PTT41" s="71"/>
      <c r="PTU41" s="71"/>
      <c r="PTV41" s="71"/>
      <c r="PTW41" s="71"/>
      <c r="PTX41" s="71"/>
      <c r="PTY41" s="71"/>
      <c r="PTZ41" s="71"/>
      <c r="PUA41" s="71"/>
      <c r="PUB41" s="71"/>
      <c r="PUC41" s="71"/>
      <c r="PUD41" s="71"/>
      <c r="PUE41" s="71"/>
      <c r="PUF41" s="71"/>
      <c r="PUG41" s="71"/>
      <c r="PUH41" s="71"/>
      <c r="PUI41" s="71"/>
      <c r="PUJ41" s="71"/>
      <c r="PUK41" s="71"/>
      <c r="PUL41" s="71"/>
      <c r="PUM41" s="71"/>
      <c r="PUN41" s="71"/>
      <c r="PUO41" s="71"/>
      <c r="PUP41" s="71"/>
      <c r="PUQ41" s="71"/>
      <c r="PUR41" s="71"/>
      <c r="PUS41" s="71"/>
      <c r="PUT41" s="71"/>
      <c r="PUU41" s="71"/>
      <c r="PUV41" s="71"/>
      <c r="PUW41" s="71"/>
      <c r="PUX41" s="71"/>
      <c r="PUY41" s="71"/>
      <c r="PUZ41" s="71"/>
      <c r="PVA41" s="71"/>
      <c r="PVB41" s="71"/>
      <c r="PVC41" s="71"/>
      <c r="PVD41" s="71"/>
      <c r="PVE41" s="71"/>
      <c r="PVF41" s="71"/>
      <c r="PVG41" s="71"/>
      <c r="PVH41" s="71"/>
      <c r="PVI41" s="71"/>
      <c r="PVJ41" s="71"/>
      <c r="PVK41" s="71"/>
      <c r="PVL41" s="71"/>
      <c r="PVM41" s="71"/>
      <c r="PVN41" s="71"/>
      <c r="PVO41" s="71"/>
      <c r="PVP41" s="71"/>
      <c r="PVQ41" s="71"/>
      <c r="PVR41" s="71"/>
      <c r="PVS41" s="71"/>
      <c r="PVT41" s="71"/>
      <c r="PVU41" s="71"/>
      <c r="PVV41" s="71"/>
      <c r="PVW41" s="71"/>
      <c r="PVX41" s="71"/>
      <c r="PVY41" s="71"/>
      <c r="PVZ41" s="71"/>
      <c r="PWA41" s="71"/>
      <c r="PWB41" s="71"/>
      <c r="PWC41" s="71"/>
      <c r="PWD41" s="71"/>
      <c r="PWE41" s="71"/>
      <c r="PWF41" s="71"/>
      <c r="PWG41" s="71"/>
      <c r="PWH41" s="71"/>
      <c r="PWI41" s="71"/>
      <c r="PWJ41" s="71"/>
      <c r="PWK41" s="71"/>
      <c r="PWL41" s="71"/>
      <c r="PWM41" s="71"/>
      <c r="PWN41" s="71"/>
      <c r="PWO41" s="71"/>
      <c r="PWP41" s="71"/>
      <c r="PWQ41" s="71"/>
      <c r="PWR41" s="71"/>
      <c r="PWS41" s="71"/>
      <c r="PWT41" s="71"/>
      <c r="PWU41" s="71"/>
      <c r="PWV41" s="71"/>
      <c r="PWW41" s="71"/>
      <c r="PWX41" s="71"/>
      <c r="PWY41" s="71"/>
      <c r="PWZ41" s="71"/>
      <c r="PXA41" s="71"/>
      <c r="PXB41" s="71"/>
      <c r="PXC41" s="71"/>
      <c r="PXD41" s="71"/>
      <c r="PXE41" s="71"/>
      <c r="PXF41" s="71"/>
      <c r="PXG41" s="71"/>
      <c r="PXH41" s="71"/>
      <c r="PXI41" s="71"/>
      <c r="PXJ41" s="71"/>
      <c r="PXK41" s="71"/>
      <c r="PXL41" s="71"/>
      <c r="PXM41" s="71"/>
      <c r="PXN41" s="71"/>
      <c r="PXO41" s="71"/>
      <c r="PXP41" s="71"/>
      <c r="PXQ41" s="71"/>
      <c r="PXR41" s="71"/>
      <c r="PXS41" s="71"/>
      <c r="PXT41" s="71"/>
      <c r="PXU41" s="71"/>
      <c r="PXV41" s="71"/>
      <c r="PXW41" s="71"/>
      <c r="PXX41" s="71"/>
      <c r="PXY41" s="71"/>
      <c r="PXZ41" s="71"/>
      <c r="PYA41" s="71"/>
      <c r="PYB41" s="71"/>
      <c r="PYC41" s="71"/>
      <c r="PYD41" s="71"/>
      <c r="PYE41" s="71"/>
      <c r="PYF41" s="71"/>
      <c r="PYG41" s="71"/>
      <c r="PYH41" s="71"/>
      <c r="PYI41" s="71"/>
      <c r="PYJ41" s="71"/>
      <c r="PYK41" s="71"/>
      <c r="PYL41" s="71"/>
      <c r="PYM41" s="71"/>
      <c r="PYN41" s="71"/>
      <c r="PYO41" s="71"/>
      <c r="PYP41" s="71"/>
      <c r="PYQ41" s="71"/>
      <c r="PYR41" s="71"/>
      <c r="PYS41" s="71"/>
      <c r="PYT41" s="71"/>
      <c r="PYU41" s="71"/>
      <c r="PYV41" s="71"/>
      <c r="PYW41" s="71"/>
      <c r="PYX41" s="71"/>
      <c r="PYY41" s="71"/>
      <c r="PYZ41" s="71"/>
      <c r="PZA41" s="71"/>
      <c r="PZB41" s="71"/>
      <c r="PZC41" s="71"/>
      <c r="PZD41" s="71"/>
      <c r="PZE41" s="71"/>
      <c r="PZF41" s="71"/>
      <c r="PZG41" s="71"/>
      <c r="PZH41" s="71"/>
      <c r="PZI41" s="71"/>
      <c r="PZJ41" s="71"/>
      <c r="PZK41" s="71"/>
      <c r="PZL41" s="71"/>
      <c r="PZM41" s="71"/>
      <c r="PZN41" s="71"/>
      <c r="PZO41" s="71"/>
      <c r="PZP41" s="71"/>
      <c r="PZQ41" s="71"/>
      <c r="PZR41" s="71"/>
      <c r="PZS41" s="71"/>
      <c r="PZT41" s="71"/>
      <c r="PZU41" s="71"/>
      <c r="PZV41" s="71"/>
      <c r="PZW41" s="71"/>
      <c r="PZX41" s="71"/>
      <c r="PZY41" s="71"/>
      <c r="PZZ41" s="71"/>
      <c r="QAA41" s="71"/>
      <c r="QAB41" s="71"/>
      <c r="QAC41" s="71"/>
      <c r="QAD41" s="71"/>
      <c r="QAE41" s="71"/>
      <c r="QAF41" s="71"/>
      <c r="QAG41" s="71"/>
      <c r="QAH41" s="71"/>
      <c r="QAI41" s="71"/>
      <c r="QAJ41" s="71"/>
      <c r="QAK41" s="71"/>
      <c r="QAL41" s="71"/>
      <c r="QAM41" s="71"/>
      <c r="QAN41" s="71"/>
      <c r="QAO41" s="71"/>
      <c r="QAP41" s="71"/>
      <c r="QAQ41" s="71"/>
      <c r="QAR41" s="71"/>
      <c r="QAS41" s="71"/>
      <c r="QAT41" s="71"/>
      <c r="QAU41" s="71"/>
      <c r="QAV41" s="71"/>
      <c r="QAW41" s="71"/>
      <c r="QAX41" s="71"/>
      <c r="QAY41" s="71"/>
      <c r="QAZ41" s="71"/>
      <c r="QBA41" s="71"/>
      <c r="QBB41" s="71"/>
      <c r="QBC41" s="71"/>
      <c r="QBD41" s="71"/>
      <c r="QBE41" s="71"/>
      <c r="QBF41" s="71"/>
      <c r="QBG41" s="71"/>
      <c r="QBH41" s="71"/>
      <c r="QBI41" s="71"/>
      <c r="QBJ41" s="71"/>
      <c r="QBK41" s="71"/>
      <c r="QBL41" s="71"/>
      <c r="QBM41" s="71"/>
      <c r="QBN41" s="71"/>
      <c r="QBO41" s="71"/>
      <c r="QBP41" s="71"/>
      <c r="QBQ41" s="71"/>
      <c r="QBR41" s="71"/>
      <c r="QBS41" s="71"/>
      <c r="QBT41" s="71"/>
      <c r="QBU41" s="71"/>
      <c r="QBV41" s="71"/>
      <c r="QBW41" s="71"/>
      <c r="QBX41" s="71"/>
      <c r="QBY41" s="71"/>
      <c r="QBZ41" s="71"/>
      <c r="QCA41" s="71"/>
      <c r="QCB41" s="71"/>
      <c r="QCC41" s="71"/>
      <c r="QCD41" s="71"/>
      <c r="QCE41" s="71"/>
      <c r="QCF41" s="71"/>
      <c r="QCG41" s="71"/>
      <c r="QCH41" s="71"/>
      <c r="QCI41" s="71"/>
      <c r="QCJ41" s="71"/>
      <c r="QCK41" s="71"/>
      <c r="QCL41" s="71"/>
      <c r="QCM41" s="71"/>
      <c r="QCN41" s="71"/>
      <c r="QCO41" s="71"/>
      <c r="QCP41" s="71"/>
      <c r="QCQ41" s="71"/>
      <c r="QCR41" s="71"/>
      <c r="QCS41" s="71"/>
      <c r="QCT41" s="71"/>
      <c r="QCU41" s="71"/>
      <c r="QCV41" s="71"/>
      <c r="QCW41" s="71"/>
      <c r="QCX41" s="71"/>
      <c r="QCY41" s="71"/>
      <c r="QCZ41" s="71"/>
      <c r="QDA41" s="71"/>
      <c r="QDB41" s="71"/>
      <c r="QDC41" s="71"/>
      <c r="QDD41" s="71"/>
      <c r="QDE41" s="71"/>
      <c r="QDF41" s="71"/>
      <c r="QDG41" s="71"/>
      <c r="QDH41" s="71"/>
      <c r="QDI41" s="71"/>
      <c r="QDJ41" s="71"/>
      <c r="QDK41" s="71"/>
      <c r="QDL41" s="71"/>
      <c r="QDM41" s="71"/>
      <c r="QDN41" s="71"/>
      <c r="QDO41" s="71"/>
      <c r="QDP41" s="71"/>
      <c r="QDQ41" s="71"/>
      <c r="QDR41" s="71"/>
      <c r="QDS41" s="71"/>
      <c r="QDT41" s="71"/>
      <c r="QDU41" s="71"/>
      <c r="QDV41" s="71"/>
      <c r="QDW41" s="71"/>
      <c r="QDX41" s="71"/>
      <c r="QDY41" s="71"/>
      <c r="QDZ41" s="71"/>
      <c r="QEA41" s="71"/>
      <c r="QEB41" s="71"/>
      <c r="QEC41" s="71"/>
      <c r="QED41" s="71"/>
      <c r="QEE41" s="71"/>
      <c r="QEF41" s="71"/>
      <c r="QEG41" s="71"/>
      <c r="QEH41" s="71"/>
      <c r="QEI41" s="71"/>
      <c r="QEJ41" s="71"/>
      <c r="QEK41" s="71"/>
      <c r="QEL41" s="71"/>
      <c r="QEM41" s="71"/>
      <c r="QEN41" s="71"/>
      <c r="QEO41" s="71"/>
      <c r="QEP41" s="71"/>
      <c r="QEQ41" s="71"/>
      <c r="QER41" s="71"/>
      <c r="QES41" s="71"/>
      <c r="QET41" s="71"/>
      <c r="QEU41" s="71"/>
      <c r="QEV41" s="71"/>
      <c r="QEW41" s="71"/>
      <c r="QEX41" s="71"/>
      <c r="QEY41" s="71"/>
      <c r="QEZ41" s="71"/>
      <c r="QFA41" s="71"/>
      <c r="QFB41" s="71"/>
      <c r="QFC41" s="71"/>
      <c r="QFD41" s="71"/>
      <c r="QFE41" s="71"/>
      <c r="QFF41" s="71"/>
      <c r="QFG41" s="71"/>
      <c r="QFH41" s="71"/>
      <c r="QFI41" s="71"/>
      <c r="QFJ41" s="71"/>
      <c r="QFK41" s="71"/>
      <c r="QFL41" s="71"/>
      <c r="QFM41" s="71"/>
      <c r="QFN41" s="71"/>
      <c r="QFO41" s="71"/>
      <c r="QFP41" s="71"/>
      <c r="QFQ41" s="71"/>
      <c r="QFR41" s="71"/>
      <c r="QFS41" s="71"/>
      <c r="QFT41" s="71"/>
      <c r="QFU41" s="71"/>
      <c r="QFV41" s="71"/>
      <c r="QFW41" s="71"/>
      <c r="QFX41" s="71"/>
      <c r="QFY41" s="71"/>
      <c r="QFZ41" s="71"/>
      <c r="QGA41" s="71"/>
      <c r="QGB41" s="71"/>
      <c r="QGC41" s="71"/>
      <c r="QGD41" s="71"/>
      <c r="QGE41" s="71"/>
      <c r="QGF41" s="71"/>
      <c r="QGG41" s="71"/>
      <c r="QGH41" s="71"/>
      <c r="QGI41" s="71"/>
      <c r="QGJ41" s="71"/>
      <c r="QGK41" s="71"/>
      <c r="QGL41" s="71"/>
      <c r="QGM41" s="71"/>
      <c r="QGN41" s="71"/>
      <c r="QGO41" s="71"/>
      <c r="QGP41" s="71"/>
      <c r="QGQ41" s="71"/>
      <c r="QGR41" s="71"/>
      <c r="QGS41" s="71"/>
      <c r="QGT41" s="71"/>
      <c r="QGU41" s="71"/>
      <c r="QGV41" s="71"/>
      <c r="QGW41" s="71"/>
      <c r="QGX41" s="71"/>
      <c r="QGY41" s="71"/>
      <c r="QGZ41" s="71"/>
      <c r="QHA41" s="71"/>
      <c r="QHB41" s="71"/>
      <c r="QHC41" s="71"/>
      <c r="QHD41" s="71"/>
      <c r="QHE41" s="71"/>
      <c r="QHF41" s="71"/>
      <c r="QHG41" s="71"/>
      <c r="QHH41" s="71"/>
      <c r="QHI41" s="71"/>
      <c r="QHJ41" s="71"/>
      <c r="QHK41" s="71"/>
      <c r="QHL41" s="71"/>
      <c r="QHM41" s="71"/>
      <c r="QHN41" s="71"/>
      <c r="QHO41" s="71"/>
      <c r="QHP41" s="71"/>
      <c r="QHQ41" s="71"/>
      <c r="QHR41" s="71"/>
      <c r="QHS41" s="71"/>
      <c r="QHT41" s="71"/>
      <c r="QHU41" s="71"/>
      <c r="QHV41" s="71"/>
      <c r="QHW41" s="71"/>
      <c r="QHX41" s="71"/>
      <c r="QHY41" s="71"/>
      <c r="QHZ41" s="71"/>
      <c r="QIA41" s="71"/>
      <c r="QIB41" s="71"/>
      <c r="QIC41" s="71"/>
      <c r="QID41" s="71"/>
      <c r="QIE41" s="71"/>
      <c r="QIF41" s="71"/>
      <c r="QIG41" s="71"/>
      <c r="QIH41" s="71"/>
      <c r="QII41" s="71"/>
      <c r="QIJ41" s="71"/>
      <c r="QIK41" s="71"/>
      <c r="QIL41" s="71"/>
      <c r="QIM41" s="71"/>
      <c r="QIN41" s="71"/>
      <c r="QIO41" s="71"/>
      <c r="QIP41" s="71"/>
      <c r="QIQ41" s="71"/>
      <c r="QIR41" s="71"/>
      <c r="QIS41" s="71"/>
      <c r="QIT41" s="71"/>
      <c r="QIU41" s="71"/>
      <c r="QIV41" s="71"/>
      <c r="QIW41" s="71"/>
      <c r="QIX41" s="71"/>
      <c r="QIY41" s="71"/>
      <c r="QIZ41" s="71"/>
      <c r="QJA41" s="71"/>
      <c r="QJB41" s="71"/>
      <c r="QJC41" s="71"/>
      <c r="QJD41" s="71"/>
      <c r="QJE41" s="71"/>
      <c r="QJF41" s="71"/>
      <c r="QJG41" s="71"/>
      <c r="QJH41" s="71"/>
      <c r="QJI41" s="71"/>
      <c r="QJJ41" s="71"/>
      <c r="QJK41" s="71"/>
      <c r="QJL41" s="71"/>
      <c r="QJM41" s="71"/>
      <c r="QJN41" s="71"/>
      <c r="QJO41" s="71"/>
      <c r="QJP41" s="71"/>
      <c r="QJQ41" s="71"/>
      <c r="QJR41" s="71"/>
      <c r="QJS41" s="71"/>
      <c r="QJT41" s="71"/>
      <c r="QJU41" s="71"/>
      <c r="QJV41" s="71"/>
      <c r="QJW41" s="71"/>
      <c r="QJX41" s="71"/>
      <c r="QJY41" s="71"/>
      <c r="QJZ41" s="71"/>
      <c r="QKA41" s="71"/>
      <c r="QKB41" s="71"/>
      <c r="QKC41" s="71"/>
      <c r="QKD41" s="71"/>
      <c r="QKE41" s="71"/>
      <c r="QKF41" s="71"/>
      <c r="QKG41" s="71"/>
      <c r="QKH41" s="71"/>
      <c r="QKI41" s="71"/>
      <c r="QKJ41" s="71"/>
      <c r="QKK41" s="71"/>
      <c r="QKL41" s="71"/>
      <c r="QKM41" s="71"/>
      <c r="QKN41" s="71"/>
      <c r="QKO41" s="71"/>
      <c r="QKP41" s="71"/>
      <c r="QKQ41" s="71"/>
      <c r="QKR41" s="71"/>
      <c r="QKS41" s="71"/>
      <c r="QKT41" s="71"/>
      <c r="QKU41" s="71"/>
      <c r="QKV41" s="71"/>
      <c r="QKW41" s="71"/>
      <c r="QKX41" s="71"/>
      <c r="QKY41" s="71"/>
      <c r="QKZ41" s="71"/>
      <c r="QLA41" s="71"/>
      <c r="QLB41" s="71"/>
      <c r="QLC41" s="71"/>
      <c r="QLD41" s="71"/>
      <c r="QLE41" s="71"/>
      <c r="QLF41" s="71"/>
      <c r="QLG41" s="71"/>
      <c r="QLH41" s="71"/>
      <c r="QLI41" s="71"/>
      <c r="QLJ41" s="71"/>
      <c r="QLK41" s="71"/>
      <c r="QLL41" s="71"/>
      <c r="QLM41" s="71"/>
      <c r="QLN41" s="71"/>
      <c r="QLO41" s="71"/>
      <c r="QLP41" s="71"/>
      <c r="QLQ41" s="71"/>
      <c r="QLR41" s="71"/>
      <c r="QLS41" s="71"/>
      <c r="QLT41" s="71"/>
      <c r="QLU41" s="71"/>
      <c r="QLV41" s="71"/>
      <c r="QLW41" s="71"/>
      <c r="QLX41" s="71"/>
      <c r="QLY41" s="71"/>
      <c r="QLZ41" s="71"/>
      <c r="QMA41" s="71"/>
      <c r="QMB41" s="71"/>
      <c r="QMC41" s="71"/>
      <c r="QMD41" s="71"/>
      <c r="QME41" s="71"/>
      <c r="QMF41" s="71"/>
      <c r="QMG41" s="71"/>
      <c r="QMH41" s="71"/>
      <c r="QMI41" s="71"/>
      <c r="QMJ41" s="71"/>
      <c r="QMK41" s="71"/>
      <c r="QML41" s="71"/>
      <c r="QMM41" s="71"/>
      <c r="QMN41" s="71"/>
      <c r="QMO41" s="71"/>
      <c r="QMP41" s="71"/>
      <c r="QMQ41" s="71"/>
      <c r="QMR41" s="71"/>
      <c r="QMS41" s="71"/>
      <c r="QMT41" s="71"/>
      <c r="QMU41" s="71"/>
      <c r="QMV41" s="71"/>
      <c r="QMW41" s="71"/>
      <c r="QMX41" s="71"/>
      <c r="QMY41" s="71"/>
      <c r="QMZ41" s="71"/>
      <c r="QNA41" s="71"/>
      <c r="QNB41" s="71"/>
      <c r="QNC41" s="71"/>
      <c r="QND41" s="71"/>
      <c r="QNE41" s="71"/>
      <c r="QNF41" s="71"/>
      <c r="QNG41" s="71"/>
      <c r="QNH41" s="71"/>
      <c r="QNI41" s="71"/>
      <c r="QNJ41" s="71"/>
      <c r="QNK41" s="71"/>
      <c r="QNL41" s="71"/>
      <c r="QNM41" s="71"/>
      <c r="QNN41" s="71"/>
      <c r="QNO41" s="71"/>
      <c r="QNP41" s="71"/>
      <c r="QNQ41" s="71"/>
      <c r="QNR41" s="71"/>
      <c r="QNS41" s="71"/>
      <c r="QNT41" s="71"/>
      <c r="QNU41" s="71"/>
      <c r="QNV41" s="71"/>
      <c r="QNW41" s="71"/>
      <c r="QNX41" s="71"/>
      <c r="QNY41" s="71"/>
      <c r="QNZ41" s="71"/>
      <c r="QOA41" s="71"/>
      <c r="QOB41" s="71"/>
      <c r="QOC41" s="71"/>
      <c r="QOD41" s="71"/>
      <c r="QOE41" s="71"/>
      <c r="QOF41" s="71"/>
      <c r="QOG41" s="71"/>
      <c r="QOH41" s="71"/>
      <c r="QOI41" s="71"/>
      <c r="QOJ41" s="71"/>
      <c r="QOK41" s="71"/>
      <c r="QOL41" s="71"/>
      <c r="QOM41" s="71"/>
      <c r="QON41" s="71"/>
      <c r="QOO41" s="71"/>
      <c r="QOP41" s="71"/>
      <c r="QOQ41" s="71"/>
      <c r="QOR41" s="71"/>
      <c r="QOS41" s="71"/>
      <c r="QOT41" s="71"/>
      <c r="QOU41" s="71"/>
      <c r="QOV41" s="71"/>
      <c r="QOW41" s="71"/>
      <c r="QOX41" s="71"/>
      <c r="QOY41" s="71"/>
      <c r="QOZ41" s="71"/>
      <c r="QPA41" s="71"/>
      <c r="QPB41" s="71"/>
      <c r="QPC41" s="71"/>
      <c r="QPD41" s="71"/>
      <c r="QPE41" s="71"/>
      <c r="QPF41" s="71"/>
      <c r="QPG41" s="71"/>
      <c r="QPH41" s="71"/>
      <c r="QPI41" s="71"/>
      <c r="QPJ41" s="71"/>
      <c r="QPK41" s="71"/>
      <c r="QPL41" s="71"/>
      <c r="QPM41" s="71"/>
      <c r="QPN41" s="71"/>
      <c r="QPO41" s="71"/>
      <c r="QPP41" s="71"/>
      <c r="QPQ41" s="71"/>
      <c r="QPR41" s="71"/>
      <c r="QPS41" s="71"/>
      <c r="QPT41" s="71"/>
      <c r="QPU41" s="71"/>
      <c r="QPV41" s="71"/>
      <c r="QPW41" s="71"/>
      <c r="QPX41" s="71"/>
      <c r="QPY41" s="71"/>
      <c r="QPZ41" s="71"/>
      <c r="QQA41" s="71"/>
      <c r="QQB41" s="71"/>
      <c r="QQC41" s="71"/>
      <c r="QQD41" s="71"/>
      <c r="QQE41" s="71"/>
      <c r="QQF41" s="71"/>
      <c r="QQG41" s="71"/>
      <c r="QQH41" s="71"/>
      <c r="QQI41" s="71"/>
      <c r="QQJ41" s="71"/>
      <c r="QQK41" s="71"/>
      <c r="QQL41" s="71"/>
      <c r="QQM41" s="71"/>
      <c r="QQN41" s="71"/>
      <c r="QQO41" s="71"/>
      <c r="QQP41" s="71"/>
      <c r="QQQ41" s="71"/>
      <c r="QQR41" s="71"/>
      <c r="QQS41" s="71"/>
      <c r="QQT41" s="71"/>
      <c r="QQU41" s="71"/>
      <c r="QQV41" s="71"/>
      <c r="QQW41" s="71"/>
      <c r="QQX41" s="71"/>
      <c r="QQY41" s="71"/>
      <c r="QQZ41" s="71"/>
      <c r="QRA41" s="71"/>
      <c r="QRB41" s="71"/>
      <c r="QRC41" s="71"/>
      <c r="QRD41" s="71"/>
      <c r="QRE41" s="71"/>
      <c r="QRF41" s="71"/>
      <c r="QRG41" s="71"/>
      <c r="QRH41" s="71"/>
      <c r="QRI41" s="71"/>
      <c r="QRJ41" s="71"/>
      <c r="QRK41" s="71"/>
      <c r="QRL41" s="71"/>
      <c r="QRM41" s="71"/>
      <c r="QRN41" s="71"/>
      <c r="QRO41" s="71"/>
      <c r="QRP41" s="71"/>
      <c r="QRQ41" s="71"/>
      <c r="QRR41" s="71"/>
      <c r="QRS41" s="71"/>
      <c r="QRT41" s="71"/>
      <c r="QRU41" s="71"/>
      <c r="QRV41" s="71"/>
      <c r="QRW41" s="71"/>
      <c r="QRX41" s="71"/>
      <c r="QRY41" s="71"/>
      <c r="QRZ41" s="71"/>
      <c r="QSA41" s="71"/>
      <c r="QSB41" s="71"/>
      <c r="QSC41" s="71"/>
      <c r="QSD41" s="71"/>
      <c r="QSE41" s="71"/>
      <c r="QSF41" s="71"/>
      <c r="QSG41" s="71"/>
      <c r="QSH41" s="71"/>
      <c r="QSI41" s="71"/>
      <c r="QSJ41" s="71"/>
      <c r="QSK41" s="71"/>
      <c r="QSL41" s="71"/>
      <c r="QSM41" s="71"/>
      <c r="QSN41" s="71"/>
      <c r="QSO41" s="71"/>
      <c r="QSP41" s="71"/>
      <c r="QSQ41" s="71"/>
      <c r="QSR41" s="71"/>
      <c r="QSS41" s="71"/>
      <c r="QST41" s="71"/>
      <c r="QSU41" s="71"/>
      <c r="QSV41" s="71"/>
      <c r="QSW41" s="71"/>
      <c r="QSX41" s="71"/>
      <c r="QSY41" s="71"/>
      <c r="QSZ41" s="71"/>
      <c r="QTA41" s="71"/>
      <c r="QTB41" s="71"/>
      <c r="QTC41" s="71"/>
      <c r="QTD41" s="71"/>
      <c r="QTE41" s="71"/>
      <c r="QTF41" s="71"/>
      <c r="QTG41" s="71"/>
      <c r="QTH41" s="71"/>
      <c r="QTI41" s="71"/>
      <c r="QTJ41" s="71"/>
      <c r="QTK41" s="71"/>
      <c r="QTL41" s="71"/>
      <c r="QTM41" s="71"/>
      <c r="QTN41" s="71"/>
      <c r="QTO41" s="71"/>
      <c r="QTP41" s="71"/>
      <c r="QTQ41" s="71"/>
      <c r="QTR41" s="71"/>
      <c r="QTS41" s="71"/>
      <c r="QTT41" s="71"/>
      <c r="QTU41" s="71"/>
      <c r="QTV41" s="71"/>
      <c r="QTW41" s="71"/>
      <c r="QTX41" s="71"/>
      <c r="QTY41" s="71"/>
      <c r="QTZ41" s="71"/>
      <c r="QUA41" s="71"/>
      <c r="QUB41" s="71"/>
      <c r="QUC41" s="71"/>
      <c r="QUD41" s="71"/>
      <c r="QUE41" s="71"/>
      <c r="QUF41" s="71"/>
      <c r="QUG41" s="71"/>
      <c r="QUH41" s="71"/>
      <c r="QUI41" s="71"/>
      <c r="QUJ41" s="71"/>
      <c r="QUK41" s="71"/>
      <c r="QUL41" s="71"/>
      <c r="QUM41" s="71"/>
      <c r="QUN41" s="71"/>
      <c r="QUO41" s="71"/>
      <c r="QUP41" s="71"/>
      <c r="QUQ41" s="71"/>
      <c r="QUR41" s="71"/>
      <c r="QUS41" s="71"/>
      <c r="QUT41" s="71"/>
      <c r="QUU41" s="71"/>
      <c r="QUV41" s="71"/>
      <c r="QUW41" s="71"/>
      <c r="QUX41" s="71"/>
      <c r="QUY41" s="71"/>
      <c r="QUZ41" s="71"/>
      <c r="QVA41" s="71"/>
      <c r="QVB41" s="71"/>
      <c r="QVC41" s="71"/>
      <c r="QVD41" s="71"/>
      <c r="QVE41" s="71"/>
      <c r="QVF41" s="71"/>
      <c r="QVG41" s="71"/>
      <c r="QVH41" s="71"/>
      <c r="QVI41" s="71"/>
      <c r="QVJ41" s="71"/>
      <c r="QVK41" s="71"/>
      <c r="QVL41" s="71"/>
      <c r="QVM41" s="71"/>
      <c r="QVN41" s="71"/>
      <c r="QVO41" s="71"/>
      <c r="QVP41" s="71"/>
      <c r="QVQ41" s="71"/>
      <c r="QVR41" s="71"/>
      <c r="QVS41" s="71"/>
      <c r="QVT41" s="71"/>
      <c r="QVU41" s="71"/>
      <c r="QVV41" s="71"/>
      <c r="QVW41" s="71"/>
      <c r="QVX41" s="71"/>
      <c r="QVY41" s="71"/>
      <c r="QVZ41" s="71"/>
      <c r="QWA41" s="71"/>
      <c r="QWB41" s="71"/>
      <c r="QWC41" s="71"/>
      <c r="QWD41" s="71"/>
      <c r="QWE41" s="71"/>
      <c r="QWF41" s="71"/>
      <c r="QWG41" s="71"/>
      <c r="QWH41" s="71"/>
      <c r="QWI41" s="71"/>
      <c r="QWJ41" s="71"/>
      <c r="QWK41" s="71"/>
      <c r="QWL41" s="71"/>
      <c r="QWM41" s="71"/>
      <c r="QWN41" s="71"/>
      <c r="QWO41" s="71"/>
      <c r="QWP41" s="71"/>
      <c r="QWQ41" s="71"/>
      <c r="QWR41" s="71"/>
      <c r="QWS41" s="71"/>
      <c r="QWT41" s="71"/>
      <c r="QWU41" s="71"/>
      <c r="QWV41" s="71"/>
      <c r="QWW41" s="71"/>
      <c r="QWX41" s="71"/>
      <c r="QWY41" s="71"/>
      <c r="QWZ41" s="71"/>
      <c r="QXA41" s="71"/>
      <c r="QXB41" s="71"/>
      <c r="QXC41" s="71"/>
      <c r="QXD41" s="71"/>
      <c r="QXE41" s="71"/>
      <c r="QXF41" s="71"/>
      <c r="QXG41" s="71"/>
      <c r="QXH41" s="71"/>
      <c r="QXI41" s="71"/>
      <c r="QXJ41" s="71"/>
      <c r="QXK41" s="71"/>
      <c r="QXL41" s="71"/>
      <c r="QXM41" s="71"/>
      <c r="QXN41" s="71"/>
      <c r="QXO41" s="71"/>
      <c r="QXP41" s="71"/>
      <c r="QXQ41" s="71"/>
      <c r="QXR41" s="71"/>
      <c r="QXS41" s="71"/>
      <c r="QXT41" s="71"/>
      <c r="QXU41" s="71"/>
      <c r="QXV41" s="71"/>
      <c r="QXW41" s="71"/>
      <c r="QXX41" s="71"/>
      <c r="QXY41" s="71"/>
      <c r="QXZ41" s="71"/>
      <c r="QYA41" s="71"/>
      <c r="QYB41" s="71"/>
      <c r="QYC41" s="71"/>
      <c r="QYD41" s="71"/>
      <c r="QYE41" s="71"/>
      <c r="QYF41" s="71"/>
      <c r="QYG41" s="71"/>
      <c r="QYH41" s="71"/>
      <c r="QYI41" s="71"/>
      <c r="QYJ41" s="71"/>
      <c r="QYK41" s="71"/>
      <c r="QYL41" s="71"/>
      <c r="QYM41" s="71"/>
      <c r="QYN41" s="71"/>
      <c r="QYO41" s="71"/>
      <c r="QYP41" s="71"/>
      <c r="QYQ41" s="71"/>
      <c r="QYR41" s="71"/>
      <c r="QYS41" s="71"/>
      <c r="QYT41" s="71"/>
      <c r="QYU41" s="71"/>
      <c r="QYV41" s="71"/>
      <c r="QYW41" s="71"/>
      <c r="QYX41" s="71"/>
      <c r="QYY41" s="71"/>
      <c r="QYZ41" s="71"/>
      <c r="QZA41" s="71"/>
      <c r="QZB41" s="71"/>
      <c r="QZC41" s="71"/>
      <c r="QZD41" s="71"/>
      <c r="QZE41" s="71"/>
      <c r="QZF41" s="71"/>
      <c r="QZG41" s="71"/>
      <c r="QZH41" s="71"/>
      <c r="QZI41" s="71"/>
      <c r="QZJ41" s="71"/>
      <c r="QZK41" s="71"/>
      <c r="QZL41" s="71"/>
      <c r="QZM41" s="71"/>
      <c r="QZN41" s="71"/>
      <c r="QZO41" s="71"/>
      <c r="QZP41" s="71"/>
      <c r="QZQ41" s="71"/>
      <c r="QZR41" s="71"/>
      <c r="QZS41" s="71"/>
      <c r="QZT41" s="71"/>
      <c r="QZU41" s="71"/>
      <c r="QZV41" s="71"/>
      <c r="QZW41" s="71"/>
      <c r="QZX41" s="71"/>
      <c r="QZY41" s="71"/>
      <c r="QZZ41" s="71"/>
      <c r="RAA41" s="71"/>
      <c r="RAB41" s="71"/>
      <c r="RAC41" s="71"/>
      <c r="RAD41" s="71"/>
      <c r="RAE41" s="71"/>
      <c r="RAF41" s="71"/>
      <c r="RAG41" s="71"/>
      <c r="RAH41" s="71"/>
      <c r="RAI41" s="71"/>
      <c r="RAJ41" s="71"/>
      <c r="RAK41" s="71"/>
      <c r="RAL41" s="71"/>
      <c r="RAM41" s="71"/>
      <c r="RAN41" s="71"/>
      <c r="RAO41" s="71"/>
      <c r="RAP41" s="71"/>
      <c r="RAQ41" s="71"/>
      <c r="RAR41" s="71"/>
      <c r="RAS41" s="71"/>
      <c r="RAT41" s="71"/>
      <c r="RAU41" s="71"/>
      <c r="RAV41" s="71"/>
      <c r="RAW41" s="71"/>
      <c r="RAX41" s="71"/>
      <c r="RAY41" s="71"/>
      <c r="RAZ41" s="71"/>
      <c r="RBA41" s="71"/>
      <c r="RBB41" s="71"/>
      <c r="RBC41" s="71"/>
      <c r="RBD41" s="71"/>
      <c r="RBE41" s="71"/>
      <c r="RBF41" s="71"/>
      <c r="RBG41" s="71"/>
      <c r="RBH41" s="71"/>
      <c r="RBI41" s="71"/>
      <c r="RBJ41" s="71"/>
      <c r="RBK41" s="71"/>
      <c r="RBL41" s="71"/>
      <c r="RBM41" s="71"/>
      <c r="RBN41" s="71"/>
      <c r="RBO41" s="71"/>
      <c r="RBP41" s="71"/>
      <c r="RBQ41" s="71"/>
      <c r="RBR41" s="71"/>
      <c r="RBS41" s="71"/>
      <c r="RBT41" s="71"/>
      <c r="RBU41" s="71"/>
      <c r="RBV41" s="71"/>
      <c r="RBW41" s="71"/>
      <c r="RBX41" s="71"/>
      <c r="RBY41" s="71"/>
      <c r="RBZ41" s="71"/>
      <c r="RCA41" s="71"/>
      <c r="RCB41" s="71"/>
      <c r="RCC41" s="71"/>
      <c r="RCD41" s="71"/>
      <c r="RCE41" s="71"/>
      <c r="RCF41" s="71"/>
      <c r="RCG41" s="71"/>
      <c r="RCH41" s="71"/>
      <c r="RCI41" s="71"/>
      <c r="RCJ41" s="71"/>
      <c r="RCK41" s="71"/>
      <c r="RCL41" s="71"/>
      <c r="RCM41" s="71"/>
      <c r="RCN41" s="71"/>
      <c r="RCO41" s="71"/>
      <c r="RCP41" s="71"/>
      <c r="RCQ41" s="71"/>
      <c r="RCR41" s="71"/>
      <c r="RCS41" s="71"/>
      <c r="RCT41" s="71"/>
      <c r="RCU41" s="71"/>
      <c r="RCV41" s="71"/>
      <c r="RCW41" s="71"/>
      <c r="RCX41" s="71"/>
      <c r="RCY41" s="71"/>
      <c r="RCZ41" s="71"/>
      <c r="RDA41" s="71"/>
      <c r="RDB41" s="71"/>
      <c r="RDC41" s="71"/>
      <c r="RDD41" s="71"/>
      <c r="RDE41" s="71"/>
      <c r="RDF41" s="71"/>
      <c r="RDG41" s="71"/>
      <c r="RDH41" s="71"/>
      <c r="RDI41" s="71"/>
      <c r="RDJ41" s="71"/>
      <c r="RDK41" s="71"/>
      <c r="RDL41" s="71"/>
      <c r="RDM41" s="71"/>
      <c r="RDN41" s="71"/>
      <c r="RDO41" s="71"/>
      <c r="RDP41" s="71"/>
      <c r="RDQ41" s="71"/>
      <c r="RDR41" s="71"/>
      <c r="RDS41" s="71"/>
      <c r="RDT41" s="71"/>
      <c r="RDU41" s="71"/>
      <c r="RDV41" s="71"/>
      <c r="RDW41" s="71"/>
      <c r="RDX41" s="71"/>
      <c r="RDY41" s="71"/>
      <c r="RDZ41" s="71"/>
      <c r="REA41" s="71"/>
      <c r="REB41" s="71"/>
      <c r="REC41" s="71"/>
      <c r="RED41" s="71"/>
      <c r="REE41" s="71"/>
      <c r="REF41" s="71"/>
      <c r="REG41" s="71"/>
      <c r="REH41" s="71"/>
      <c r="REI41" s="71"/>
      <c r="REJ41" s="71"/>
      <c r="REK41" s="71"/>
      <c r="REL41" s="71"/>
      <c r="REM41" s="71"/>
      <c r="REN41" s="71"/>
      <c r="REO41" s="71"/>
      <c r="REP41" s="71"/>
      <c r="REQ41" s="71"/>
      <c r="RER41" s="71"/>
      <c r="RES41" s="71"/>
      <c r="RET41" s="71"/>
      <c r="REU41" s="71"/>
      <c r="REV41" s="71"/>
      <c r="REW41" s="71"/>
      <c r="REX41" s="71"/>
      <c r="REY41" s="71"/>
      <c r="REZ41" s="71"/>
      <c r="RFA41" s="71"/>
      <c r="RFB41" s="71"/>
      <c r="RFC41" s="71"/>
      <c r="RFD41" s="71"/>
      <c r="RFE41" s="71"/>
      <c r="RFF41" s="71"/>
      <c r="RFG41" s="71"/>
      <c r="RFH41" s="71"/>
      <c r="RFI41" s="71"/>
      <c r="RFJ41" s="71"/>
      <c r="RFK41" s="71"/>
      <c r="RFL41" s="71"/>
      <c r="RFM41" s="71"/>
      <c r="RFN41" s="71"/>
      <c r="RFO41" s="71"/>
      <c r="RFP41" s="71"/>
      <c r="RFQ41" s="71"/>
      <c r="RFR41" s="71"/>
      <c r="RFS41" s="71"/>
      <c r="RFT41" s="71"/>
      <c r="RFU41" s="71"/>
      <c r="RFV41" s="71"/>
      <c r="RFW41" s="71"/>
      <c r="RFX41" s="71"/>
      <c r="RFY41" s="71"/>
      <c r="RFZ41" s="71"/>
      <c r="RGA41" s="71"/>
      <c r="RGB41" s="71"/>
      <c r="RGC41" s="71"/>
      <c r="RGD41" s="71"/>
      <c r="RGE41" s="71"/>
      <c r="RGF41" s="71"/>
      <c r="RGG41" s="71"/>
      <c r="RGH41" s="71"/>
      <c r="RGI41" s="71"/>
      <c r="RGJ41" s="71"/>
      <c r="RGK41" s="71"/>
      <c r="RGL41" s="71"/>
      <c r="RGM41" s="71"/>
      <c r="RGN41" s="71"/>
      <c r="RGO41" s="71"/>
      <c r="RGP41" s="71"/>
      <c r="RGQ41" s="71"/>
      <c r="RGR41" s="71"/>
      <c r="RGS41" s="71"/>
      <c r="RGT41" s="71"/>
      <c r="RGU41" s="71"/>
      <c r="RGV41" s="71"/>
      <c r="RGW41" s="71"/>
      <c r="RGX41" s="71"/>
      <c r="RGY41" s="71"/>
      <c r="RGZ41" s="71"/>
      <c r="RHA41" s="71"/>
      <c r="RHB41" s="71"/>
      <c r="RHC41" s="71"/>
      <c r="RHD41" s="71"/>
      <c r="RHE41" s="71"/>
      <c r="RHF41" s="71"/>
      <c r="RHG41" s="71"/>
      <c r="RHH41" s="71"/>
      <c r="RHI41" s="71"/>
      <c r="RHJ41" s="71"/>
      <c r="RHK41" s="71"/>
      <c r="RHL41" s="71"/>
      <c r="RHM41" s="71"/>
      <c r="RHN41" s="71"/>
      <c r="RHO41" s="71"/>
      <c r="RHP41" s="71"/>
      <c r="RHQ41" s="71"/>
      <c r="RHR41" s="71"/>
      <c r="RHS41" s="71"/>
      <c r="RHT41" s="71"/>
      <c r="RHU41" s="71"/>
      <c r="RHV41" s="71"/>
      <c r="RHW41" s="71"/>
      <c r="RHX41" s="71"/>
      <c r="RHY41" s="71"/>
      <c r="RHZ41" s="71"/>
      <c r="RIA41" s="71"/>
      <c r="RIB41" s="71"/>
      <c r="RIC41" s="71"/>
      <c r="RID41" s="71"/>
      <c r="RIE41" s="71"/>
      <c r="RIF41" s="71"/>
      <c r="RIG41" s="71"/>
      <c r="RIH41" s="71"/>
      <c r="RII41" s="71"/>
      <c r="RIJ41" s="71"/>
      <c r="RIK41" s="71"/>
      <c r="RIL41" s="71"/>
      <c r="RIM41" s="71"/>
      <c r="RIN41" s="71"/>
      <c r="RIO41" s="71"/>
      <c r="RIP41" s="71"/>
      <c r="RIQ41" s="71"/>
      <c r="RIR41" s="71"/>
      <c r="RIS41" s="71"/>
      <c r="RIT41" s="71"/>
      <c r="RIU41" s="71"/>
      <c r="RIV41" s="71"/>
      <c r="RIW41" s="71"/>
      <c r="RIX41" s="71"/>
      <c r="RIY41" s="71"/>
      <c r="RIZ41" s="71"/>
      <c r="RJA41" s="71"/>
      <c r="RJB41" s="71"/>
      <c r="RJC41" s="71"/>
      <c r="RJD41" s="71"/>
      <c r="RJE41" s="71"/>
      <c r="RJF41" s="71"/>
      <c r="RJG41" s="71"/>
      <c r="RJH41" s="71"/>
      <c r="RJI41" s="71"/>
      <c r="RJJ41" s="71"/>
      <c r="RJK41" s="71"/>
      <c r="RJL41" s="71"/>
      <c r="RJM41" s="71"/>
      <c r="RJN41" s="71"/>
      <c r="RJO41" s="71"/>
      <c r="RJP41" s="71"/>
      <c r="RJQ41" s="71"/>
      <c r="RJR41" s="71"/>
      <c r="RJS41" s="71"/>
      <c r="RJT41" s="71"/>
      <c r="RJU41" s="71"/>
      <c r="RJV41" s="71"/>
      <c r="RJW41" s="71"/>
      <c r="RJX41" s="71"/>
      <c r="RJY41" s="71"/>
      <c r="RJZ41" s="71"/>
      <c r="RKA41" s="71"/>
      <c r="RKB41" s="71"/>
      <c r="RKC41" s="71"/>
      <c r="RKD41" s="71"/>
      <c r="RKE41" s="71"/>
      <c r="RKF41" s="71"/>
      <c r="RKG41" s="71"/>
      <c r="RKH41" s="71"/>
      <c r="RKI41" s="71"/>
      <c r="RKJ41" s="71"/>
      <c r="RKK41" s="71"/>
      <c r="RKL41" s="71"/>
      <c r="RKM41" s="71"/>
      <c r="RKN41" s="71"/>
      <c r="RKO41" s="71"/>
      <c r="RKP41" s="71"/>
      <c r="RKQ41" s="71"/>
      <c r="RKR41" s="71"/>
      <c r="RKS41" s="71"/>
      <c r="RKT41" s="71"/>
      <c r="RKU41" s="71"/>
      <c r="RKV41" s="71"/>
      <c r="RKW41" s="71"/>
      <c r="RKX41" s="71"/>
      <c r="RKY41" s="71"/>
      <c r="RKZ41" s="71"/>
      <c r="RLA41" s="71"/>
      <c r="RLB41" s="71"/>
      <c r="RLC41" s="71"/>
      <c r="RLD41" s="71"/>
      <c r="RLE41" s="71"/>
      <c r="RLF41" s="71"/>
      <c r="RLG41" s="71"/>
      <c r="RLH41" s="71"/>
      <c r="RLI41" s="71"/>
      <c r="RLJ41" s="71"/>
      <c r="RLK41" s="71"/>
      <c r="RLL41" s="71"/>
      <c r="RLM41" s="71"/>
      <c r="RLN41" s="71"/>
      <c r="RLO41" s="71"/>
      <c r="RLP41" s="71"/>
      <c r="RLQ41" s="71"/>
      <c r="RLR41" s="71"/>
      <c r="RLS41" s="71"/>
      <c r="RLT41" s="71"/>
      <c r="RLU41" s="71"/>
      <c r="RLV41" s="71"/>
      <c r="RLW41" s="71"/>
      <c r="RLX41" s="71"/>
      <c r="RLY41" s="71"/>
      <c r="RLZ41" s="71"/>
      <c r="RMA41" s="71"/>
      <c r="RMB41" s="71"/>
      <c r="RMC41" s="71"/>
      <c r="RMD41" s="71"/>
      <c r="RME41" s="71"/>
      <c r="RMF41" s="71"/>
      <c r="RMG41" s="71"/>
      <c r="RMH41" s="71"/>
      <c r="RMI41" s="71"/>
      <c r="RMJ41" s="71"/>
      <c r="RMK41" s="71"/>
      <c r="RML41" s="71"/>
      <c r="RMM41" s="71"/>
      <c r="RMN41" s="71"/>
      <c r="RMO41" s="71"/>
      <c r="RMP41" s="71"/>
      <c r="RMQ41" s="71"/>
      <c r="RMR41" s="71"/>
      <c r="RMS41" s="71"/>
      <c r="RMT41" s="71"/>
      <c r="RMU41" s="71"/>
      <c r="RMV41" s="71"/>
      <c r="RMW41" s="71"/>
      <c r="RMX41" s="71"/>
      <c r="RMY41" s="71"/>
      <c r="RMZ41" s="71"/>
      <c r="RNA41" s="71"/>
      <c r="RNB41" s="71"/>
      <c r="RNC41" s="71"/>
      <c r="RND41" s="71"/>
      <c r="RNE41" s="71"/>
      <c r="RNF41" s="71"/>
      <c r="RNG41" s="71"/>
      <c r="RNH41" s="71"/>
      <c r="RNI41" s="71"/>
      <c r="RNJ41" s="71"/>
      <c r="RNK41" s="71"/>
      <c r="RNL41" s="71"/>
      <c r="RNM41" s="71"/>
      <c r="RNN41" s="71"/>
      <c r="RNO41" s="71"/>
      <c r="RNP41" s="71"/>
      <c r="RNQ41" s="71"/>
      <c r="RNR41" s="71"/>
      <c r="RNS41" s="71"/>
      <c r="RNT41" s="71"/>
      <c r="RNU41" s="71"/>
      <c r="RNV41" s="71"/>
      <c r="RNW41" s="71"/>
      <c r="RNX41" s="71"/>
      <c r="RNY41" s="71"/>
      <c r="RNZ41" s="71"/>
      <c r="ROA41" s="71"/>
      <c r="ROB41" s="71"/>
      <c r="ROC41" s="71"/>
      <c r="ROD41" s="71"/>
      <c r="ROE41" s="71"/>
      <c r="ROF41" s="71"/>
      <c r="ROG41" s="71"/>
      <c r="ROH41" s="71"/>
      <c r="ROI41" s="71"/>
      <c r="ROJ41" s="71"/>
      <c r="ROK41" s="71"/>
      <c r="ROL41" s="71"/>
      <c r="ROM41" s="71"/>
      <c r="RON41" s="71"/>
      <c r="ROO41" s="71"/>
      <c r="ROP41" s="71"/>
      <c r="ROQ41" s="71"/>
      <c r="ROR41" s="71"/>
      <c r="ROS41" s="71"/>
      <c r="ROT41" s="71"/>
      <c r="ROU41" s="71"/>
      <c r="ROV41" s="71"/>
      <c r="ROW41" s="71"/>
      <c r="ROX41" s="71"/>
      <c r="ROY41" s="71"/>
      <c r="ROZ41" s="71"/>
      <c r="RPA41" s="71"/>
      <c r="RPB41" s="71"/>
      <c r="RPC41" s="71"/>
      <c r="RPD41" s="71"/>
      <c r="RPE41" s="71"/>
      <c r="RPF41" s="71"/>
      <c r="RPG41" s="71"/>
      <c r="RPH41" s="71"/>
      <c r="RPI41" s="71"/>
      <c r="RPJ41" s="71"/>
      <c r="RPK41" s="71"/>
      <c r="RPL41" s="71"/>
      <c r="RPM41" s="71"/>
      <c r="RPN41" s="71"/>
      <c r="RPO41" s="71"/>
      <c r="RPP41" s="71"/>
      <c r="RPQ41" s="71"/>
      <c r="RPR41" s="71"/>
      <c r="RPS41" s="71"/>
      <c r="RPT41" s="71"/>
      <c r="RPU41" s="71"/>
      <c r="RPV41" s="71"/>
      <c r="RPW41" s="71"/>
      <c r="RPX41" s="71"/>
      <c r="RPY41" s="71"/>
      <c r="RPZ41" s="71"/>
      <c r="RQA41" s="71"/>
      <c r="RQB41" s="71"/>
      <c r="RQC41" s="71"/>
      <c r="RQD41" s="71"/>
      <c r="RQE41" s="71"/>
      <c r="RQF41" s="71"/>
      <c r="RQG41" s="71"/>
      <c r="RQH41" s="71"/>
      <c r="RQI41" s="71"/>
      <c r="RQJ41" s="71"/>
      <c r="RQK41" s="71"/>
      <c r="RQL41" s="71"/>
      <c r="RQM41" s="71"/>
      <c r="RQN41" s="71"/>
      <c r="RQO41" s="71"/>
      <c r="RQP41" s="71"/>
      <c r="RQQ41" s="71"/>
      <c r="RQR41" s="71"/>
      <c r="RQS41" s="71"/>
      <c r="RQT41" s="71"/>
      <c r="RQU41" s="71"/>
      <c r="RQV41" s="71"/>
      <c r="RQW41" s="71"/>
      <c r="RQX41" s="71"/>
      <c r="RQY41" s="71"/>
      <c r="RQZ41" s="71"/>
      <c r="RRA41" s="71"/>
      <c r="RRB41" s="71"/>
      <c r="RRC41" s="71"/>
      <c r="RRD41" s="71"/>
      <c r="RRE41" s="71"/>
      <c r="RRF41" s="71"/>
      <c r="RRG41" s="71"/>
      <c r="RRH41" s="71"/>
      <c r="RRI41" s="71"/>
      <c r="RRJ41" s="71"/>
      <c r="RRK41" s="71"/>
      <c r="RRL41" s="71"/>
      <c r="RRM41" s="71"/>
      <c r="RRN41" s="71"/>
      <c r="RRO41" s="71"/>
      <c r="RRP41" s="71"/>
      <c r="RRQ41" s="71"/>
      <c r="RRR41" s="71"/>
      <c r="RRS41" s="71"/>
      <c r="RRT41" s="71"/>
      <c r="RRU41" s="71"/>
      <c r="RRV41" s="71"/>
      <c r="RRW41" s="71"/>
      <c r="RRX41" s="71"/>
      <c r="RRY41" s="71"/>
      <c r="RRZ41" s="71"/>
      <c r="RSA41" s="71"/>
      <c r="RSB41" s="71"/>
      <c r="RSC41" s="71"/>
      <c r="RSD41" s="71"/>
      <c r="RSE41" s="71"/>
      <c r="RSF41" s="71"/>
      <c r="RSG41" s="71"/>
      <c r="RSH41" s="71"/>
      <c r="RSI41" s="71"/>
      <c r="RSJ41" s="71"/>
      <c r="RSK41" s="71"/>
      <c r="RSL41" s="71"/>
      <c r="RSM41" s="71"/>
      <c r="RSN41" s="71"/>
      <c r="RSO41" s="71"/>
      <c r="RSP41" s="71"/>
      <c r="RSQ41" s="71"/>
      <c r="RSR41" s="71"/>
      <c r="RSS41" s="71"/>
      <c r="RST41" s="71"/>
      <c r="RSU41" s="71"/>
      <c r="RSV41" s="71"/>
      <c r="RSW41" s="71"/>
      <c r="RSX41" s="71"/>
      <c r="RSY41" s="71"/>
      <c r="RSZ41" s="71"/>
      <c r="RTA41" s="71"/>
      <c r="RTB41" s="71"/>
      <c r="RTC41" s="71"/>
      <c r="RTD41" s="71"/>
      <c r="RTE41" s="71"/>
      <c r="RTF41" s="71"/>
      <c r="RTG41" s="71"/>
      <c r="RTH41" s="71"/>
      <c r="RTI41" s="71"/>
      <c r="RTJ41" s="71"/>
      <c r="RTK41" s="71"/>
      <c r="RTL41" s="71"/>
      <c r="RTM41" s="71"/>
      <c r="RTN41" s="71"/>
      <c r="RTO41" s="71"/>
      <c r="RTP41" s="71"/>
      <c r="RTQ41" s="71"/>
      <c r="RTR41" s="71"/>
      <c r="RTS41" s="71"/>
      <c r="RTT41" s="71"/>
      <c r="RTU41" s="71"/>
      <c r="RTV41" s="71"/>
      <c r="RTW41" s="71"/>
      <c r="RTX41" s="71"/>
      <c r="RTY41" s="71"/>
      <c r="RTZ41" s="71"/>
      <c r="RUA41" s="71"/>
      <c r="RUB41" s="71"/>
      <c r="RUC41" s="71"/>
      <c r="RUD41" s="71"/>
      <c r="RUE41" s="71"/>
      <c r="RUF41" s="71"/>
      <c r="RUG41" s="71"/>
      <c r="RUH41" s="71"/>
      <c r="RUI41" s="71"/>
      <c r="RUJ41" s="71"/>
      <c r="RUK41" s="71"/>
      <c r="RUL41" s="71"/>
      <c r="RUM41" s="71"/>
      <c r="RUN41" s="71"/>
      <c r="RUO41" s="71"/>
      <c r="RUP41" s="71"/>
      <c r="RUQ41" s="71"/>
      <c r="RUR41" s="71"/>
      <c r="RUS41" s="71"/>
      <c r="RUT41" s="71"/>
      <c r="RUU41" s="71"/>
      <c r="RUV41" s="71"/>
      <c r="RUW41" s="71"/>
      <c r="RUX41" s="71"/>
      <c r="RUY41" s="71"/>
      <c r="RUZ41" s="71"/>
      <c r="RVA41" s="71"/>
      <c r="RVB41" s="71"/>
      <c r="RVC41" s="71"/>
      <c r="RVD41" s="71"/>
      <c r="RVE41" s="71"/>
      <c r="RVF41" s="71"/>
      <c r="RVG41" s="71"/>
      <c r="RVH41" s="71"/>
      <c r="RVI41" s="71"/>
      <c r="RVJ41" s="71"/>
      <c r="RVK41" s="71"/>
      <c r="RVL41" s="71"/>
      <c r="RVM41" s="71"/>
      <c r="RVN41" s="71"/>
      <c r="RVO41" s="71"/>
      <c r="RVP41" s="71"/>
      <c r="RVQ41" s="71"/>
      <c r="RVR41" s="71"/>
      <c r="RVS41" s="71"/>
      <c r="RVT41" s="71"/>
      <c r="RVU41" s="71"/>
      <c r="RVV41" s="71"/>
      <c r="RVW41" s="71"/>
      <c r="RVX41" s="71"/>
      <c r="RVY41" s="71"/>
      <c r="RVZ41" s="71"/>
      <c r="RWA41" s="71"/>
      <c r="RWB41" s="71"/>
      <c r="RWC41" s="71"/>
      <c r="RWD41" s="71"/>
      <c r="RWE41" s="71"/>
      <c r="RWF41" s="71"/>
      <c r="RWG41" s="71"/>
      <c r="RWH41" s="71"/>
      <c r="RWI41" s="71"/>
      <c r="RWJ41" s="71"/>
      <c r="RWK41" s="71"/>
      <c r="RWL41" s="71"/>
      <c r="RWM41" s="71"/>
      <c r="RWN41" s="71"/>
      <c r="RWO41" s="71"/>
      <c r="RWP41" s="71"/>
      <c r="RWQ41" s="71"/>
      <c r="RWR41" s="71"/>
      <c r="RWS41" s="71"/>
      <c r="RWT41" s="71"/>
      <c r="RWU41" s="71"/>
      <c r="RWV41" s="71"/>
      <c r="RWW41" s="71"/>
      <c r="RWX41" s="71"/>
      <c r="RWY41" s="71"/>
      <c r="RWZ41" s="71"/>
      <c r="RXA41" s="71"/>
      <c r="RXB41" s="71"/>
      <c r="RXC41" s="71"/>
      <c r="RXD41" s="71"/>
      <c r="RXE41" s="71"/>
      <c r="RXF41" s="71"/>
      <c r="RXG41" s="71"/>
      <c r="RXH41" s="71"/>
      <c r="RXI41" s="71"/>
      <c r="RXJ41" s="71"/>
      <c r="RXK41" s="71"/>
      <c r="RXL41" s="71"/>
      <c r="RXM41" s="71"/>
      <c r="RXN41" s="71"/>
      <c r="RXO41" s="71"/>
      <c r="RXP41" s="71"/>
      <c r="RXQ41" s="71"/>
      <c r="RXR41" s="71"/>
      <c r="RXS41" s="71"/>
      <c r="RXT41" s="71"/>
      <c r="RXU41" s="71"/>
      <c r="RXV41" s="71"/>
      <c r="RXW41" s="71"/>
      <c r="RXX41" s="71"/>
      <c r="RXY41" s="71"/>
      <c r="RXZ41" s="71"/>
      <c r="RYA41" s="71"/>
      <c r="RYB41" s="71"/>
      <c r="RYC41" s="71"/>
      <c r="RYD41" s="71"/>
      <c r="RYE41" s="71"/>
      <c r="RYF41" s="71"/>
      <c r="RYG41" s="71"/>
      <c r="RYH41" s="71"/>
      <c r="RYI41" s="71"/>
      <c r="RYJ41" s="71"/>
      <c r="RYK41" s="71"/>
      <c r="RYL41" s="71"/>
      <c r="RYM41" s="71"/>
      <c r="RYN41" s="71"/>
      <c r="RYO41" s="71"/>
      <c r="RYP41" s="71"/>
      <c r="RYQ41" s="71"/>
      <c r="RYR41" s="71"/>
      <c r="RYS41" s="71"/>
      <c r="RYT41" s="71"/>
      <c r="RYU41" s="71"/>
      <c r="RYV41" s="71"/>
      <c r="RYW41" s="71"/>
      <c r="RYX41" s="71"/>
      <c r="RYY41" s="71"/>
      <c r="RYZ41" s="71"/>
      <c r="RZA41" s="71"/>
      <c r="RZB41" s="71"/>
      <c r="RZC41" s="71"/>
      <c r="RZD41" s="71"/>
      <c r="RZE41" s="71"/>
      <c r="RZF41" s="71"/>
      <c r="RZG41" s="71"/>
      <c r="RZH41" s="71"/>
      <c r="RZI41" s="71"/>
      <c r="RZJ41" s="71"/>
      <c r="RZK41" s="71"/>
      <c r="RZL41" s="71"/>
      <c r="RZM41" s="71"/>
      <c r="RZN41" s="71"/>
      <c r="RZO41" s="71"/>
      <c r="RZP41" s="71"/>
      <c r="RZQ41" s="71"/>
      <c r="RZR41" s="71"/>
      <c r="RZS41" s="71"/>
      <c r="RZT41" s="71"/>
      <c r="RZU41" s="71"/>
      <c r="RZV41" s="71"/>
      <c r="RZW41" s="71"/>
      <c r="RZX41" s="71"/>
      <c r="RZY41" s="71"/>
      <c r="RZZ41" s="71"/>
      <c r="SAA41" s="71"/>
      <c r="SAB41" s="71"/>
      <c r="SAC41" s="71"/>
      <c r="SAD41" s="71"/>
      <c r="SAE41" s="71"/>
      <c r="SAF41" s="71"/>
      <c r="SAG41" s="71"/>
      <c r="SAH41" s="71"/>
      <c r="SAI41" s="71"/>
      <c r="SAJ41" s="71"/>
      <c r="SAK41" s="71"/>
      <c r="SAL41" s="71"/>
      <c r="SAM41" s="71"/>
      <c r="SAN41" s="71"/>
      <c r="SAO41" s="71"/>
      <c r="SAP41" s="71"/>
      <c r="SAQ41" s="71"/>
      <c r="SAR41" s="71"/>
      <c r="SAS41" s="71"/>
      <c r="SAT41" s="71"/>
      <c r="SAU41" s="71"/>
      <c r="SAV41" s="71"/>
      <c r="SAW41" s="71"/>
      <c r="SAX41" s="71"/>
      <c r="SAY41" s="71"/>
      <c r="SAZ41" s="71"/>
      <c r="SBA41" s="71"/>
      <c r="SBB41" s="71"/>
      <c r="SBC41" s="71"/>
      <c r="SBD41" s="71"/>
      <c r="SBE41" s="71"/>
      <c r="SBF41" s="71"/>
      <c r="SBG41" s="71"/>
      <c r="SBH41" s="71"/>
      <c r="SBI41" s="71"/>
      <c r="SBJ41" s="71"/>
      <c r="SBK41" s="71"/>
      <c r="SBL41" s="71"/>
      <c r="SBM41" s="71"/>
      <c r="SBN41" s="71"/>
      <c r="SBO41" s="71"/>
      <c r="SBP41" s="71"/>
      <c r="SBQ41" s="71"/>
      <c r="SBR41" s="71"/>
      <c r="SBS41" s="71"/>
      <c r="SBT41" s="71"/>
      <c r="SBU41" s="71"/>
      <c r="SBV41" s="71"/>
      <c r="SBW41" s="71"/>
      <c r="SBX41" s="71"/>
      <c r="SBY41" s="71"/>
      <c r="SBZ41" s="71"/>
      <c r="SCA41" s="71"/>
      <c r="SCB41" s="71"/>
      <c r="SCC41" s="71"/>
      <c r="SCD41" s="71"/>
      <c r="SCE41" s="71"/>
      <c r="SCF41" s="71"/>
      <c r="SCG41" s="71"/>
      <c r="SCH41" s="71"/>
      <c r="SCI41" s="71"/>
      <c r="SCJ41" s="71"/>
      <c r="SCK41" s="71"/>
      <c r="SCL41" s="71"/>
      <c r="SCM41" s="71"/>
      <c r="SCN41" s="71"/>
      <c r="SCO41" s="71"/>
      <c r="SCP41" s="71"/>
      <c r="SCQ41" s="71"/>
      <c r="SCR41" s="71"/>
      <c r="SCS41" s="71"/>
      <c r="SCT41" s="71"/>
      <c r="SCU41" s="71"/>
      <c r="SCV41" s="71"/>
      <c r="SCW41" s="71"/>
      <c r="SCX41" s="71"/>
      <c r="SCY41" s="71"/>
      <c r="SCZ41" s="71"/>
      <c r="SDA41" s="71"/>
      <c r="SDB41" s="71"/>
      <c r="SDC41" s="71"/>
      <c r="SDD41" s="71"/>
      <c r="SDE41" s="71"/>
      <c r="SDF41" s="71"/>
      <c r="SDG41" s="71"/>
      <c r="SDH41" s="71"/>
      <c r="SDI41" s="71"/>
      <c r="SDJ41" s="71"/>
      <c r="SDK41" s="71"/>
      <c r="SDL41" s="71"/>
      <c r="SDM41" s="71"/>
      <c r="SDN41" s="71"/>
      <c r="SDO41" s="71"/>
      <c r="SDP41" s="71"/>
      <c r="SDQ41" s="71"/>
      <c r="SDR41" s="71"/>
      <c r="SDS41" s="71"/>
      <c r="SDT41" s="71"/>
      <c r="SDU41" s="71"/>
      <c r="SDV41" s="71"/>
      <c r="SDW41" s="71"/>
      <c r="SDX41" s="71"/>
      <c r="SDY41" s="71"/>
      <c r="SDZ41" s="71"/>
      <c r="SEA41" s="71"/>
      <c r="SEB41" s="71"/>
      <c r="SEC41" s="71"/>
      <c r="SED41" s="71"/>
      <c r="SEE41" s="71"/>
      <c r="SEF41" s="71"/>
      <c r="SEG41" s="71"/>
      <c r="SEH41" s="71"/>
      <c r="SEI41" s="71"/>
      <c r="SEJ41" s="71"/>
      <c r="SEK41" s="71"/>
      <c r="SEL41" s="71"/>
      <c r="SEM41" s="71"/>
      <c r="SEN41" s="71"/>
      <c r="SEO41" s="71"/>
      <c r="SEP41" s="71"/>
      <c r="SEQ41" s="71"/>
      <c r="SER41" s="71"/>
      <c r="SES41" s="71"/>
      <c r="SET41" s="71"/>
      <c r="SEU41" s="71"/>
      <c r="SEV41" s="71"/>
      <c r="SEW41" s="71"/>
      <c r="SEX41" s="71"/>
      <c r="SEY41" s="71"/>
      <c r="SEZ41" s="71"/>
      <c r="SFA41" s="71"/>
      <c r="SFB41" s="71"/>
      <c r="SFC41" s="71"/>
      <c r="SFD41" s="71"/>
      <c r="SFE41" s="71"/>
      <c r="SFF41" s="71"/>
      <c r="SFG41" s="71"/>
      <c r="SFH41" s="71"/>
      <c r="SFI41" s="71"/>
      <c r="SFJ41" s="71"/>
      <c r="SFK41" s="71"/>
      <c r="SFL41" s="71"/>
      <c r="SFM41" s="71"/>
      <c r="SFN41" s="71"/>
      <c r="SFO41" s="71"/>
      <c r="SFP41" s="71"/>
      <c r="SFQ41" s="71"/>
      <c r="SFR41" s="71"/>
      <c r="SFS41" s="71"/>
      <c r="SFT41" s="71"/>
      <c r="SFU41" s="71"/>
      <c r="SFV41" s="71"/>
      <c r="SFW41" s="71"/>
      <c r="SFX41" s="71"/>
      <c r="SFY41" s="71"/>
      <c r="SFZ41" s="71"/>
      <c r="SGA41" s="71"/>
      <c r="SGB41" s="71"/>
      <c r="SGC41" s="71"/>
      <c r="SGD41" s="71"/>
      <c r="SGE41" s="71"/>
      <c r="SGF41" s="71"/>
      <c r="SGG41" s="71"/>
      <c r="SGH41" s="71"/>
      <c r="SGI41" s="71"/>
      <c r="SGJ41" s="71"/>
      <c r="SGK41" s="71"/>
      <c r="SGL41" s="71"/>
      <c r="SGM41" s="71"/>
      <c r="SGN41" s="71"/>
      <c r="SGO41" s="71"/>
      <c r="SGP41" s="71"/>
      <c r="SGQ41" s="71"/>
      <c r="SGR41" s="71"/>
      <c r="SGS41" s="71"/>
      <c r="SGT41" s="71"/>
      <c r="SGU41" s="71"/>
      <c r="SGV41" s="71"/>
      <c r="SGW41" s="71"/>
      <c r="SGX41" s="71"/>
      <c r="SGY41" s="71"/>
      <c r="SGZ41" s="71"/>
      <c r="SHA41" s="71"/>
      <c r="SHB41" s="71"/>
      <c r="SHC41" s="71"/>
      <c r="SHD41" s="71"/>
      <c r="SHE41" s="71"/>
      <c r="SHF41" s="71"/>
      <c r="SHG41" s="71"/>
      <c r="SHH41" s="71"/>
      <c r="SHI41" s="71"/>
      <c r="SHJ41" s="71"/>
      <c r="SHK41" s="71"/>
      <c r="SHL41" s="71"/>
      <c r="SHM41" s="71"/>
      <c r="SHN41" s="71"/>
      <c r="SHO41" s="71"/>
      <c r="SHP41" s="71"/>
      <c r="SHQ41" s="71"/>
      <c r="SHR41" s="71"/>
      <c r="SHS41" s="71"/>
      <c r="SHT41" s="71"/>
      <c r="SHU41" s="71"/>
      <c r="SHV41" s="71"/>
      <c r="SHW41" s="71"/>
      <c r="SHX41" s="71"/>
      <c r="SHY41" s="71"/>
      <c r="SHZ41" s="71"/>
      <c r="SIA41" s="71"/>
      <c r="SIB41" s="71"/>
      <c r="SIC41" s="71"/>
      <c r="SID41" s="71"/>
      <c r="SIE41" s="71"/>
      <c r="SIF41" s="71"/>
      <c r="SIG41" s="71"/>
      <c r="SIH41" s="71"/>
      <c r="SII41" s="71"/>
      <c r="SIJ41" s="71"/>
      <c r="SIK41" s="71"/>
      <c r="SIL41" s="71"/>
      <c r="SIM41" s="71"/>
      <c r="SIN41" s="71"/>
      <c r="SIO41" s="71"/>
      <c r="SIP41" s="71"/>
      <c r="SIQ41" s="71"/>
      <c r="SIR41" s="71"/>
      <c r="SIS41" s="71"/>
      <c r="SIT41" s="71"/>
      <c r="SIU41" s="71"/>
      <c r="SIV41" s="71"/>
      <c r="SIW41" s="71"/>
      <c r="SIX41" s="71"/>
      <c r="SIY41" s="71"/>
      <c r="SIZ41" s="71"/>
      <c r="SJA41" s="71"/>
      <c r="SJB41" s="71"/>
      <c r="SJC41" s="71"/>
      <c r="SJD41" s="71"/>
      <c r="SJE41" s="71"/>
      <c r="SJF41" s="71"/>
      <c r="SJG41" s="71"/>
      <c r="SJH41" s="71"/>
      <c r="SJI41" s="71"/>
      <c r="SJJ41" s="71"/>
      <c r="SJK41" s="71"/>
      <c r="SJL41" s="71"/>
      <c r="SJM41" s="71"/>
      <c r="SJN41" s="71"/>
      <c r="SJO41" s="71"/>
      <c r="SJP41" s="71"/>
      <c r="SJQ41" s="71"/>
      <c r="SJR41" s="71"/>
      <c r="SJS41" s="71"/>
      <c r="SJT41" s="71"/>
      <c r="SJU41" s="71"/>
      <c r="SJV41" s="71"/>
      <c r="SJW41" s="71"/>
      <c r="SJX41" s="71"/>
      <c r="SJY41" s="71"/>
      <c r="SJZ41" s="71"/>
      <c r="SKA41" s="71"/>
      <c r="SKB41" s="71"/>
      <c r="SKC41" s="71"/>
      <c r="SKD41" s="71"/>
      <c r="SKE41" s="71"/>
      <c r="SKF41" s="71"/>
      <c r="SKG41" s="71"/>
      <c r="SKH41" s="71"/>
      <c r="SKI41" s="71"/>
      <c r="SKJ41" s="71"/>
      <c r="SKK41" s="71"/>
      <c r="SKL41" s="71"/>
      <c r="SKM41" s="71"/>
      <c r="SKN41" s="71"/>
      <c r="SKO41" s="71"/>
      <c r="SKP41" s="71"/>
      <c r="SKQ41" s="71"/>
      <c r="SKR41" s="71"/>
      <c r="SKS41" s="71"/>
      <c r="SKT41" s="71"/>
      <c r="SKU41" s="71"/>
      <c r="SKV41" s="71"/>
      <c r="SKW41" s="71"/>
      <c r="SKX41" s="71"/>
      <c r="SKY41" s="71"/>
      <c r="SKZ41" s="71"/>
      <c r="SLA41" s="71"/>
      <c r="SLB41" s="71"/>
      <c r="SLC41" s="71"/>
      <c r="SLD41" s="71"/>
      <c r="SLE41" s="71"/>
      <c r="SLF41" s="71"/>
      <c r="SLG41" s="71"/>
      <c r="SLH41" s="71"/>
      <c r="SLI41" s="71"/>
      <c r="SLJ41" s="71"/>
      <c r="SLK41" s="71"/>
      <c r="SLL41" s="71"/>
      <c r="SLM41" s="71"/>
      <c r="SLN41" s="71"/>
      <c r="SLO41" s="71"/>
      <c r="SLP41" s="71"/>
      <c r="SLQ41" s="71"/>
      <c r="SLR41" s="71"/>
      <c r="SLS41" s="71"/>
      <c r="SLT41" s="71"/>
      <c r="SLU41" s="71"/>
      <c r="SLV41" s="71"/>
      <c r="SLW41" s="71"/>
      <c r="SLX41" s="71"/>
      <c r="SLY41" s="71"/>
      <c r="SLZ41" s="71"/>
      <c r="SMA41" s="71"/>
      <c r="SMB41" s="71"/>
      <c r="SMC41" s="71"/>
      <c r="SMD41" s="71"/>
      <c r="SME41" s="71"/>
      <c r="SMF41" s="71"/>
      <c r="SMG41" s="71"/>
      <c r="SMH41" s="71"/>
      <c r="SMI41" s="71"/>
      <c r="SMJ41" s="71"/>
      <c r="SMK41" s="71"/>
      <c r="SML41" s="71"/>
      <c r="SMM41" s="71"/>
      <c r="SMN41" s="71"/>
      <c r="SMO41" s="71"/>
      <c r="SMP41" s="71"/>
      <c r="SMQ41" s="71"/>
      <c r="SMR41" s="71"/>
      <c r="SMS41" s="71"/>
      <c r="SMT41" s="71"/>
      <c r="SMU41" s="71"/>
      <c r="SMV41" s="71"/>
      <c r="SMW41" s="71"/>
      <c r="SMX41" s="71"/>
      <c r="SMY41" s="71"/>
      <c r="SMZ41" s="71"/>
      <c r="SNA41" s="71"/>
      <c r="SNB41" s="71"/>
      <c r="SNC41" s="71"/>
      <c r="SND41" s="71"/>
      <c r="SNE41" s="71"/>
      <c r="SNF41" s="71"/>
      <c r="SNG41" s="71"/>
      <c r="SNH41" s="71"/>
      <c r="SNI41" s="71"/>
      <c r="SNJ41" s="71"/>
      <c r="SNK41" s="71"/>
      <c r="SNL41" s="71"/>
      <c r="SNM41" s="71"/>
      <c r="SNN41" s="71"/>
      <c r="SNO41" s="71"/>
      <c r="SNP41" s="71"/>
      <c r="SNQ41" s="71"/>
      <c r="SNR41" s="71"/>
      <c r="SNS41" s="71"/>
      <c r="SNT41" s="71"/>
      <c r="SNU41" s="71"/>
      <c r="SNV41" s="71"/>
      <c r="SNW41" s="71"/>
      <c r="SNX41" s="71"/>
      <c r="SNY41" s="71"/>
      <c r="SNZ41" s="71"/>
      <c r="SOA41" s="71"/>
      <c r="SOB41" s="71"/>
      <c r="SOC41" s="71"/>
      <c r="SOD41" s="71"/>
      <c r="SOE41" s="71"/>
      <c r="SOF41" s="71"/>
      <c r="SOG41" s="71"/>
      <c r="SOH41" s="71"/>
      <c r="SOI41" s="71"/>
      <c r="SOJ41" s="71"/>
      <c r="SOK41" s="71"/>
      <c r="SOL41" s="71"/>
      <c r="SOM41" s="71"/>
      <c r="SON41" s="71"/>
      <c r="SOO41" s="71"/>
      <c r="SOP41" s="71"/>
      <c r="SOQ41" s="71"/>
      <c r="SOR41" s="71"/>
      <c r="SOS41" s="71"/>
      <c r="SOT41" s="71"/>
      <c r="SOU41" s="71"/>
      <c r="SOV41" s="71"/>
      <c r="SOW41" s="71"/>
      <c r="SOX41" s="71"/>
      <c r="SOY41" s="71"/>
      <c r="SOZ41" s="71"/>
      <c r="SPA41" s="71"/>
      <c r="SPB41" s="71"/>
      <c r="SPC41" s="71"/>
      <c r="SPD41" s="71"/>
      <c r="SPE41" s="71"/>
      <c r="SPF41" s="71"/>
      <c r="SPG41" s="71"/>
      <c r="SPH41" s="71"/>
      <c r="SPI41" s="71"/>
      <c r="SPJ41" s="71"/>
      <c r="SPK41" s="71"/>
      <c r="SPL41" s="71"/>
      <c r="SPM41" s="71"/>
      <c r="SPN41" s="71"/>
      <c r="SPO41" s="71"/>
      <c r="SPP41" s="71"/>
      <c r="SPQ41" s="71"/>
      <c r="SPR41" s="71"/>
      <c r="SPS41" s="71"/>
      <c r="SPT41" s="71"/>
      <c r="SPU41" s="71"/>
      <c r="SPV41" s="71"/>
      <c r="SPW41" s="71"/>
      <c r="SPX41" s="71"/>
      <c r="SPY41" s="71"/>
      <c r="SPZ41" s="71"/>
      <c r="SQA41" s="71"/>
      <c r="SQB41" s="71"/>
      <c r="SQC41" s="71"/>
      <c r="SQD41" s="71"/>
      <c r="SQE41" s="71"/>
      <c r="SQF41" s="71"/>
      <c r="SQG41" s="71"/>
      <c r="SQH41" s="71"/>
      <c r="SQI41" s="71"/>
      <c r="SQJ41" s="71"/>
      <c r="SQK41" s="71"/>
      <c r="SQL41" s="71"/>
      <c r="SQM41" s="71"/>
      <c r="SQN41" s="71"/>
      <c r="SQO41" s="71"/>
      <c r="SQP41" s="71"/>
      <c r="SQQ41" s="71"/>
      <c r="SQR41" s="71"/>
      <c r="SQS41" s="71"/>
      <c r="SQT41" s="71"/>
      <c r="SQU41" s="71"/>
      <c r="SQV41" s="71"/>
      <c r="SQW41" s="71"/>
      <c r="SQX41" s="71"/>
      <c r="SQY41" s="71"/>
      <c r="SQZ41" s="71"/>
      <c r="SRA41" s="71"/>
      <c r="SRB41" s="71"/>
      <c r="SRC41" s="71"/>
      <c r="SRD41" s="71"/>
      <c r="SRE41" s="71"/>
      <c r="SRF41" s="71"/>
      <c r="SRG41" s="71"/>
      <c r="SRH41" s="71"/>
      <c r="SRI41" s="71"/>
      <c r="SRJ41" s="71"/>
      <c r="SRK41" s="71"/>
      <c r="SRL41" s="71"/>
      <c r="SRM41" s="71"/>
      <c r="SRN41" s="71"/>
      <c r="SRO41" s="71"/>
      <c r="SRP41" s="71"/>
      <c r="SRQ41" s="71"/>
      <c r="SRR41" s="71"/>
      <c r="SRS41" s="71"/>
      <c r="SRT41" s="71"/>
      <c r="SRU41" s="71"/>
      <c r="SRV41" s="71"/>
      <c r="SRW41" s="71"/>
      <c r="SRX41" s="71"/>
      <c r="SRY41" s="71"/>
      <c r="SRZ41" s="71"/>
      <c r="SSA41" s="71"/>
      <c r="SSB41" s="71"/>
      <c r="SSC41" s="71"/>
      <c r="SSD41" s="71"/>
      <c r="SSE41" s="71"/>
      <c r="SSF41" s="71"/>
      <c r="SSG41" s="71"/>
      <c r="SSH41" s="71"/>
      <c r="SSI41" s="71"/>
      <c r="SSJ41" s="71"/>
      <c r="SSK41" s="71"/>
      <c r="SSL41" s="71"/>
      <c r="SSM41" s="71"/>
      <c r="SSN41" s="71"/>
      <c r="SSO41" s="71"/>
      <c r="SSP41" s="71"/>
      <c r="SSQ41" s="71"/>
      <c r="SSR41" s="71"/>
      <c r="SSS41" s="71"/>
      <c r="SST41" s="71"/>
      <c r="SSU41" s="71"/>
      <c r="SSV41" s="71"/>
      <c r="SSW41" s="71"/>
      <c r="SSX41" s="71"/>
      <c r="SSY41" s="71"/>
      <c r="SSZ41" s="71"/>
      <c r="STA41" s="71"/>
      <c r="STB41" s="71"/>
      <c r="STC41" s="71"/>
      <c r="STD41" s="71"/>
      <c r="STE41" s="71"/>
      <c r="STF41" s="71"/>
      <c r="STG41" s="71"/>
      <c r="STH41" s="71"/>
      <c r="STI41" s="71"/>
      <c r="STJ41" s="71"/>
      <c r="STK41" s="71"/>
      <c r="STL41" s="71"/>
      <c r="STM41" s="71"/>
      <c r="STN41" s="71"/>
      <c r="STO41" s="71"/>
      <c r="STP41" s="71"/>
      <c r="STQ41" s="71"/>
      <c r="STR41" s="71"/>
      <c r="STS41" s="71"/>
      <c r="STT41" s="71"/>
      <c r="STU41" s="71"/>
      <c r="STV41" s="71"/>
      <c r="STW41" s="71"/>
      <c r="STX41" s="71"/>
      <c r="STY41" s="71"/>
      <c r="STZ41" s="71"/>
      <c r="SUA41" s="71"/>
      <c r="SUB41" s="71"/>
      <c r="SUC41" s="71"/>
      <c r="SUD41" s="71"/>
      <c r="SUE41" s="71"/>
      <c r="SUF41" s="71"/>
      <c r="SUG41" s="71"/>
      <c r="SUH41" s="71"/>
      <c r="SUI41" s="71"/>
      <c r="SUJ41" s="71"/>
      <c r="SUK41" s="71"/>
      <c r="SUL41" s="71"/>
      <c r="SUM41" s="71"/>
      <c r="SUN41" s="71"/>
      <c r="SUO41" s="71"/>
      <c r="SUP41" s="71"/>
      <c r="SUQ41" s="71"/>
      <c r="SUR41" s="71"/>
      <c r="SUS41" s="71"/>
      <c r="SUT41" s="71"/>
      <c r="SUU41" s="71"/>
      <c r="SUV41" s="71"/>
      <c r="SUW41" s="71"/>
      <c r="SUX41" s="71"/>
      <c r="SUY41" s="71"/>
      <c r="SUZ41" s="71"/>
      <c r="SVA41" s="71"/>
      <c r="SVB41" s="71"/>
      <c r="SVC41" s="71"/>
      <c r="SVD41" s="71"/>
      <c r="SVE41" s="71"/>
      <c r="SVF41" s="71"/>
      <c r="SVG41" s="71"/>
      <c r="SVH41" s="71"/>
      <c r="SVI41" s="71"/>
      <c r="SVJ41" s="71"/>
      <c r="SVK41" s="71"/>
      <c r="SVL41" s="71"/>
      <c r="SVM41" s="71"/>
      <c r="SVN41" s="71"/>
      <c r="SVO41" s="71"/>
      <c r="SVP41" s="71"/>
      <c r="SVQ41" s="71"/>
      <c r="SVR41" s="71"/>
      <c r="SVS41" s="71"/>
      <c r="SVT41" s="71"/>
      <c r="SVU41" s="71"/>
      <c r="SVV41" s="71"/>
      <c r="SVW41" s="71"/>
      <c r="SVX41" s="71"/>
      <c r="SVY41" s="71"/>
      <c r="SVZ41" s="71"/>
      <c r="SWA41" s="71"/>
      <c r="SWB41" s="71"/>
      <c r="SWC41" s="71"/>
      <c r="SWD41" s="71"/>
      <c r="SWE41" s="71"/>
      <c r="SWF41" s="71"/>
      <c r="SWG41" s="71"/>
      <c r="SWH41" s="71"/>
      <c r="SWI41" s="71"/>
      <c r="SWJ41" s="71"/>
      <c r="SWK41" s="71"/>
      <c r="SWL41" s="71"/>
      <c r="SWM41" s="71"/>
      <c r="SWN41" s="71"/>
      <c r="SWO41" s="71"/>
      <c r="SWP41" s="71"/>
      <c r="SWQ41" s="71"/>
      <c r="SWR41" s="71"/>
      <c r="SWS41" s="71"/>
      <c r="SWT41" s="71"/>
      <c r="SWU41" s="71"/>
      <c r="SWV41" s="71"/>
      <c r="SWW41" s="71"/>
      <c r="SWX41" s="71"/>
      <c r="SWY41" s="71"/>
      <c r="SWZ41" s="71"/>
      <c r="SXA41" s="71"/>
      <c r="SXB41" s="71"/>
      <c r="SXC41" s="71"/>
      <c r="SXD41" s="71"/>
      <c r="SXE41" s="71"/>
      <c r="SXF41" s="71"/>
      <c r="SXG41" s="71"/>
      <c r="SXH41" s="71"/>
      <c r="SXI41" s="71"/>
      <c r="SXJ41" s="71"/>
      <c r="SXK41" s="71"/>
      <c r="SXL41" s="71"/>
      <c r="SXM41" s="71"/>
      <c r="SXN41" s="71"/>
      <c r="SXO41" s="71"/>
      <c r="SXP41" s="71"/>
      <c r="SXQ41" s="71"/>
      <c r="SXR41" s="71"/>
      <c r="SXS41" s="71"/>
      <c r="SXT41" s="71"/>
      <c r="SXU41" s="71"/>
      <c r="SXV41" s="71"/>
      <c r="SXW41" s="71"/>
      <c r="SXX41" s="71"/>
      <c r="SXY41" s="71"/>
      <c r="SXZ41" s="71"/>
      <c r="SYA41" s="71"/>
      <c r="SYB41" s="71"/>
      <c r="SYC41" s="71"/>
      <c r="SYD41" s="71"/>
      <c r="SYE41" s="71"/>
      <c r="SYF41" s="71"/>
      <c r="SYG41" s="71"/>
      <c r="SYH41" s="71"/>
      <c r="SYI41" s="71"/>
      <c r="SYJ41" s="71"/>
      <c r="SYK41" s="71"/>
      <c r="SYL41" s="71"/>
      <c r="SYM41" s="71"/>
      <c r="SYN41" s="71"/>
      <c r="SYO41" s="71"/>
      <c r="SYP41" s="71"/>
      <c r="SYQ41" s="71"/>
      <c r="SYR41" s="71"/>
      <c r="SYS41" s="71"/>
      <c r="SYT41" s="71"/>
      <c r="SYU41" s="71"/>
      <c r="SYV41" s="71"/>
      <c r="SYW41" s="71"/>
      <c r="SYX41" s="71"/>
      <c r="SYY41" s="71"/>
      <c r="SYZ41" s="71"/>
      <c r="SZA41" s="71"/>
      <c r="SZB41" s="71"/>
      <c r="SZC41" s="71"/>
      <c r="SZD41" s="71"/>
      <c r="SZE41" s="71"/>
      <c r="SZF41" s="71"/>
      <c r="SZG41" s="71"/>
      <c r="SZH41" s="71"/>
      <c r="SZI41" s="71"/>
      <c r="SZJ41" s="71"/>
      <c r="SZK41" s="71"/>
      <c r="SZL41" s="71"/>
      <c r="SZM41" s="71"/>
      <c r="SZN41" s="71"/>
      <c r="SZO41" s="71"/>
      <c r="SZP41" s="71"/>
      <c r="SZQ41" s="71"/>
      <c r="SZR41" s="71"/>
      <c r="SZS41" s="71"/>
      <c r="SZT41" s="71"/>
      <c r="SZU41" s="71"/>
      <c r="SZV41" s="71"/>
      <c r="SZW41" s="71"/>
      <c r="SZX41" s="71"/>
      <c r="SZY41" s="71"/>
      <c r="SZZ41" s="71"/>
      <c r="TAA41" s="71"/>
      <c r="TAB41" s="71"/>
      <c r="TAC41" s="71"/>
      <c r="TAD41" s="71"/>
      <c r="TAE41" s="71"/>
      <c r="TAF41" s="71"/>
      <c r="TAG41" s="71"/>
      <c r="TAH41" s="71"/>
      <c r="TAI41" s="71"/>
      <c r="TAJ41" s="71"/>
      <c r="TAK41" s="71"/>
      <c r="TAL41" s="71"/>
      <c r="TAM41" s="71"/>
      <c r="TAN41" s="71"/>
      <c r="TAO41" s="71"/>
      <c r="TAP41" s="71"/>
      <c r="TAQ41" s="71"/>
      <c r="TAR41" s="71"/>
      <c r="TAS41" s="71"/>
      <c r="TAT41" s="71"/>
      <c r="TAU41" s="71"/>
      <c r="TAV41" s="71"/>
      <c r="TAW41" s="71"/>
      <c r="TAX41" s="71"/>
      <c r="TAY41" s="71"/>
      <c r="TAZ41" s="71"/>
      <c r="TBA41" s="71"/>
      <c r="TBB41" s="71"/>
      <c r="TBC41" s="71"/>
      <c r="TBD41" s="71"/>
      <c r="TBE41" s="71"/>
      <c r="TBF41" s="71"/>
      <c r="TBG41" s="71"/>
      <c r="TBH41" s="71"/>
      <c r="TBI41" s="71"/>
      <c r="TBJ41" s="71"/>
      <c r="TBK41" s="71"/>
      <c r="TBL41" s="71"/>
      <c r="TBM41" s="71"/>
      <c r="TBN41" s="71"/>
      <c r="TBO41" s="71"/>
      <c r="TBP41" s="71"/>
      <c r="TBQ41" s="71"/>
      <c r="TBR41" s="71"/>
      <c r="TBS41" s="71"/>
      <c r="TBT41" s="71"/>
      <c r="TBU41" s="71"/>
      <c r="TBV41" s="71"/>
      <c r="TBW41" s="71"/>
      <c r="TBX41" s="71"/>
      <c r="TBY41" s="71"/>
      <c r="TBZ41" s="71"/>
      <c r="TCA41" s="71"/>
      <c r="TCB41" s="71"/>
      <c r="TCC41" s="71"/>
      <c r="TCD41" s="71"/>
      <c r="TCE41" s="71"/>
      <c r="TCF41" s="71"/>
      <c r="TCG41" s="71"/>
      <c r="TCH41" s="71"/>
      <c r="TCI41" s="71"/>
      <c r="TCJ41" s="71"/>
      <c r="TCK41" s="71"/>
      <c r="TCL41" s="71"/>
      <c r="TCM41" s="71"/>
      <c r="TCN41" s="71"/>
      <c r="TCO41" s="71"/>
      <c r="TCP41" s="71"/>
      <c r="TCQ41" s="71"/>
      <c r="TCR41" s="71"/>
      <c r="TCS41" s="71"/>
      <c r="TCT41" s="71"/>
      <c r="TCU41" s="71"/>
      <c r="TCV41" s="71"/>
      <c r="TCW41" s="71"/>
      <c r="TCX41" s="71"/>
      <c r="TCY41" s="71"/>
      <c r="TCZ41" s="71"/>
      <c r="TDA41" s="71"/>
      <c r="TDB41" s="71"/>
      <c r="TDC41" s="71"/>
      <c r="TDD41" s="71"/>
      <c r="TDE41" s="71"/>
      <c r="TDF41" s="71"/>
      <c r="TDG41" s="71"/>
      <c r="TDH41" s="71"/>
      <c r="TDI41" s="71"/>
      <c r="TDJ41" s="71"/>
      <c r="TDK41" s="71"/>
      <c r="TDL41" s="71"/>
      <c r="TDM41" s="71"/>
      <c r="TDN41" s="71"/>
      <c r="TDO41" s="71"/>
      <c r="TDP41" s="71"/>
      <c r="TDQ41" s="71"/>
      <c r="TDR41" s="71"/>
      <c r="TDS41" s="71"/>
      <c r="TDT41" s="71"/>
      <c r="TDU41" s="71"/>
      <c r="TDV41" s="71"/>
      <c r="TDW41" s="71"/>
      <c r="TDX41" s="71"/>
      <c r="TDY41" s="71"/>
      <c r="TDZ41" s="71"/>
      <c r="TEA41" s="71"/>
      <c r="TEB41" s="71"/>
      <c r="TEC41" s="71"/>
      <c r="TED41" s="71"/>
      <c r="TEE41" s="71"/>
      <c r="TEF41" s="71"/>
      <c r="TEG41" s="71"/>
      <c r="TEH41" s="71"/>
      <c r="TEI41" s="71"/>
      <c r="TEJ41" s="71"/>
      <c r="TEK41" s="71"/>
      <c r="TEL41" s="71"/>
      <c r="TEM41" s="71"/>
      <c r="TEN41" s="71"/>
      <c r="TEO41" s="71"/>
      <c r="TEP41" s="71"/>
      <c r="TEQ41" s="71"/>
      <c r="TER41" s="71"/>
      <c r="TES41" s="71"/>
      <c r="TET41" s="71"/>
      <c r="TEU41" s="71"/>
      <c r="TEV41" s="71"/>
      <c r="TEW41" s="71"/>
      <c r="TEX41" s="71"/>
      <c r="TEY41" s="71"/>
      <c r="TEZ41" s="71"/>
      <c r="TFA41" s="71"/>
      <c r="TFB41" s="71"/>
      <c r="TFC41" s="71"/>
      <c r="TFD41" s="71"/>
      <c r="TFE41" s="71"/>
      <c r="TFF41" s="71"/>
      <c r="TFG41" s="71"/>
      <c r="TFH41" s="71"/>
      <c r="TFI41" s="71"/>
      <c r="TFJ41" s="71"/>
      <c r="TFK41" s="71"/>
      <c r="TFL41" s="71"/>
      <c r="TFM41" s="71"/>
      <c r="TFN41" s="71"/>
      <c r="TFO41" s="71"/>
      <c r="TFP41" s="71"/>
      <c r="TFQ41" s="71"/>
      <c r="TFR41" s="71"/>
      <c r="TFS41" s="71"/>
      <c r="TFT41" s="71"/>
      <c r="TFU41" s="71"/>
      <c r="TFV41" s="71"/>
      <c r="TFW41" s="71"/>
      <c r="TFX41" s="71"/>
      <c r="TFY41" s="71"/>
      <c r="TFZ41" s="71"/>
      <c r="TGA41" s="71"/>
      <c r="TGB41" s="71"/>
      <c r="TGC41" s="71"/>
      <c r="TGD41" s="71"/>
      <c r="TGE41" s="71"/>
      <c r="TGF41" s="71"/>
      <c r="TGG41" s="71"/>
      <c r="TGH41" s="71"/>
      <c r="TGI41" s="71"/>
      <c r="TGJ41" s="71"/>
      <c r="TGK41" s="71"/>
      <c r="TGL41" s="71"/>
      <c r="TGM41" s="71"/>
      <c r="TGN41" s="71"/>
      <c r="TGO41" s="71"/>
      <c r="TGP41" s="71"/>
      <c r="TGQ41" s="71"/>
      <c r="TGR41" s="71"/>
      <c r="TGS41" s="71"/>
      <c r="TGT41" s="71"/>
      <c r="TGU41" s="71"/>
      <c r="TGV41" s="71"/>
      <c r="TGW41" s="71"/>
      <c r="TGX41" s="71"/>
      <c r="TGY41" s="71"/>
      <c r="TGZ41" s="71"/>
      <c r="THA41" s="71"/>
      <c r="THB41" s="71"/>
      <c r="THC41" s="71"/>
      <c r="THD41" s="71"/>
      <c r="THE41" s="71"/>
      <c r="THF41" s="71"/>
      <c r="THG41" s="71"/>
      <c r="THH41" s="71"/>
      <c r="THI41" s="71"/>
      <c r="THJ41" s="71"/>
      <c r="THK41" s="71"/>
      <c r="THL41" s="71"/>
      <c r="THM41" s="71"/>
      <c r="THN41" s="71"/>
      <c r="THO41" s="71"/>
      <c r="THP41" s="71"/>
      <c r="THQ41" s="71"/>
      <c r="THR41" s="71"/>
      <c r="THS41" s="71"/>
      <c r="THT41" s="71"/>
      <c r="THU41" s="71"/>
      <c r="THV41" s="71"/>
      <c r="THW41" s="71"/>
      <c r="THX41" s="71"/>
      <c r="THY41" s="71"/>
      <c r="THZ41" s="71"/>
      <c r="TIA41" s="71"/>
      <c r="TIB41" s="71"/>
      <c r="TIC41" s="71"/>
      <c r="TID41" s="71"/>
      <c r="TIE41" s="71"/>
      <c r="TIF41" s="71"/>
      <c r="TIG41" s="71"/>
      <c r="TIH41" s="71"/>
      <c r="TII41" s="71"/>
      <c r="TIJ41" s="71"/>
      <c r="TIK41" s="71"/>
      <c r="TIL41" s="71"/>
      <c r="TIM41" s="71"/>
      <c r="TIN41" s="71"/>
      <c r="TIO41" s="71"/>
      <c r="TIP41" s="71"/>
      <c r="TIQ41" s="71"/>
      <c r="TIR41" s="71"/>
      <c r="TIS41" s="71"/>
      <c r="TIT41" s="71"/>
      <c r="TIU41" s="71"/>
      <c r="TIV41" s="71"/>
      <c r="TIW41" s="71"/>
      <c r="TIX41" s="71"/>
      <c r="TIY41" s="71"/>
      <c r="TIZ41" s="71"/>
      <c r="TJA41" s="71"/>
      <c r="TJB41" s="71"/>
      <c r="TJC41" s="71"/>
      <c r="TJD41" s="71"/>
      <c r="TJE41" s="71"/>
      <c r="TJF41" s="71"/>
      <c r="TJG41" s="71"/>
      <c r="TJH41" s="71"/>
      <c r="TJI41" s="71"/>
      <c r="TJJ41" s="71"/>
      <c r="TJK41" s="71"/>
      <c r="TJL41" s="71"/>
      <c r="TJM41" s="71"/>
      <c r="TJN41" s="71"/>
      <c r="TJO41" s="71"/>
      <c r="TJP41" s="71"/>
      <c r="TJQ41" s="71"/>
      <c r="TJR41" s="71"/>
      <c r="TJS41" s="71"/>
      <c r="TJT41" s="71"/>
      <c r="TJU41" s="71"/>
      <c r="TJV41" s="71"/>
      <c r="TJW41" s="71"/>
      <c r="TJX41" s="71"/>
      <c r="TJY41" s="71"/>
      <c r="TJZ41" s="71"/>
      <c r="TKA41" s="71"/>
      <c r="TKB41" s="71"/>
      <c r="TKC41" s="71"/>
      <c r="TKD41" s="71"/>
      <c r="TKE41" s="71"/>
      <c r="TKF41" s="71"/>
      <c r="TKG41" s="71"/>
      <c r="TKH41" s="71"/>
      <c r="TKI41" s="71"/>
      <c r="TKJ41" s="71"/>
      <c r="TKK41" s="71"/>
      <c r="TKL41" s="71"/>
      <c r="TKM41" s="71"/>
      <c r="TKN41" s="71"/>
      <c r="TKO41" s="71"/>
      <c r="TKP41" s="71"/>
      <c r="TKQ41" s="71"/>
      <c r="TKR41" s="71"/>
      <c r="TKS41" s="71"/>
      <c r="TKT41" s="71"/>
      <c r="TKU41" s="71"/>
      <c r="TKV41" s="71"/>
      <c r="TKW41" s="71"/>
      <c r="TKX41" s="71"/>
      <c r="TKY41" s="71"/>
      <c r="TKZ41" s="71"/>
      <c r="TLA41" s="71"/>
      <c r="TLB41" s="71"/>
      <c r="TLC41" s="71"/>
      <c r="TLD41" s="71"/>
      <c r="TLE41" s="71"/>
      <c r="TLF41" s="71"/>
      <c r="TLG41" s="71"/>
      <c r="TLH41" s="71"/>
      <c r="TLI41" s="71"/>
      <c r="TLJ41" s="71"/>
      <c r="TLK41" s="71"/>
      <c r="TLL41" s="71"/>
      <c r="TLM41" s="71"/>
      <c r="TLN41" s="71"/>
      <c r="TLO41" s="71"/>
      <c r="TLP41" s="71"/>
      <c r="TLQ41" s="71"/>
      <c r="TLR41" s="71"/>
      <c r="TLS41" s="71"/>
      <c r="TLT41" s="71"/>
      <c r="TLU41" s="71"/>
      <c r="TLV41" s="71"/>
      <c r="TLW41" s="71"/>
      <c r="TLX41" s="71"/>
      <c r="TLY41" s="71"/>
      <c r="TLZ41" s="71"/>
      <c r="TMA41" s="71"/>
      <c r="TMB41" s="71"/>
      <c r="TMC41" s="71"/>
      <c r="TMD41" s="71"/>
      <c r="TME41" s="71"/>
      <c r="TMF41" s="71"/>
      <c r="TMG41" s="71"/>
      <c r="TMH41" s="71"/>
      <c r="TMI41" s="71"/>
      <c r="TMJ41" s="71"/>
      <c r="TMK41" s="71"/>
      <c r="TML41" s="71"/>
      <c r="TMM41" s="71"/>
      <c r="TMN41" s="71"/>
      <c r="TMO41" s="71"/>
      <c r="TMP41" s="71"/>
      <c r="TMQ41" s="71"/>
      <c r="TMR41" s="71"/>
      <c r="TMS41" s="71"/>
      <c r="TMT41" s="71"/>
      <c r="TMU41" s="71"/>
      <c r="TMV41" s="71"/>
      <c r="TMW41" s="71"/>
      <c r="TMX41" s="71"/>
      <c r="TMY41" s="71"/>
      <c r="TMZ41" s="71"/>
      <c r="TNA41" s="71"/>
      <c r="TNB41" s="71"/>
      <c r="TNC41" s="71"/>
      <c r="TND41" s="71"/>
      <c r="TNE41" s="71"/>
      <c r="TNF41" s="71"/>
      <c r="TNG41" s="71"/>
      <c r="TNH41" s="71"/>
      <c r="TNI41" s="71"/>
      <c r="TNJ41" s="71"/>
      <c r="TNK41" s="71"/>
      <c r="TNL41" s="71"/>
      <c r="TNM41" s="71"/>
      <c r="TNN41" s="71"/>
      <c r="TNO41" s="71"/>
      <c r="TNP41" s="71"/>
      <c r="TNQ41" s="71"/>
      <c r="TNR41" s="71"/>
      <c r="TNS41" s="71"/>
      <c r="TNT41" s="71"/>
      <c r="TNU41" s="71"/>
      <c r="TNV41" s="71"/>
      <c r="TNW41" s="71"/>
      <c r="TNX41" s="71"/>
      <c r="TNY41" s="71"/>
      <c r="TNZ41" s="71"/>
      <c r="TOA41" s="71"/>
      <c r="TOB41" s="71"/>
      <c r="TOC41" s="71"/>
      <c r="TOD41" s="71"/>
      <c r="TOE41" s="71"/>
      <c r="TOF41" s="71"/>
      <c r="TOG41" s="71"/>
      <c r="TOH41" s="71"/>
      <c r="TOI41" s="71"/>
      <c r="TOJ41" s="71"/>
      <c r="TOK41" s="71"/>
      <c r="TOL41" s="71"/>
      <c r="TOM41" s="71"/>
      <c r="TON41" s="71"/>
      <c r="TOO41" s="71"/>
      <c r="TOP41" s="71"/>
      <c r="TOQ41" s="71"/>
      <c r="TOR41" s="71"/>
      <c r="TOS41" s="71"/>
      <c r="TOT41" s="71"/>
      <c r="TOU41" s="71"/>
      <c r="TOV41" s="71"/>
      <c r="TOW41" s="71"/>
      <c r="TOX41" s="71"/>
      <c r="TOY41" s="71"/>
      <c r="TOZ41" s="71"/>
      <c r="TPA41" s="71"/>
      <c r="TPB41" s="71"/>
      <c r="TPC41" s="71"/>
      <c r="TPD41" s="71"/>
      <c r="TPE41" s="71"/>
      <c r="TPF41" s="71"/>
      <c r="TPG41" s="71"/>
      <c r="TPH41" s="71"/>
      <c r="TPI41" s="71"/>
      <c r="TPJ41" s="71"/>
      <c r="TPK41" s="71"/>
      <c r="TPL41" s="71"/>
      <c r="TPM41" s="71"/>
      <c r="TPN41" s="71"/>
      <c r="TPO41" s="71"/>
      <c r="TPP41" s="71"/>
      <c r="TPQ41" s="71"/>
      <c r="TPR41" s="71"/>
      <c r="TPS41" s="71"/>
      <c r="TPT41" s="71"/>
      <c r="TPU41" s="71"/>
      <c r="TPV41" s="71"/>
      <c r="TPW41" s="71"/>
      <c r="TPX41" s="71"/>
      <c r="TPY41" s="71"/>
      <c r="TPZ41" s="71"/>
      <c r="TQA41" s="71"/>
      <c r="TQB41" s="71"/>
      <c r="TQC41" s="71"/>
      <c r="TQD41" s="71"/>
      <c r="TQE41" s="71"/>
      <c r="TQF41" s="71"/>
      <c r="TQG41" s="71"/>
      <c r="TQH41" s="71"/>
      <c r="TQI41" s="71"/>
      <c r="TQJ41" s="71"/>
      <c r="TQK41" s="71"/>
      <c r="TQL41" s="71"/>
      <c r="TQM41" s="71"/>
      <c r="TQN41" s="71"/>
      <c r="TQO41" s="71"/>
      <c r="TQP41" s="71"/>
      <c r="TQQ41" s="71"/>
      <c r="TQR41" s="71"/>
      <c r="TQS41" s="71"/>
      <c r="TQT41" s="71"/>
      <c r="TQU41" s="71"/>
      <c r="TQV41" s="71"/>
      <c r="TQW41" s="71"/>
      <c r="TQX41" s="71"/>
      <c r="TQY41" s="71"/>
      <c r="TQZ41" s="71"/>
      <c r="TRA41" s="71"/>
      <c r="TRB41" s="71"/>
      <c r="TRC41" s="71"/>
      <c r="TRD41" s="71"/>
      <c r="TRE41" s="71"/>
      <c r="TRF41" s="71"/>
      <c r="TRG41" s="71"/>
      <c r="TRH41" s="71"/>
      <c r="TRI41" s="71"/>
      <c r="TRJ41" s="71"/>
      <c r="TRK41" s="71"/>
      <c r="TRL41" s="71"/>
      <c r="TRM41" s="71"/>
      <c r="TRN41" s="71"/>
      <c r="TRO41" s="71"/>
      <c r="TRP41" s="71"/>
      <c r="TRQ41" s="71"/>
      <c r="TRR41" s="71"/>
      <c r="TRS41" s="71"/>
      <c r="TRT41" s="71"/>
      <c r="TRU41" s="71"/>
      <c r="TRV41" s="71"/>
      <c r="TRW41" s="71"/>
      <c r="TRX41" s="71"/>
      <c r="TRY41" s="71"/>
      <c r="TRZ41" s="71"/>
      <c r="TSA41" s="71"/>
      <c r="TSB41" s="71"/>
      <c r="TSC41" s="71"/>
      <c r="TSD41" s="71"/>
      <c r="TSE41" s="71"/>
      <c r="TSF41" s="71"/>
      <c r="TSG41" s="71"/>
      <c r="TSH41" s="71"/>
      <c r="TSI41" s="71"/>
      <c r="TSJ41" s="71"/>
      <c r="TSK41" s="71"/>
      <c r="TSL41" s="71"/>
      <c r="TSM41" s="71"/>
      <c r="TSN41" s="71"/>
      <c r="TSO41" s="71"/>
      <c r="TSP41" s="71"/>
      <c r="TSQ41" s="71"/>
      <c r="TSR41" s="71"/>
      <c r="TSS41" s="71"/>
      <c r="TST41" s="71"/>
      <c r="TSU41" s="71"/>
      <c r="TSV41" s="71"/>
      <c r="TSW41" s="71"/>
      <c r="TSX41" s="71"/>
      <c r="TSY41" s="71"/>
      <c r="TSZ41" s="71"/>
      <c r="TTA41" s="71"/>
      <c r="TTB41" s="71"/>
      <c r="TTC41" s="71"/>
      <c r="TTD41" s="71"/>
      <c r="TTE41" s="71"/>
      <c r="TTF41" s="71"/>
      <c r="TTG41" s="71"/>
      <c r="TTH41" s="71"/>
      <c r="TTI41" s="71"/>
      <c r="TTJ41" s="71"/>
      <c r="TTK41" s="71"/>
      <c r="TTL41" s="71"/>
      <c r="TTM41" s="71"/>
      <c r="TTN41" s="71"/>
      <c r="TTO41" s="71"/>
      <c r="TTP41" s="71"/>
      <c r="TTQ41" s="71"/>
      <c r="TTR41" s="71"/>
      <c r="TTS41" s="71"/>
      <c r="TTT41" s="71"/>
      <c r="TTU41" s="71"/>
      <c r="TTV41" s="71"/>
      <c r="TTW41" s="71"/>
      <c r="TTX41" s="71"/>
      <c r="TTY41" s="71"/>
      <c r="TTZ41" s="71"/>
      <c r="TUA41" s="71"/>
      <c r="TUB41" s="71"/>
      <c r="TUC41" s="71"/>
      <c r="TUD41" s="71"/>
      <c r="TUE41" s="71"/>
      <c r="TUF41" s="71"/>
      <c r="TUG41" s="71"/>
      <c r="TUH41" s="71"/>
      <c r="TUI41" s="71"/>
      <c r="TUJ41" s="71"/>
      <c r="TUK41" s="71"/>
      <c r="TUL41" s="71"/>
      <c r="TUM41" s="71"/>
      <c r="TUN41" s="71"/>
      <c r="TUO41" s="71"/>
      <c r="TUP41" s="71"/>
      <c r="TUQ41" s="71"/>
      <c r="TUR41" s="71"/>
      <c r="TUS41" s="71"/>
      <c r="TUT41" s="71"/>
      <c r="TUU41" s="71"/>
      <c r="TUV41" s="71"/>
      <c r="TUW41" s="71"/>
      <c r="TUX41" s="71"/>
      <c r="TUY41" s="71"/>
      <c r="TUZ41" s="71"/>
      <c r="TVA41" s="71"/>
      <c r="TVB41" s="71"/>
      <c r="TVC41" s="71"/>
      <c r="TVD41" s="71"/>
      <c r="TVE41" s="71"/>
      <c r="TVF41" s="71"/>
      <c r="TVG41" s="71"/>
      <c r="TVH41" s="71"/>
      <c r="TVI41" s="71"/>
      <c r="TVJ41" s="71"/>
      <c r="TVK41" s="71"/>
      <c r="TVL41" s="71"/>
      <c r="TVM41" s="71"/>
      <c r="TVN41" s="71"/>
      <c r="TVO41" s="71"/>
      <c r="TVP41" s="71"/>
      <c r="TVQ41" s="71"/>
      <c r="TVR41" s="71"/>
      <c r="TVS41" s="71"/>
      <c r="TVT41" s="71"/>
      <c r="TVU41" s="71"/>
      <c r="TVV41" s="71"/>
      <c r="TVW41" s="71"/>
      <c r="TVX41" s="71"/>
      <c r="TVY41" s="71"/>
      <c r="TVZ41" s="71"/>
      <c r="TWA41" s="71"/>
      <c r="TWB41" s="71"/>
      <c r="TWC41" s="71"/>
      <c r="TWD41" s="71"/>
      <c r="TWE41" s="71"/>
      <c r="TWF41" s="71"/>
      <c r="TWG41" s="71"/>
      <c r="TWH41" s="71"/>
      <c r="TWI41" s="71"/>
      <c r="TWJ41" s="71"/>
      <c r="TWK41" s="71"/>
      <c r="TWL41" s="71"/>
      <c r="TWM41" s="71"/>
      <c r="TWN41" s="71"/>
      <c r="TWO41" s="71"/>
      <c r="TWP41" s="71"/>
      <c r="TWQ41" s="71"/>
      <c r="TWR41" s="71"/>
      <c r="TWS41" s="71"/>
      <c r="TWT41" s="71"/>
      <c r="TWU41" s="71"/>
      <c r="TWV41" s="71"/>
      <c r="TWW41" s="71"/>
      <c r="TWX41" s="71"/>
      <c r="TWY41" s="71"/>
      <c r="TWZ41" s="71"/>
      <c r="TXA41" s="71"/>
      <c r="TXB41" s="71"/>
      <c r="TXC41" s="71"/>
      <c r="TXD41" s="71"/>
      <c r="TXE41" s="71"/>
      <c r="TXF41" s="71"/>
      <c r="TXG41" s="71"/>
      <c r="TXH41" s="71"/>
      <c r="TXI41" s="71"/>
      <c r="TXJ41" s="71"/>
      <c r="TXK41" s="71"/>
      <c r="TXL41" s="71"/>
      <c r="TXM41" s="71"/>
      <c r="TXN41" s="71"/>
      <c r="TXO41" s="71"/>
      <c r="TXP41" s="71"/>
      <c r="TXQ41" s="71"/>
      <c r="TXR41" s="71"/>
      <c r="TXS41" s="71"/>
      <c r="TXT41" s="71"/>
      <c r="TXU41" s="71"/>
      <c r="TXV41" s="71"/>
      <c r="TXW41" s="71"/>
      <c r="TXX41" s="71"/>
      <c r="TXY41" s="71"/>
      <c r="TXZ41" s="71"/>
      <c r="TYA41" s="71"/>
      <c r="TYB41" s="71"/>
      <c r="TYC41" s="71"/>
      <c r="TYD41" s="71"/>
      <c r="TYE41" s="71"/>
      <c r="TYF41" s="71"/>
      <c r="TYG41" s="71"/>
      <c r="TYH41" s="71"/>
      <c r="TYI41" s="71"/>
      <c r="TYJ41" s="71"/>
      <c r="TYK41" s="71"/>
      <c r="TYL41" s="71"/>
      <c r="TYM41" s="71"/>
      <c r="TYN41" s="71"/>
      <c r="TYO41" s="71"/>
      <c r="TYP41" s="71"/>
      <c r="TYQ41" s="71"/>
      <c r="TYR41" s="71"/>
      <c r="TYS41" s="71"/>
      <c r="TYT41" s="71"/>
      <c r="TYU41" s="71"/>
      <c r="TYV41" s="71"/>
      <c r="TYW41" s="71"/>
      <c r="TYX41" s="71"/>
      <c r="TYY41" s="71"/>
      <c r="TYZ41" s="71"/>
      <c r="TZA41" s="71"/>
      <c r="TZB41" s="71"/>
      <c r="TZC41" s="71"/>
      <c r="TZD41" s="71"/>
      <c r="TZE41" s="71"/>
      <c r="TZF41" s="71"/>
      <c r="TZG41" s="71"/>
      <c r="TZH41" s="71"/>
      <c r="TZI41" s="71"/>
      <c r="TZJ41" s="71"/>
      <c r="TZK41" s="71"/>
      <c r="TZL41" s="71"/>
      <c r="TZM41" s="71"/>
      <c r="TZN41" s="71"/>
      <c r="TZO41" s="71"/>
      <c r="TZP41" s="71"/>
      <c r="TZQ41" s="71"/>
      <c r="TZR41" s="71"/>
      <c r="TZS41" s="71"/>
      <c r="TZT41" s="71"/>
      <c r="TZU41" s="71"/>
      <c r="TZV41" s="71"/>
      <c r="TZW41" s="71"/>
      <c r="TZX41" s="71"/>
      <c r="TZY41" s="71"/>
      <c r="TZZ41" s="71"/>
      <c r="UAA41" s="71"/>
      <c r="UAB41" s="71"/>
      <c r="UAC41" s="71"/>
      <c r="UAD41" s="71"/>
      <c r="UAE41" s="71"/>
      <c r="UAF41" s="71"/>
      <c r="UAG41" s="71"/>
      <c r="UAH41" s="71"/>
      <c r="UAI41" s="71"/>
      <c r="UAJ41" s="71"/>
      <c r="UAK41" s="71"/>
      <c r="UAL41" s="71"/>
      <c r="UAM41" s="71"/>
      <c r="UAN41" s="71"/>
      <c r="UAO41" s="71"/>
      <c r="UAP41" s="71"/>
      <c r="UAQ41" s="71"/>
      <c r="UAR41" s="71"/>
      <c r="UAS41" s="71"/>
      <c r="UAT41" s="71"/>
      <c r="UAU41" s="71"/>
      <c r="UAV41" s="71"/>
      <c r="UAW41" s="71"/>
      <c r="UAX41" s="71"/>
      <c r="UAY41" s="71"/>
      <c r="UAZ41" s="71"/>
      <c r="UBA41" s="71"/>
      <c r="UBB41" s="71"/>
      <c r="UBC41" s="71"/>
      <c r="UBD41" s="71"/>
      <c r="UBE41" s="71"/>
      <c r="UBF41" s="71"/>
      <c r="UBG41" s="71"/>
      <c r="UBH41" s="71"/>
      <c r="UBI41" s="71"/>
      <c r="UBJ41" s="71"/>
      <c r="UBK41" s="71"/>
      <c r="UBL41" s="71"/>
      <c r="UBM41" s="71"/>
      <c r="UBN41" s="71"/>
      <c r="UBO41" s="71"/>
      <c r="UBP41" s="71"/>
      <c r="UBQ41" s="71"/>
      <c r="UBR41" s="71"/>
      <c r="UBS41" s="71"/>
      <c r="UBT41" s="71"/>
      <c r="UBU41" s="71"/>
      <c r="UBV41" s="71"/>
      <c r="UBW41" s="71"/>
      <c r="UBX41" s="71"/>
      <c r="UBY41" s="71"/>
      <c r="UBZ41" s="71"/>
      <c r="UCA41" s="71"/>
      <c r="UCB41" s="71"/>
      <c r="UCC41" s="71"/>
      <c r="UCD41" s="71"/>
      <c r="UCE41" s="71"/>
      <c r="UCF41" s="71"/>
      <c r="UCG41" s="71"/>
      <c r="UCH41" s="71"/>
      <c r="UCI41" s="71"/>
      <c r="UCJ41" s="71"/>
      <c r="UCK41" s="71"/>
      <c r="UCL41" s="71"/>
      <c r="UCM41" s="71"/>
      <c r="UCN41" s="71"/>
      <c r="UCO41" s="71"/>
      <c r="UCP41" s="71"/>
      <c r="UCQ41" s="71"/>
      <c r="UCR41" s="71"/>
      <c r="UCS41" s="71"/>
      <c r="UCT41" s="71"/>
      <c r="UCU41" s="71"/>
      <c r="UCV41" s="71"/>
      <c r="UCW41" s="71"/>
      <c r="UCX41" s="71"/>
      <c r="UCY41" s="71"/>
      <c r="UCZ41" s="71"/>
      <c r="UDA41" s="71"/>
      <c r="UDB41" s="71"/>
      <c r="UDC41" s="71"/>
      <c r="UDD41" s="71"/>
      <c r="UDE41" s="71"/>
      <c r="UDF41" s="71"/>
      <c r="UDG41" s="71"/>
      <c r="UDH41" s="71"/>
      <c r="UDI41" s="71"/>
      <c r="UDJ41" s="71"/>
      <c r="UDK41" s="71"/>
      <c r="UDL41" s="71"/>
      <c r="UDM41" s="71"/>
      <c r="UDN41" s="71"/>
      <c r="UDO41" s="71"/>
      <c r="UDP41" s="71"/>
      <c r="UDQ41" s="71"/>
      <c r="UDR41" s="71"/>
      <c r="UDS41" s="71"/>
      <c r="UDT41" s="71"/>
      <c r="UDU41" s="71"/>
      <c r="UDV41" s="71"/>
      <c r="UDW41" s="71"/>
      <c r="UDX41" s="71"/>
      <c r="UDY41" s="71"/>
      <c r="UDZ41" s="71"/>
      <c r="UEA41" s="71"/>
      <c r="UEB41" s="71"/>
      <c r="UEC41" s="71"/>
      <c r="UED41" s="71"/>
      <c r="UEE41" s="71"/>
      <c r="UEF41" s="71"/>
      <c r="UEG41" s="71"/>
      <c r="UEH41" s="71"/>
      <c r="UEI41" s="71"/>
      <c r="UEJ41" s="71"/>
      <c r="UEK41" s="71"/>
      <c r="UEL41" s="71"/>
      <c r="UEM41" s="71"/>
      <c r="UEN41" s="71"/>
      <c r="UEO41" s="71"/>
      <c r="UEP41" s="71"/>
      <c r="UEQ41" s="71"/>
      <c r="UER41" s="71"/>
      <c r="UES41" s="71"/>
      <c r="UET41" s="71"/>
      <c r="UEU41" s="71"/>
      <c r="UEV41" s="71"/>
      <c r="UEW41" s="71"/>
      <c r="UEX41" s="71"/>
      <c r="UEY41" s="71"/>
      <c r="UEZ41" s="71"/>
      <c r="UFA41" s="71"/>
      <c r="UFB41" s="71"/>
      <c r="UFC41" s="71"/>
      <c r="UFD41" s="71"/>
      <c r="UFE41" s="71"/>
      <c r="UFF41" s="71"/>
      <c r="UFG41" s="71"/>
      <c r="UFH41" s="71"/>
      <c r="UFI41" s="71"/>
      <c r="UFJ41" s="71"/>
      <c r="UFK41" s="71"/>
      <c r="UFL41" s="71"/>
      <c r="UFM41" s="71"/>
      <c r="UFN41" s="71"/>
      <c r="UFO41" s="71"/>
      <c r="UFP41" s="71"/>
      <c r="UFQ41" s="71"/>
      <c r="UFR41" s="71"/>
      <c r="UFS41" s="71"/>
      <c r="UFT41" s="71"/>
      <c r="UFU41" s="71"/>
      <c r="UFV41" s="71"/>
      <c r="UFW41" s="71"/>
      <c r="UFX41" s="71"/>
      <c r="UFY41" s="71"/>
      <c r="UFZ41" s="71"/>
      <c r="UGA41" s="71"/>
      <c r="UGB41" s="71"/>
      <c r="UGC41" s="71"/>
      <c r="UGD41" s="71"/>
      <c r="UGE41" s="71"/>
      <c r="UGF41" s="71"/>
      <c r="UGG41" s="71"/>
      <c r="UGH41" s="71"/>
      <c r="UGI41" s="71"/>
      <c r="UGJ41" s="71"/>
      <c r="UGK41" s="71"/>
      <c r="UGL41" s="71"/>
      <c r="UGM41" s="71"/>
      <c r="UGN41" s="71"/>
      <c r="UGO41" s="71"/>
      <c r="UGP41" s="71"/>
      <c r="UGQ41" s="71"/>
      <c r="UGR41" s="71"/>
      <c r="UGS41" s="71"/>
      <c r="UGT41" s="71"/>
      <c r="UGU41" s="71"/>
      <c r="UGV41" s="71"/>
      <c r="UGW41" s="71"/>
      <c r="UGX41" s="71"/>
      <c r="UGY41" s="71"/>
      <c r="UGZ41" s="71"/>
      <c r="UHA41" s="71"/>
      <c r="UHB41" s="71"/>
      <c r="UHC41" s="71"/>
      <c r="UHD41" s="71"/>
      <c r="UHE41" s="71"/>
      <c r="UHF41" s="71"/>
      <c r="UHG41" s="71"/>
      <c r="UHH41" s="71"/>
      <c r="UHI41" s="71"/>
      <c r="UHJ41" s="71"/>
      <c r="UHK41" s="71"/>
      <c r="UHL41" s="71"/>
      <c r="UHM41" s="71"/>
      <c r="UHN41" s="71"/>
      <c r="UHO41" s="71"/>
      <c r="UHP41" s="71"/>
      <c r="UHQ41" s="71"/>
      <c r="UHR41" s="71"/>
      <c r="UHS41" s="71"/>
      <c r="UHT41" s="71"/>
      <c r="UHU41" s="71"/>
      <c r="UHV41" s="71"/>
      <c r="UHW41" s="71"/>
      <c r="UHX41" s="71"/>
      <c r="UHY41" s="71"/>
      <c r="UHZ41" s="71"/>
      <c r="UIA41" s="71"/>
      <c r="UIB41" s="71"/>
      <c r="UIC41" s="71"/>
      <c r="UID41" s="71"/>
      <c r="UIE41" s="71"/>
      <c r="UIF41" s="71"/>
      <c r="UIG41" s="71"/>
      <c r="UIH41" s="71"/>
      <c r="UII41" s="71"/>
      <c r="UIJ41" s="71"/>
      <c r="UIK41" s="71"/>
      <c r="UIL41" s="71"/>
      <c r="UIM41" s="71"/>
      <c r="UIN41" s="71"/>
      <c r="UIO41" s="71"/>
      <c r="UIP41" s="71"/>
      <c r="UIQ41" s="71"/>
      <c r="UIR41" s="71"/>
      <c r="UIS41" s="71"/>
      <c r="UIT41" s="71"/>
      <c r="UIU41" s="71"/>
      <c r="UIV41" s="71"/>
      <c r="UIW41" s="71"/>
      <c r="UIX41" s="71"/>
      <c r="UIY41" s="71"/>
      <c r="UIZ41" s="71"/>
      <c r="UJA41" s="71"/>
      <c r="UJB41" s="71"/>
      <c r="UJC41" s="71"/>
      <c r="UJD41" s="71"/>
      <c r="UJE41" s="71"/>
      <c r="UJF41" s="71"/>
      <c r="UJG41" s="71"/>
      <c r="UJH41" s="71"/>
      <c r="UJI41" s="71"/>
      <c r="UJJ41" s="71"/>
      <c r="UJK41" s="71"/>
      <c r="UJL41" s="71"/>
      <c r="UJM41" s="71"/>
      <c r="UJN41" s="71"/>
      <c r="UJO41" s="71"/>
      <c r="UJP41" s="71"/>
      <c r="UJQ41" s="71"/>
      <c r="UJR41" s="71"/>
      <c r="UJS41" s="71"/>
      <c r="UJT41" s="71"/>
      <c r="UJU41" s="71"/>
      <c r="UJV41" s="71"/>
      <c r="UJW41" s="71"/>
      <c r="UJX41" s="71"/>
      <c r="UJY41" s="71"/>
      <c r="UJZ41" s="71"/>
      <c r="UKA41" s="71"/>
      <c r="UKB41" s="71"/>
      <c r="UKC41" s="71"/>
      <c r="UKD41" s="71"/>
      <c r="UKE41" s="71"/>
      <c r="UKF41" s="71"/>
      <c r="UKG41" s="71"/>
      <c r="UKH41" s="71"/>
      <c r="UKI41" s="71"/>
      <c r="UKJ41" s="71"/>
      <c r="UKK41" s="71"/>
      <c r="UKL41" s="71"/>
      <c r="UKM41" s="71"/>
      <c r="UKN41" s="71"/>
      <c r="UKO41" s="71"/>
      <c r="UKP41" s="71"/>
      <c r="UKQ41" s="71"/>
      <c r="UKR41" s="71"/>
      <c r="UKS41" s="71"/>
      <c r="UKT41" s="71"/>
      <c r="UKU41" s="71"/>
      <c r="UKV41" s="71"/>
      <c r="UKW41" s="71"/>
      <c r="UKX41" s="71"/>
      <c r="UKY41" s="71"/>
      <c r="UKZ41" s="71"/>
      <c r="ULA41" s="71"/>
      <c r="ULB41" s="71"/>
      <c r="ULC41" s="71"/>
      <c r="ULD41" s="71"/>
      <c r="ULE41" s="71"/>
      <c r="ULF41" s="71"/>
      <c r="ULG41" s="71"/>
      <c r="ULH41" s="71"/>
      <c r="ULI41" s="71"/>
      <c r="ULJ41" s="71"/>
      <c r="ULK41" s="71"/>
      <c r="ULL41" s="71"/>
      <c r="ULM41" s="71"/>
      <c r="ULN41" s="71"/>
      <c r="ULO41" s="71"/>
      <c r="ULP41" s="71"/>
      <c r="ULQ41" s="71"/>
      <c r="ULR41" s="71"/>
      <c r="ULS41" s="71"/>
      <c r="ULT41" s="71"/>
      <c r="ULU41" s="71"/>
      <c r="ULV41" s="71"/>
      <c r="ULW41" s="71"/>
      <c r="ULX41" s="71"/>
      <c r="ULY41" s="71"/>
      <c r="ULZ41" s="71"/>
      <c r="UMA41" s="71"/>
      <c r="UMB41" s="71"/>
      <c r="UMC41" s="71"/>
      <c r="UMD41" s="71"/>
      <c r="UME41" s="71"/>
      <c r="UMF41" s="71"/>
      <c r="UMG41" s="71"/>
      <c r="UMH41" s="71"/>
      <c r="UMI41" s="71"/>
      <c r="UMJ41" s="71"/>
      <c r="UMK41" s="71"/>
      <c r="UML41" s="71"/>
      <c r="UMM41" s="71"/>
      <c r="UMN41" s="71"/>
      <c r="UMO41" s="71"/>
      <c r="UMP41" s="71"/>
      <c r="UMQ41" s="71"/>
      <c r="UMR41" s="71"/>
      <c r="UMS41" s="71"/>
      <c r="UMT41" s="71"/>
      <c r="UMU41" s="71"/>
      <c r="UMV41" s="71"/>
      <c r="UMW41" s="71"/>
      <c r="UMX41" s="71"/>
      <c r="UMY41" s="71"/>
      <c r="UMZ41" s="71"/>
      <c r="UNA41" s="71"/>
      <c r="UNB41" s="71"/>
      <c r="UNC41" s="71"/>
      <c r="UND41" s="71"/>
      <c r="UNE41" s="71"/>
      <c r="UNF41" s="71"/>
      <c r="UNG41" s="71"/>
      <c r="UNH41" s="71"/>
      <c r="UNI41" s="71"/>
      <c r="UNJ41" s="71"/>
      <c r="UNK41" s="71"/>
      <c r="UNL41" s="71"/>
      <c r="UNM41" s="71"/>
      <c r="UNN41" s="71"/>
      <c r="UNO41" s="71"/>
      <c r="UNP41" s="71"/>
      <c r="UNQ41" s="71"/>
      <c r="UNR41" s="71"/>
      <c r="UNS41" s="71"/>
      <c r="UNT41" s="71"/>
      <c r="UNU41" s="71"/>
      <c r="UNV41" s="71"/>
      <c r="UNW41" s="71"/>
      <c r="UNX41" s="71"/>
      <c r="UNY41" s="71"/>
      <c r="UNZ41" s="71"/>
      <c r="UOA41" s="71"/>
      <c r="UOB41" s="71"/>
      <c r="UOC41" s="71"/>
      <c r="UOD41" s="71"/>
      <c r="UOE41" s="71"/>
      <c r="UOF41" s="71"/>
      <c r="UOG41" s="71"/>
      <c r="UOH41" s="71"/>
      <c r="UOI41" s="71"/>
      <c r="UOJ41" s="71"/>
      <c r="UOK41" s="71"/>
      <c r="UOL41" s="71"/>
      <c r="UOM41" s="71"/>
      <c r="UON41" s="71"/>
      <c r="UOO41" s="71"/>
      <c r="UOP41" s="71"/>
      <c r="UOQ41" s="71"/>
      <c r="UOR41" s="71"/>
      <c r="UOS41" s="71"/>
      <c r="UOT41" s="71"/>
      <c r="UOU41" s="71"/>
      <c r="UOV41" s="71"/>
      <c r="UOW41" s="71"/>
      <c r="UOX41" s="71"/>
      <c r="UOY41" s="71"/>
      <c r="UOZ41" s="71"/>
      <c r="UPA41" s="71"/>
      <c r="UPB41" s="71"/>
      <c r="UPC41" s="71"/>
      <c r="UPD41" s="71"/>
      <c r="UPE41" s="71"/>
      <c r="UPF41" s="71"/>
      <c r="UPG41" s="71"/>
      <c r="UPH41" s="71"/>
      <c r="UPI41" s="71"/>
      <c r="UPJ41" s="71"/>
      <c r="UPK41" s="71"/>
      <c r="UPL41" s="71"/>
      <c r="UPM41" s="71"/>
      <c r="UPN41" s="71"/>
      <c r="UPO41" s="71"/>
      <c r="UPP41" s="71"/>
      <c r="UPQ41" s="71"/>
      <c r="UPR41" s="71"/>
      <c r="UPS41" s="71"/>
      <c r="UPT41" s="71"/>
      <c r="UPU41" s="71"/>
      <c r="UPV41" s="71"/>
      <c r="UPW41" s="71"/>
      <c r="UPX41" s="71"/>
      <c r="UPY41" s="71"/>
      <c r="UPZ41" s="71"/>
      <c r="UQA41" s="71"/>
      <c r="UQB41" s="71"/>
      <c r="UQC41" s="71"/>
      <c r="UQD41" s="71"/>
      <c r="UQE41" s="71"/>
      <c r="UQF41" s="71"/>
      <c r="UQG41" s="71"/>
      <c r="UQH41" s="71"/>
      <c r="UQI41" s="71"/>
      <c r="UQJ41" s="71"/>
      <c r="UQK41" s="71"/>
      <c r="UQL41" s="71"/>
      <c r="UQM41" s="71"/>
      <c r="UQN41" s="71"/>
      <c r="UQO41" s="71"/>
      <c r="UQP41" s="71"/>
      <c r="UQQ41" s="71"/>
      <c r="UQR41" s="71"/>
      <c r="UQS41" s="71"/>
      <c r="UQT41" s="71"/>
      <c r="UQU41" s="71"/>
      <c r="UQV41" s="71"/>
      <c r="UQW41" s="71"/>
      <c r="UQX41" s="71"/>
      <c r="UQY41" s="71"/>
      <c r="UQZ41" s="71"/>
      <c r="URA41" s="71"/>
      <c r="URB41" s="71"/>
      <c r="URC41" s="71"/>
      <c r="URD41" s="71"/>
      <c r="URE41" s="71"/>
      <c r="URF41" s="71"/>
      <c r="URG41" s="71"/>
      <c r="URH41" s="71"/>
      <c r="URI41" s="71"/>
      <c r="URJ41" s="71"/>
      <c r="URK41" s="71"/>
      <c r="URL41" s="71"/>
      <c r="URM41" s="71"/>
      <c r="URN41" s="71"/>
      <c r="URO41" s="71"/>
      <c r="URP41" s="71"/>
      <c r="URQ41" s="71"/>
      <c r="URR41" s="71"/>
      <c r="URS41" s="71"/>
      <c r="URT41" s="71"/>
      <c r="URU41" s="71"/>
      <c r="URV41" s="71"/>
      <c r="URW41" s="71"/>
      <c r="URX41" s="71"/>
      <c r="URY41" s="71"/>
      <c r="URZ41" s="71"/>
      <c r="USA41" s="71"/>
      <c r="USB41" s="71"/>
      <c r="USC41" s="71"/>
      <c r="USD41" s="71"/>
      <c r="USE41" s="71"/>
      <c r="USF41" s="71"/>
      <c r="USG41" s="71"/>
      <c r="USH41" s="71"/>
      <c r="USI41" s="71"/>
      <c r="USJ41" s="71"/>
      <c r="USK41" s="71"/>
      <c r="USL41" s="71"/>
      <c r="USM41" s="71"/>
      <c r="USN41" s="71"/>
      <c r="USO41" s="71"/>
      <c r="USP41" s="71"/>
      <c r="USQ41" s="71"/>
      <c r="USR41" s="71"/>
      <c r="USS41" s="71"/>
      <c r="UST41" s="71"/>
      <c r="USU41" s="71"/>
      <c r="USV41" s="71"/>
      <c r="USW41" s="71"/>
      <c r="USX41" s="71"/>
      <c r="USY41" s="71"/>
      <c r="USZ41" s="71"/>
      <c r="UTA41" s="71"/>
      <c r="UTB41" s="71"/>
      <c r="UTC41" s="71"/>
      <c r="UTD41" s="71"/>
      <c r="UTE41" s="71"/>
      <c r="UTF41" s="71"/>
      <c r="UTG41" s="71"/>
      <c r="UTH41" s="71"/>
      <c r="UTI41" s="71"/>
      <c r="UTJ41" s="71"/>
      <c r="UTK41" s="71"/>
      <c r="UTL41" s="71"/>
      <c r="UTM41" s="71"/>
      <c r="UTN41" s="71"/>
      <c r="UTO41" s="71"/>
      <c r="UTP41" s="71"/>
      <c r="UTQ41" s="71"/>
      <c r="UTR41" s="71"/>
      <c r="UTS41" s="71"/>
      <c r="UTT41" s="71"/>
      <c r="UTU41" s="71"/>
      <c r="UTV41" s="71"/>
      <c r="UTW41" s="71"/>
      <c r="UTX41" s="71"/>
      <c r="UTY41" s="71"/>
      <c r="UTZ41" s="71"/>
      <c r="UUA41" s="71"/>
      <c r="UUB41" s="71"/>
      <c r="UUC41" s="71"/>
      <c r="UUD41" s="71"/>
      <c r="UUE41" s="71"/>
      <c r="UUF41" s="71"/>
      <c r="UUG41" s="71"/>
      <c r="UUH41" s="71"/>
      <c r="UUI41" s="71"/>
      <c r="UUJ41" s="71"/>
      <c r="UUK41" s="71"/>
      <c r="UUL41" s="71"/>
      <c r="UUM41" s="71"/>
      <c r="UUN41" s="71"/>
      <c r="UUO41" s="71"/>
      <c r="UUP41" s="71"/>
      <c r="UUQ41" s="71"/>
      <c r="UUR41" s="71"/>
      <c r="UUS41" s="71"/>
      <c r="UUT41" s="71"/>
      <c r="UUU41" s="71"/>
      <c r="UUV41" s="71"/>
      <c r="UUW41" s="71"/>
      <c r="UUX41" s="71"/>
      <c r="UUY41" s="71"/>
      <c r="UUZ41" s="71"/>
      <c r="UVA41" s="71"/>
      <c r="UVB41" s="71"/>
      <c r="UVC41" s="71"/>
      <c r="UVD41" s="71"/>
      <c r="UVE41" s="71"/>
      <c r="UVF41" s="71"/>
      <c r="UVG41" s="71"/>
      <c r="UVH41" s="71"/>
      <c r="UVI41" s="71"/>
      <c r="UVJ41" s="71"/>
      <c r="UVK41" s="71"/>
      <c r="UVL41" s="71"/>
      <c r="UVM41" s="71"/>
      <c r="UVN41" s="71"/>
      <c r="UVO41" s="71"/>
      <c r="UVP41" s="71"/>
      <c r="UVQ41" s="71"/>
      <c r="UVR41" s="71"/>
      <c r="UVS41" s="71"/>
      <c r="UVT41" s="71"/>
      <c r="UVU41" s="71"/>
      <c r="UVV41" s="71"/>
      <c r="UVW41" s="71"/>
      <c r="UVX41" s="71"/>
      <c r="UVY41" s="71"/>
      <c r="UVZ41" s="71"/>
      <c r="UWA41" s="71"/>
      <c r="UWB41" s="71"/>
      <c r="UWC41" s="71"/>
      <c r="UWD41" s="71"/>
      <c r="UWE41" s="71"/>
      <c r="UWF41" s="71"/>
      <c r="UWG41" s="71"/>
      <c r="UWH41" s="71"/>
      <c r="UWI41" s="71"/>
      <c r="UWJ41" s="71"/>
      <c r="UWK41" s="71"/>
      <c r="UWL41" s="71"/>
      <c r="UWM41" s="71"/>
      <c r="UWN41" s="71"/>
      <c r="UWO41" s="71"/>
      <c r="UWP41" s="71"/>
      <c r="UWQ41" s="71"/>
      <c r="UWR41" s="71"/>
      <c r="UWS41" s="71"/>
      <c r="UWT41" s="71"/>
      <c r="UWU41" s="71"/>
      <c r="UWV41" s="71"/>
      <c r="UWW41" s="71"/>
      <c r="UWX41" s="71"/>
      <c r="UWY41" s="71"/>
      <c r="UWZ41" s="71"/>
      <c r="UXA41" s="71"/>
      <c r="UXB41" s="71"/>
      <c r="UXC41" s="71"/>
      <c r="UXD41" s="71"/>
      <c r="UXE41" s="71"/>
      <c r="UXF41" s="71"/>
      <c r="UXG41" s="71"/>
      <c r="UXH41" s="71"/>
      <c r="UXI41" s="71"/>
      <c r="UXJ41" s="71"/>
      <c r="UXK41" s="71"/>
      <c r="UXL41" s="71"/>
      <c r="UXM41" s="71"/>
      <c r="UXN41" s="71"/>
      <c r="UXO41" s="71"/>
      <c r="UXP41" s="71"/>
      <c r="UXQ41" s="71"/>
      <c r="UXR41" s="71"/>
      <c r="UXS41" s="71"/>
      <c r="UXT41" s="71"/>
      <c r="UXU41" s="71"/>
      <c r="UXV41" s="71"/>
      <c r="UXW41" s="71"/>
      <c r="UXX41" s="71"/>
      <c r="UXY41" s="71"/>
      <c r="UXZ41" s="71"/>
      <c r="UYA41" s="71"/>
      <c r="UYB41" s="71"/>
      <c r="UYC41" s="71"/>
      <c r="UYD41" s="71"/>
      <c r="UYE41" s="71"/>
      <c r="UYF41" s="71"/>
      <c r="UYG41" s="71"/>
      <c r="UYH41" s="71"/>
      <c r="UYI41" s="71"/>
      <c r="UYJ41" s="71"/>
      <c r="UYK41" s="71"/>
      <c r="UYL41" s="71"/>
      <c r="UYM41" s="71"/>
      <c r="UYN41" s="71"/>
      <c r="UYO41" s="71"/>
      <c r="UYP41" s="71"/>
      <c r="UYQ41" s="71"/>
      <c r="UYR41" s="71"/>
      <c r="UYS41" s="71"/>
      <c r="UYT41" s="71"/>
      <c r="UYU41" s="71"/>
      <c r="UYV41" s="71"/>
      <c r="UYW41" s="71"/>
      <c r="UYX41" s="71"/>
      <c r="UYY41" s="71"/>
      <c r="UYZ41" s="71"/>
      <c r="UZA41" s="71"/>
      <c r="UZB41" s="71"/>
      <c r="UZC41" s="71"/>
      <c r="UZD41" s="71"/>
      <c r="UZE41" s="71"/>
      <c r="UZF41" s="71"/>
      <c r="UZG41" s="71"/>
      <c r="UZH41" s="71"/>
      <c r="UZI41" s="71"/>
      <c r="UZJ41" s="71"/>
      <c r="UZK41" s="71"/>
      <c r="UZL41" s="71"/>
      <c r="UZM41" s="71"/>
      <c r="UZN41" s="71"/>
      <c r="UZO41" s="71"/>
      <c r="UZP41" s="71"/>
      <c r="UZQ41" s="71"/>
      <c r="UZR41" s="71"/>
      <c r="UZS41" s="71"/>
      <c r="UZT41" s="71"/>
      <c r="UZU41" s="71"/>
      <c r="UZV41" s="71"/>
      <c r="UZW41" s="71"/>
      <c r="UZX41" s="71"/>
      <c r="UZY41" s="71"/>
      <c r="UZZ41" s="71"/>
      <c r="VAA41" s="71"/>
      <c r="VAB41" s="71"/>
      <c r="VAC41" s="71"/>
      <c r="VAD41" s="71"/>
      <c r="VAE41" s="71"/>
      <c r="VAF41" s="71"/>
      <c r="VAG41" s="71"/>
      <c r="VAH41" s="71"/>
      <c r="VAI41" s="71"/>
      <c r="VAJ41" s="71"/>
      <c r="VAK41" s="71"/>
      <c r="VAL41" s="71"/>
      <c r="VAM41" s="71"/>
      <c r="VAN41" s="71"/>
      <c r="VAO41" s="71"/>
      <c r="VAP41" s="71"/>
      <c r="VAQ41" s="71"/>
      <c r="VAR41" s="71"/>
      <c r="VAS41" s="71"/>
      <c r="VAT41" s="71"/>
      <c r="VAU41" s="71"/>
      <c r="VAV41" s="71"/>
      <c r="VAW41" s="71"/>
      <c r="VAX41" s="71"/>
      <c r="VAY41" s="71"/>
      <c r="VAZ41" s="71"/>
      <c r="VBA41" s="71"/>
      <c r="VBB41" s="71"/>
      <c r="VBC41" s="71"/>
      <c r="VBD41" s="71"/>
      <c r="VBE41" s="71"/>
      <c r="VBF41" s="71"/>
      <c r="VBG41" s="71"/>
      <c r="VBH41" s="71"/>
      <c r="VBI41" s="71"/>
      <c r="VBJ41" s="71"/>
      <c r="VBK41" s="71"/>
      <c r="VBL41" s="71"/>
      <c r="VBM41" s="71"/>
      <c r="VBN41" s="71"/>
      <c r="VBO41" s="71"/>
      <c r="VBP41" s="71"/>
      <c r="VBQ41" s="71"/>
      <c r="VBR41" s="71"/>
      <c r="VBS41" s="71"/>
      <c r="VBT41" s="71"/>
      <c r="VBU41" s="71"/>
      <c r="VBV41" s="71"/>
      <c r="VBW41" s="71"/>
      <c r="VBX41" s="71"/>
      <c r="VBY41" s="71"/>
      <c r="VBZ41" s="71"/>
      <c r="VCA41" s="71"/>
      <c r="VCB41" s="71"/>
      <c r="VCC41" s="71"/>
      <c r="VCD41" s="71"/>
      <c r="VCE41" s="71"/>
      <c r="VCF41" s="71"/>
      <c r="VCG41" s="71"/>
      <c r="VCH41" s="71"/>
      <c r="VCI41" s="71"/>
      <c r="VCJ41" s="71"/>
      <c r="VCK41" s="71"/>
      <c r="VCL41" s="71"/>
      <c r="VCM41" s="71"/>
      <c r="VCN41" s="71"/>
      <c r="VCO41" s="71"/>
      <c r="VCP41" s="71"/>
      <c r="VCQ41" s="71"/>
      <c r="VCR41" s="71"/>
      <c r="VCS41" s="71"/>
      <c r="VCT41" s="71"/>
      <c r="VCU41" s="71"/>
      <c r="VCV41" s="71"/>
      <c r="VCW41" s="71"/>
      <c r="VCX41" s="71"/>
      <c r="VCY41" s="71"/>
      <c r="VCZ41" s="71"/>
      <c r="VDA41" s="71"/>
      <c r="VDB41" s="71"/>
      <c r="VDC41" s="71"/>
      <c r="VDD41" s="71"/>
      <c r="VDE41" s="71"/>
      <c r="VDF41" s="71"/>
      <c r="VDG41" s="71"/>
      <c r="VDH41" s="71"/>
      <c r="VDI41" s="71"/>
      <c r="VDJ41" s="71"/>
      <c r="VDK41" s="71"/>
      <c r="VDL41" s="71"/>
      <c r="VDM41" s="71"/>
      <c r="VDN41" s="71"/>
      <c r="VDO41" s="71"/>
      <c r="VDP41" s="71"/>
      <c r="VDQ41" s="71"/>
      <c r="VDR41" s="71"/>
      <c r="VDS41" s="71"/>
      <c r="VDT41" s="71"/>
      <c r="VDU41" s="71"/>
      <c r="VDV41" s="71"/>
      <c r="VDW41" s="71"/>
      <c r="VDX41" s="71"/>
      <c r="VDY41" s="71"/>
      <c r="VDZ41" s="71"/>
      <c r="VEA41" s="71"/>
      <c r="VEB41" s="71"/>
      <c r="VEC41" s="71"/>
      <c r="VED41" s="71"/>
      <c r="VEE41" s="71"/>
      <c r="VEF41" s="71"/>
      <c r="VEG41" s="71"/>
      <c r="VEH41" s="71"/>
      <c r="VEI41" s="71"/>
      <c r="VEJ41" s="71"/>
      <c r="VEK41" s="71"/>
      <c r="VEL41" s="71"/>
      <c r="VEM41" s="71"/>
      <c r="VEN41" s="71"/>
      <c r="VEO41" s="71"/>
      <c r="VEP41" s="71"/>
      <c r="VEQ41" s="71"/>
      <c r="VER41" s="71"/>
      <c r="VES41" s="71"/>
      <c r="VET41" s="71"/>
      <c r="VEU41" s="71"/>
      <c r="VEV41" s="71"/>
      <c r="VEW41" s="71"/>
      <c r="VEX41" s="71"/>
      <c r="VEY41" s="71"/>
      <c r="VEZ41" s="71"/>
      <c r="VFA41" s="71"/>
      <c r="VFB41" s="71"/>
      <c r="VFC41" s="71"/>
      <c r="VFD41" s="71"/>
      <c r="VFE41" s="71"/>
      <c r="VFF41" s="71"/>
      <c r="VFG41" s="71"/>
      <c r="VFH41" s="71"/>
      <c r="VFI41" s="71"/>
      <c r="VFJ41" s="71"/>
      <c r="VFK41" s="71"/>
      <c r="VFL41" s="71"/>
      <c r="VFM41" s="71"/>
      <c r="VFN41" s="71"/>
      <c r="VFO41" s="71"/>
      <c r="VFP41" s="71"/>
      <c r="VFQ41" s="71"/>
      <c r="VFR41" s="71"/>
      <c r="VFS41" s="71"/>
      <c r="VFT41" s="71"/>
      <c r="VFU41" s="71"/>
      <c r="VFV41" s="71"/>
      <c r="VFW41" s="71"/>
      <c r="VFX41" s="71"/>
      <c r="VFY41" s="71"/>
      <c r="VFZ41" s="71"/>
      <c r="VGA41" s="71"/>
      <c r="VGB41" s="71"/>
      <c r="VGC41" s="71"/>
      <c r="VGD41" s="71"/>
      <c r="VGE41" s="71"/>
      <c r="VGF41" s="71"/>
      <c r="VGG41" s="71"/>
      <c r="VGH41" s="71"/>
      <c r="VGI41" s="71"/>
      <c r="VGJ41" s="71"/>
      <c r="VGK41" s="71"/>
      <c r="VGL41" s="71"/>
      <c r="VGM41" s="71"/>
      <c r="VGN41" s="71"/>
      <c r="VGO41" s="71"/>
      <c r="VGP41" s="71"/>
      <c r="VGQ41" s="71"/>
      <c r="VGR41" s="71"/>
      <c r="VGS41" s="71"/>
      <c r="VGT41" s="71"/>
      <c r="VGU41" s="71"/>
      <c r="VGV41" s="71"/>
      <c r="VGW41" s="71"/>
      <c r="VGX41" s="71"/>
      <c r="VGY41" s="71"/>
      <c r="VGZ41" s="71"/>
      <c r="VHA41" s="71"/>
      <c r="VHB41" s="71"/>
      <c r="VHC41" s="71"/>
      <c r="VHD41" s="71"/>
      <c r="VHE41" s="71"/>
      <c r="VHF41" s="71"/>
      <c r="VHG41" s="71"/>
      <c r="VHH41" s="71"/>
      <c r="VHI41" s="71"/>
      <c r="VHJ41" s="71"/>
      <c r="VHK41" s="71"/>
      <c r="VHL41" s="71"/>
      <c r="VHM41" s="71"/>
      <c r="VHN41" s="71"/>
      <c r="VHO41" s="71"/>
      <c r="VHP41" s="71"/>
      <c r="VHQ41" s="71"/>
      <c r="VHR41" s="71"/>
      <c r="VHS41" s="71"/>
      <c r="VHT41" s="71"/>
      <c r="VHU41" s="71"/>
      <c r="VHV41" s="71"/>
      <c r="VHW41" s="71"/>
      <c r="VHX41" s="71"/>
      <c r="VHY41" s="71"/>
      <c r="VHZ41" s="71"/>
      <c r="VIA41" s="71"/>
      <c r="VIB41" s="71"/>
      <c r="VIC41" s="71"/>
      <c r="VID41" s="71"/>
      <c r="VIE41" s="71"/>
      <c r="VIF41" s="71"/>
      <c r="VIG41" s="71"/>
      <c r="VIH41" s="71"/>
      <c r="VII41" s="71"/>
      <c r="VIJ41" s="71"/>
      <c r="VIK41" s="71"/>
      <c r="VIL41" s="71"/>
      <c r="VIM41" s="71"/>
      <c r="VIN41" s="71"/>
      <c r="VIO41" s="71"/>
      <c r="VIP41" s="71"/>
      <c r="VIQ41" s="71"/>
      <c r="VIR41" s="71"/>
      <c r="VIS41" s="71"/>
      <c r="VIT41" s="71"/>
      <c r="VIU41" s="71"/>
      <c r="VIV41" s="71"/>
      <c r="VIW41" s="71"/>
      <c r="VIX41" s="71"/>
      <c r="VIY41" s="71"/>
      <c r="VIZ41" s="71"/>
      <c r="VJA41" s="71"/>
      <c r="VJB41" s="71"/>
      <c r="VJC41" s="71"/>
      <c r="VJD41" s="71"/>
      <c r="VJE41" s="71"/>
      <c r="VJF41" s="71"/>
      <c r="VJG41" s="71"/>
      <c r="VJH41" s="71"/>
      <c r="VJI41" s="71"/>
      <c r="VJJ41" s="71"/>
      <c r="VJK41" s="71"/>
      <c r="VJL41" s="71"/>
      <c r="VJM41" s="71"/>
      <c r="VJN41" s="71"/>
      <c r="VJO41" s="71"/>
      <c r="VJP41" s="71"/>
      <c r="VJQ41" s="71"/>
      <c r="VJR41" s="71"/>
      <c r="VJS41" s="71"/>
      <c r="VJT41" s="71"/>
      <c r="VJU41" s="71"/>
      <c r="VJV41" s="71"/>
      <c r="VJW41" s="71"/>
      <c r="VJX41" s="71"/>
      <c r="VJY41" s="71"/>
      <c r="VJZ41" s="71"/>
      <c r="VKA41" s="71"/>
      <c r="VKB41" s="71"/>
      <c r="VKC41" s="71"/>
      <c r="VKD41" s="71"/>
      <c r="VKE41" s="71"/>
      <c r="VKF41" s="71"/>
      <c r="VKG41" s="71"/>
      <c r="VKH41" s="71"/>
      <c r="VKI41" s="71"/>
      <c r="VKJ41" s="71"/>
      <c r="VKK41" s="71"/>
      <c r="VKL41" s="71"/>
      <c r="VKM41" s="71"/>
      <c r="VKN41" s="71"/>
      <c r="VKO41" s="71"/>
      <c r="VKP41" s="71"/>
      <c r="VKQ41" s="71"/>
      <c r="VKR41" s="71"/>
      <c r="VKS41" s="71"/>
      <c r="VKT41" s="71"/>
      <c r="VKU41" s="71"/>
      <c r="VKV41" s="71"/>
      <c r="VKW41" s="71"/>
      <c r="VKX41" s="71"/>
      <c r="VKY41" s="71"/>
      <c r="VKZ41" s="71"/>
      <c r="VLA41" s="71"/>
      <c r="VLB41" s="71"/>
      <c r="VLC41" s="71"/>
      <c r="VLD41" s="71"/>
      <c r="VLE41" s="71"/>
      <c r="VLF41" s="71"/>
      <c r="VLG41" s="71"/>
      <c r="VLH41" s="71"/>
      <c r="VLI41" s="71"/>
      <c r="VLJ41" s="71"/>
      <c r="VLK41" s="71"/>
      <c r="VLL41" s="71"/>
      <c r="VLM41" s="71"/>
      <c r="VLN41" s="71"/>
      <c r="VLO41" s="71"/>
      <c r="VLP41" s="71"/>
      <c r="VLQ41" s="71"/>
      <c r="VLR41" s="71"/>
      <c r="VLS41" s="71"/>
      <c r="VLT41" s="71"/>
      <c r="VLU41" s="71"/>
      <c r="VLV41" s="71"/>
      <c r="VLW41" s="71"/>
      <c r="VLX41" s="71"/>
      <c r="VLY41" s="71"/>
      <c r="VLZ41" s="71"/>
      <c r="VMA41" s="71"/>
      <c r="VMB41" s="71"/>
      <c r="VMC41" s="71"/>
      <c r="VMD41" s="71"/>
      <c r="VME41" s="71"/>
      <c r="VMF41" s="71"/>
      <c r="VMG41" s="71"/>
      <c r="VMH41" s="71"/>
      <c r="VMI41" s="71"/>
      <c r="VMJ41" s="71"/>
      <c r="VMK41" s="71"/>
      <c r="VML41" s="71"/>
      <c r="VMM41" s="71"/>
      <c r="VMN41" s="71"/>
      <c r="VMO41" s="71"/>
      <c r="VMP41" s="71"/>
      <c r="VMQ41" s="71"/>
      <c r="VMR41" s="71"/>
      <c r="VMS41" s="71"/>
      <c r="VMT41" s="71"/>
      <c r="VMU41" s="71"/>
      <c r="VMV41" s="71"/>
      <c r="VMW41" s="71"/>
      <c r="VMX41" s="71"/>
      <c r="VMY41" s="71"/>
      <c r="VMZ41" s="71"/>
      <c r="VNA41" s="71"/>
      <c r="VNB41" s="71"/>
      <c r="VNC41" s="71"/>
      <c r="VND41" s="71"/>
      <c r="VNE41" s="71"/>
      <c r="VNF41" s="71"/>
      <c r="VNG41" s="71"/>
      <c r="VNH41" s="71"/>
      <c r="VNI41" s="71"/>
      <c r="VNJ41" s="71"/>
      <c r="VNK41" s="71"/>
      <c r="VNL41" s="71"/>
      <c r="VNM41" s="71"/>
      <c r="VNN41" s="71"/>
      <c r="VNO41" s="71"/>
      <c r="VNP41" s="71"/>
      <c r="VNQ41" s="71"/>
      <c r="VNR41" s="71"/>
      <c r="VNS41" s="71"/>
      <c r="VNT41" s="71"/>
      <c r="VNU41" s="71"/>
      <c r="VNV41" s="71"/>
      <c r="VNW41" s="71"/>
      <c r="VNX41" s="71"/>
      <c r="VNY41" s="71"/>
      <c r="VNZ41" s="71"/>
      <c r="VOA41" s="71"/>
      <c r="VOB41" s="71"/>
      <c r="VOC41" s="71"/>
      <c r="VOD41" s="71"/>
      <c r="VOE41" s="71"/>
      <c r="VOF41" s="71"/>
      <c r="VOG41" s="71"/>
      <c r="VOH41" s="71"/>
      <c r="VOI41" s="71"/>
      <c r="VOJ41" s="71"/>
      <c r="VOK41" s="71"/>
      <c r="VOL41" s="71"/>
      <c r="VOM41" s="71"/>
      <c r="VON41" s="71"/>
      <c r="VOO41" s="71"/>
      <c r="VOP41" s="71"/>
      <c r="VOQ41" s="71"/>
      <c r="VOR41" s="71"/>
      <c r="VOS41" s="71"/>
      <c r="VOT41" s="71"/>
      <c r="VOU41" s="71"/>
      <c r="VOV41" s="71"/>
      <c r="VOW41" s="71"/>
      <c r="VOX41" s="71"/>
      <c r="VOY41" s="71"/>
      <c r="VOZ41" s="71"/>
      <c r="VPA41" s="71"/>
      <c r="VPB41" s="71"/>
      <c r="VPC41" s="71"/>
      <c r="VPD41" s="71"/>
      <c r="VPE41" s="71"/>
      <c r="VPF41" s="71"/>
      <c r="VPG41" s="71"/>
      <c r="VPH41" s="71"/>
      <c r="VPI41" s="71"/>
      <c r="VPJ41" s="71"/>
      <c r="VPK41" s="71"/>
      <c r="VPL41" s="71"/>
      <c r="VPM41" s="71"/>
      <c r="VPN41" s="71"/>
      <c r="VPO41" s="71"/>
      <c r="VPP41" s="71"/>
      <c r="VPQ41" s="71"/>
      <c r="VPR41" s="71"/>
      <c r="VPS41" s="71"/>
      <c r="VPT41" s="71"/>
      <c r="VPU41" s="71"/>
      <c r="VPV41" s="71"/>
      <c r="VPW41" s="71"/>
      <c r="VPX41" s="71"/>
      <c r="VPY41" s="71"/>
      <c r="VPZ41" s="71"/>
      <c r="VQA41" s="71"/>
      <c r="VQB41" s="71"/>
      <c r="VQC41" s="71"/>
      <c r="VQD41" s="71"/>
      <c r="VQE41" s="71"/>
      <c r="VQF41" s="71"/>
      <c r="VQG41" s="71"/>
      <c r="VQH41" s="71"/>
      <c r="VQI41" s="71"/>
      <c r="VQJ41" s="71"/>
      <c r="VQK41" s="71"/>
      <c r="VQL41" s="71"/>
      <c r="VQM41" s="71"/>
      <c r="VQN41" s="71"/>
      <c r="VQO41" s="71"/>
      <c r="VQP41" s="71"/>
      <c r="VQQ41" s="71"/>
      <c r="VQR41" s="71"/>
      <c r="VQS41" s="71"/>
      <c r="VQT41" s="71"/>
      <c r="VQU41" s="71"/>
      <c r="VQV41" s="71"/>
      <c r="VQW41" s="71"/>
      <c r="VQX41" s="71"/>
      <c r="VQY41" s="71"/>
      <c r="VQZ41" s="71"/>
      <c r="VRA41" s="71"/>
      <c r="VRB41" s="71"/>
      <c r="VRC41" s="71"/>
      <c r="VRD41" s="71"/>
      <c r="VRE41" s="71"/>
      <c r="VRF41" s="71"/>
      <c r="VRG41" s="71"/>
      <c r="VRH41" s="71"/>
      <c r="VRI41" s="71"/>
      <c r="VRJ41" s="71"/>
      <c r="VRK41" s="71"/>
      <c r="VRL41" s="71"/>
      <c r="VRM41" s="71"/>
      <c r="VRN41" s="71"/>
      <c r="VRO41" s="71"/>
      <c r="VRP41" s="71"/>
      <c r="VRQ41" s="71"/>
      <c r="VRR41" s="71"/>
      <c r="VRS41" s="71"/>
      <c r="VRT41" s="71"/>
      <c r="VRU41" s="71"/>
      <c r="VRV41" s="71"/>
      <c r="VRW41" s="71"/>
      <c r="VRX41" s="71"/>
      <c r="VRY41" s="71"/>
      <c r="VRZ41" s="71"/>
      <c r="VSA41" s="71"/>
      <c r="VSB41" s="71"/>
      <c r="VSC41" s="71"/>
      <c r="VSD41" s="71"/>
      <c r="VSE41" s="71"/>
      <c r="VSF41" s="71"/>
      <c r="VSG41" s="71"/>
      <c r="VSH41" s="71"/>
      <c r="VSI41" s="71"/>
      <c r="VSJ41" s="71"/>
      <c r="VSK41" s="71"/>
      <c r="VSL41" s="71"/>
      <c r="VSM41" s="71"/>
      <c r="VSN41" s="71"/>
      <c r="VSO41" s="71"/>
      <c r="VSP41" s="71"/>
      <c r="VSQ41" s="71"/>
      <c r="VSR41" s="71"/>
      <c r="VSS41" s="71"/>
      <c r="VST41" s="71"/>
      <c r="VSU41" s="71"/>
      <c r="VSV41" s="71"/>
      <c r="VSW41" s="71"/>
      <c r="VSX41" s="71"/>
      <c r="VSY41" s="71"/>
      <c r="VSZ41" s="71"/>
      <c r="VTA41" s="71"/>
      <c r="VTB41" s="71"/>
      <c r="VTC41" s="71"/>
      <c r="VTD41" s="71"/>
      <c r="VTE41" s="71"/>
      <c r="VTF41" s="71"/>
      <c r="VTG41" s="71"/>
      <c r="VTH41" s="71"/>
      <c r="VTI41" s="71"/>
      <c r="VTJ41" s="71"/>
      <c r="VTK41" s="71"/>
      <c r="VTL41" s="71"/>
      <c r="VTM41" s="71"/>
      <c r="VTN41" s="71"/>
      <c r="VTO41" s="71"/>
      <c r="VTP41" s="71"/>
      <c r="VTQ41" s="71"/>
      <c r="VTR41" s="71"/>
      <c r="VTS41" s="71"/>
      <c r="VTT41" s="71"/>
      <c r="VTU41" s="71"/>
      <c r="VTV41" s="71"/>
      <c r="VTW41" s="71"/>
      <c r="VTX41" s="71"/>
      <c r="VTY41" s="71"/>
      <c r="VTZ41" s="71"/>
      <c r="VUA41" s="71"/>
      <c r="VUB41" s="71"/>
      <c r="VUC41" s="71"/>
      <c r="VUD41" s="71"/>
      <c r="VUE41" s="71"/>
      <c r="VUF41" s="71"/>
      <c r="VUG41" s="71"/>
      <c r="VUH41" s="71"/>
      <c r="VUI41" s="71"/>
      <c r="VUJ41" s="71"/>
      <c r="VUK41" s="71"/>
      <c r="VUL41" s="71"/>
      <c r="VUM41" s="71"/>
      <c r="VUN41" s="71"/>
      <c r="VUO41" s="71"/>
      <c r="VUP41" s="71"/>
      <c r="VUQ41" s="71"/>
      <c r="VUR41" s="71"/>
      <c r="VUS41" s="71"/>
      <c r="VUT41" s="71"/>
      <c r="VUU41" s="71"/>
      <c r="VUV41" s="71"/>
      <c r="VUW41" s="71"/>
      <c r="VUX41" s="71"/>
      <c r="VUY41" s="71"/>
      <c r="VUZ41" s="71"/>
      <c r="VVA41" s="71"/>
      <c r="VVB41" s="71"/>
      <c r="VVC41" s="71"/>
      <c r="VVD41" s="71"/>
      <c r="VVE41" s="71"/>
      <c r="VVF41" s="71"/>
      <c r="VVG41" s="71"/>
      <c r="VVH41" s="71"/>
      <c r="VVI41" s="71"/>
      <c r="VVJ41" s="71"/>
      <c r="VVK41" s="71"/>
      <c r="VVL41" s="71"/>
      <c r="VVM41" s="71"/>
      <c r="VVN41" s="71"/>
      <c r="VVO41" s="71"/>
      <c r="VVP41" s="71"/>
      <c r="VVQ41" s="71"/>
      <c r="VVR41" s="71"/>
      <c r="VVS41" s="71"/>
      <c r="VVT41" s="71"/>
      <c r="VVU41" s="71"/>
      <c r="VVV41" s="71"/>
      <c r="VVW41" s="71"/>
      <c r="VVX41" s="71"/>
      <c r="VVY41" s="71"/>
      <c r="VVZ41" s="71"/>
      <c r="VWA41" s="71"/>
      <c r="VWB41" s="71"/>
      <c r="VWC41" s="71"/>
      <c r="VWD41" s="71"/>
      <c r="VWE41" s="71"/>
      <c r="VWF41" s="71"/>
      <c r="VWG41" s="71"/>
      <c r="VWH41" s="71"/>
      <c r="VWI41" s="71"/>
      <c r="VWJ41" s="71"/>
      <c r="VWK41" s="71"/>
      <c r="VWL41" s="71"/>
      <c r="VWM41" s="71"/>
      <c r="VWN41" s="71"/>
      <c r="VWO41" s="71"/>
      <c r="VWP41" s="71"/>
      <c r="VWQ41" s="71"/>
      <c r="VWR41" s="71"/>
      <c r="VWS41" s="71"/>
      <c r="VWT41" s="71"/>
      <c r="VWU41" s="71"/>
      <c r="VWV41" s="71"/>
      <c r="VWW41" s="71"/>
      <c r="VWX41" s="71"/>
      <c r="VWY41" s="71"/>
      <c r="VWZ41" s="71"/>
      <c r="VXA41" s="71"/>
      <c r="VXB41" s="71"/>
      <c r="VXC41" s="71"/>
      <c r="VXD41" s="71"/>
      <c r="VXE41" s="71"/>
      <c r="VXF41" s="71"/>
      <c r="VXG41" s="71"/>
      <c r="VXH41" s="71"/>
      <c r="VXI41" s="71"/>
      <c r="VXJ41" s="71"/>
      <c r="VXK41" s="71"/>
      <c r="VXL41" s="71"/>
      <c r="VXM41" s="71"/>
      <c r="VXN41" s="71"/>
      <c r="VXO41" s="71"/>
      <c r="VXP41" s="71"/>
      <c r="VXQ41" s="71"/>
      <c r="VXR41" s="71"/>
      <c r="VXS41" s="71"/>
      <c r="VXT41" s="71"/>
      <c r="VXU41" s="71"/>
      <c r="VXV41" s="71"/>
      <c r="VXW41" s="71"/>
      <c r="VXX41" s="71"/>
      <c r="VXY41" s="71"/>
      <c r="VXZ41" s="71"/>
      <c r="VYA41" s="71"/>
      <c r="VYB41" s="71"/>
      <c r="VYC41" s="71"/>
      <c r="VYD41" s="71"/>
      <c r="VYE41" s="71"/>
      <c r="VYF41" s="71"/>
      <c r="VYG41" s="71"/>
      <c r="VYH41" s="71"/>
      <c r="VYI41" s="71"/>
      <c r="VYJ41" s="71"/>
      <c r="VYK41" s="71"/>
      <c r="VYL41" s="71"/>
      <c r="VYM41" s="71"/>
      <c r="VYN41" s="71"/>
      <c r="VYO41" s="71"/>
      <c r="VYP41" s="71"/>
      <c r="VYQ41" s="71"/>
      <c r="VYR41" s="71"/>
      <c r="VYS41" s="71"/>
      <c r="VYT41" s="71"/>
      <c r="VYU41" s="71"/>
      <c r="VYV41" s="71"/>
      <c r="VYW41" s="71"/>
      <c r="VYX41" s="71"/>
      <c r="VYY41" s="71"/>
      <c r="VYZ41" s="71"/>
      <c r="VZA41" s="71"/>
      <c r="VZB41" s="71"/>
      <c r="VZC41" s="71"/>
      <c r="VZD41" s="71"/>
      <c r="VZE41" s="71"/>
      <c r="VZF41" s="71"/>
      <c r="VZG41" s="71"/>
      <c r="VZH41" s="71"/>
      <c r="VZI41" s="71"/>
      <c r="VZJ41" s="71"/>
      <c r="VZK41" s="71"/>
      <c r="VZL41" s="71"/>
      <c r="VZM41" s="71"/>
      <c r="VZN41" s="71"/>
      <c r="VZO41" s="71"/>
      <c r="VZP41" s="71"/>
      <c r="VZQ41" s="71"/>
      <c r="VZR41" s="71"/>
      <c r="VZS41" s="71"/>
      <c r="VZT41" s="71"/>
      <c r="VZU41" s="71"/>
      <c r="VZV41" s="71"/>
      <c r="VZW41" s="71"/>
      <c r="VZX41" s="71"/>
      <c r="VZY41" s="71"/>
      <c r="VZZ41" s="71"/>
      <c r="WAA41" s="71"/>
      <c r="WAB41" s="71"/>
      <c r="WAC41" s="71"/>
      <c r="WAD41" s="71"/>
      <c r="WAE41" s="71"/>
      <c r="WAF41" s="71"/>
      <c r="WAG41" s="71"/>
      <c r="WAH41" s="71"/>
      <c r="WAI41" s="71"/>
      <c r="WAJ41" s="71"/>
      <c r="WAK41" s="71"/>
      <c r="WAL41" s="71"/>
      <c r="WAM41" s="71"/>
      <c r="WAN41" s="71"/>
      <c r="WAO41" s="71"/>
      <c r="WAP41" s="71"/>
      <c r="WAQ41" s="71"/>
      <c r="WAR41" s="71"/>
      <c r="WAS41" s="71"/>
      <c r="WAT41" s="71"/>
      <c r="WAU41" s="71"/>
      <c r="WAV41" s="71"/>
      <c r="WAW41" s="71"/>
      <c r="WAX41" s="71"/>
      <c r="WAY41" s="71"/>
      <c r="WAZ41" s="71"/>
      <c r="WBA41" s="71"/>
      <c r="WBB41" s="71"/>
      <c r="WBC41" s="71"/>
      <c r="WBD41" s="71"/>
      <c r="WBE41" s="71"/>
      <c r="WBF41" s="71"/>
      <c r="WBG41" s="71"/>
      <c r="WBH41" s="71"/>
      <c r="WBI41" s="71"/>
      <c r="WBJ41" s="71"/>
      <c r="WBK41" s="71"/>
      <c r="WBL41" s="71"/>
      <c r="WBM41" s="71"/>
      <c r="WBN41" s="71"/>
      <c r="WBO41" s="71"/>
      <c r="WBP41" s="71"/>
      <c r="WBQ41" s="71"/>
      <c r="WBR41" s="71"/>
      <c r="WBS41" s="71"/>
      <c r="WBT41" s="71"/>
      <c r="WBU41" s="71"/>
      <c r="WBV41" s="71"/>
      <c r="WBW41" s="71"/>
      <c r="WBX41" s="71"/>
      <c r="WBY41" s="71"/>
      <c r="WBZ41" s="71"/>
      <c r="WCA41" s="71"/>
      <c r="WCB41" s="71"/>
      <c r="WCC41" s="71"/>
      <c r="WCD41" s="71"/>
      <c r="WCE41" s="71"/>
      <c r="WCF41" s="71"/>
      <c r="WCG41" s="71"/>
      <c r="WCH41" s="71"/>
      <c r="WCI41" s="71"/>
      <c r="WCJ41" s="71"/>
      <c r="WCK41" s="71"/>
      <c r="WCL41" s="71"/>
      <c r="WCM41" s="71"/>
      <c r="WCN41" s="71"/>
      <c r="WCO41" s="71"/>
      <c r="WCP41" s="71"/>
      <c r="WCQ41" s="71"/>
      <c r="WCR41" s="71"/>
      <c r="WCS41" s="71"/>
      <c r="WCT41" s="71"/>
      <c r="WCU41" s="71"/>
      <c r="WCV41" s="71"/>
      <c r="WCW41" s="71"/>
      <c r="WCX41" s="71"/>
      <c r="WCY41" s="71"/>
      <c r="WCZ41" s="71"/>
      <c r="WDA41" s="71"/>
      <c r="WDB41" s="71"/>
      <c r="WDC41" s="71"/>
      <c r="WDD41" s="71"/>
      <c r="WDE41" s="71"/>
      <c r="WDF41" s="71"/>
      <c r="WDG41" s="71"/>
      <c r="WDH41" s="71"/>
      <c r="WDI41" s="71"/>
      <c r="WDJ41" s="71"/>
      <c r="WDK41" s="71"/>
      <c r="WDL41" s="71"/>
      <c r="WDM41" s="71"/>
      <c r="WDN41" s="71"/>
      <c r="WDO41" s="71"/>
      <c r="WDP41" s="71"/>
      <c r="WDQ41" s="71"/>
      <c r="WDR41" s="71"/>
      <c r="WDS41" s="71"/>
      <c r="WDT41" s="71"/>
      <c r="WDU41" s="71"/>
      <c r="WDV41" s="71"/>
      <c r="WDW41" s="71"/>
      <c r="WDX41" s="71"/>
      <c r="WDY41" s="71"/>
      <c r="WDZ41" s="71"/>
      <c r="WEA41" s="71"/>
      <c r="WEB41" s="71"/>
      <c r="WEC41" s="71"/>
      <c r="WED41" s="71"/>
      <c r="WEE41" s="71"/>
      <c r="WEF41" s="71"/>
      <c r="WEG41" s="71"/>
      <c r="WEH41" s="71"/>
      <c r="WEI41" s="71"/>
      <c r="WEJ41" s="71"/>
      <c r="WEK41" s="71"/>
      <c r="WEL41" s="71"/>
      <c r="WEM41" s="71"/>
      <c r="WEN41" s="71"/>
      <c r="WEO41" s="71"/>
      <c r="WEP41" s="71"/>
      <c r="WEQ41" s="71"/>
      <c r="WER41" s="71"/>
      <c r="WES41" s="71"/>
      <c r="WET41" s="71"/>
      <c r="WEU41" s="71"/>
      <c r="WEV41" s="71"/>
      <c r="WEW41" s="71"/>
      <c r="WEX41" s="71"/>
      <c r="WEY41" s="71"/>
      <c r="WEZ41" s="71"/>
      <c r="WFA41" s="71"/>
      <c r="WFB41" s="71"/>
      <c r="WFC41" s="71"/>
      <c r="WFD41" s="71"/>
      <c r="WFE41" s="71"/>
      <c r="WFF41" s="71"/>
      <c r="WFG41" s="71"/>
      <c r="WFH41" s="71"/>
      <c r="WFI41" s="71"/>
      <c r="WFJ41" s="71"/>
      <c r="WFK41" s="71"/>
      <c r="WFL41" s="71"/>
      <c r="WFM41" s="71"/>
      <c r="WFN41" s="71"/>
      <c r="WFO41" s="71"/>
      <c r="WFP41" s="71"/>
      <c r="WFQ41" s="71"/>
      <c r="WFR41" s="71"/>
      <c r="WFS41" s="71"/>
      <c r="WFT41" s="71"/>
      <c r="WFU41" s="71"/>
      <c r="WFV41" s="71"/>
      <c r="WFW41" s="71"/>
      <c r="WFX41" s="71"/>
      <c r="WFY41" s="71"/>
      <c r="WFZ41" s="71"/>
      <c r="WGA41" s="71"/>
      <c r="WGB41" s="71"/>
      <c r="WGC41" s="71"/>
      <c r="WGD41" s="71"/>
      <c r="WGE41" s="71"/>
      <c r="WGF41" s="71"/>
      <c r="WGG41" s="71"/>
      <c r="WGH41" s="71"/>
      <c r="WGI41" s="71"/>
      <c r="WGJ41" s="71"/>
      <c r="WGK41" s="71"/>
      <c r="WGL41" s="71"/>
      <c r="WGM41" s="71"/>
      <c r="WGN41" s="71"/>
      <c r="WGO41" s="71"/>
      <c r="WGP41" s="71"/>
      <c r="WGQ41" s="71"/>
      <c r="WGR41" s="71"/>
      <c r="WGS41" s="71"/>
      <c r="WGT41" s="71"/>
      <c r="WGU41" s="71"/>
      <c r="WGV41" s="71"/>
      <c r="WGW41" s="71"/>
      <c r="WGX41" s="71"/>
      <c r="WGY41" s="71"/>
      <c r="WGZ41" s="71"/>
      <c r="WHA41" s="71"/>
      <c r="WHB41" s="71"/>
      <c r="WHC41" s="71"/>
      <c r="WHD41" s="71"/>
      <c r="WHE41" s="71"/>
      <c r="WHF41" s="71"/>
      <c r="WHG41" s="71"/>
      <c r="WHH41" s="71"/>
      <c r="WHI41" s="71"/>
      <c r="WHJ41" s="71"/>
      <c r="WHK41" s="71"/>
      <c r="WHL41" s="71"/>
      <c r="WHM41" s="71"/>
      <c r="WHN41" s="71"/>
      <c r="WHO41" s="71"/>
      <c r="WHP41" s="71"/>
      <c r="WHQ41" s="71"/>
      <c r="WHR41" s="71"/>
      <c r="WHS41" s="71"/>
      <c r="WHT41" s="71"/>
      <c r="WHU41" s="71"/>
      <c r="WHV41" s="71"/>
      <c r="WHW41" s="71"/>
      <c r="WHX41" s="71"/>
      <c r="WHY41" s="71"/>
      <c r="WHZ41" s="71"/>
      <c r="WIA41" s="71"/>
      <c r="WIB41" s="71"/>
      <c r="WIC41" s="71"/>
      <c r="WID41" s="71"/>
      <c r="WIE41" s="71"/>
      <c r="WIF41" s="71"/>
      <c r="WIG41" s="71"/>
      <c r="WIH41" s="71"/>
      <c r="WII41" s="71"/>
      <c r="WIJ41" s="71"/>
      <c r="WIK41" s="71"/>
      <c r="WIL41" s="71"/>
      <c r="WIM41" s="71"/>
      <c r="WIN41" s="71"/>
      <c r="WIO41" s="71"/>
      <c r="WIP41" s="71"/>
      <c r="WIQ41" s="71"/>
      <c r="WIR41" s="71"/>
      <c r="WIS41" s="71"/>
      <c r="WIT41" s="71"/>
      <c r="WIU41" s="71"/>
      <c r="WIV41" s="71"/>
      <c r="WIW41" s="71"/>
      <c r="WIX41" s="71"/>
      <c r="WIY41" s="71"/>
      <c r="WIZ41" s="71"/>
      <c r="WJA41" s="71"/>
      <c r="WJB41" s="71"/>
      <c r="WJC41" s="71"/>
      <c r="WJD41" s="71"/>
      <c r="WJE41" s="71"/>
      <c r="WJF41" s="71"/>
      <c r="WJG41" s="71"/>
      <c r="WJH41" s="71"/>
      <c r="WJI41" s="71"/>
      <c r="WJJ41" s="71"/>
      <c r="WJK41" s="71"/>
      <c r="WJL41" s="71"/>
      <c r="WJM41" s="71"/>
      <c r="WJN41" s="71"/>
      <c r="WJO41" s="71"/>
      <c r="WJP41" s="71"/>
      <c r="WJQ41" s="71"/>
      <c r="WJR41" s="71"/>
      <c r="WJS41" s="71"/>
      <c r="WJT41" s="71"/>
      <c r="WJU41" s="71"/>
      <c r="WJV41" s="71"/>
      <c r="WJW41" s="71"/>
      <c r="WJX41" s="71"/>
      <c r="WJY41" s="71"/>
      <c r="WJZ41" s="71"/>
      <c r="WKA41" s="71"/>
      <c r="WKB41" s="71"/>
      <c r="WKC41" s="71"/>
      <c r="WKD41" s="71"/>
      <c r="WKE41" s="71"/>
      <c r="WKF41" s="71"/>
      <c r="WKG41" s="71"/>
      <c r="WKH41" s="71"/>
      <c r="WKI41" s="71"/>
      <c r="WKJ41" s="71"/>
      <c r="WKK41" s="71"/>
      <c r="WKL41" s="71"/>
      <c r="WKM41" s="71"/>
      <c r="WKN41" s="71"/>
      <c r="WKO41" s="71"/>
      <c r="WKP41" s="71"/>
      <c r="WKQ41" s="71"/>
      <c r="WKR41" s="71"/>
      <c r="WKS41" s="71"/>
      <c r="WKT41" s="71"/>
      <c r="WKU41" s="71"/>
      <c r="WKV41" s="71"/>
      <c r="WKW41" s="71"/>
      <c r="WKX41" s="71"/>
      <c r="WKY41" s="71"/>
      <c r="WKZ41" s="71"/>
      <c r="WLA41" s="71"/>
      <c r="WLB41" s="71"/>
      <c r="WLC41" s="71"/>
      <c r="WLD41" s="71"/>
      <c r="WLE41" s="71"/>
      <c r="WLF41" s="71"/>
      <c r="WLG41" s="71"/>
      <c r="WLH41" s="71"/>
      <c r="WLI41" s="71"/>
      <c r="WLJ41" s="71"/>
      <c r="WLK41" s="71"/>
      <c r="WLL41" s="71"/>
      <c r="WLM41" s="71"/>
      <c r="WLN41" s="71"/>
      <c r="WLO41" s="71"/>
      <c r="WLP41" s="71"/>
      <c r="WLQ41" s="71"/>
      <c r="WLR41" s="71"/>
      <c r="WLS41" s="71"/>
      <c r="WLT41" s="71"/>
      <c r="WLU41" s="71"/>
      <c r="WLV41" s="71"/>
      <c r="WLW41" s="71"/>
      <c r="WLX41" s="71"/>
      <c r="WLY41" s="71"/>
      <c r="WLZ41" s="71"/>
      <c r="WMA41" s="71"/>
      <c r="WMB41" s="71"/>
      <c r="WMC41" s="71"/>
      <c r="WMD41" s="71"/>
      <c r="WME41" s="71"/>
      <c r="WMF41" s="71"/>
      <c r="WMG41" s="71"/>
      <c r="WMH41" s="71"/>
      <c r="WMI41" s="71"/>
      <c r="WMJ41" s="71"/>
      <c r="WMK41" s="71"/>
      <c r="WML41" s="71"/>
      <c r="WMM41" s="71"/>
      <c r="WMN41" s="71"/>
      <c r="WMO41" s="71"/>
      <c r="WMP41" s="71"/>
      <c r="WMQ41" s="71"/>
      <c r="WMR41" s="71"/>
      <c r="WMS41" s="71"/>
      <c r="WMT41" s="71"/>
      <c r="WMU41" s="71"/>
      <c r="WMV41" s="71"/>
      <c r="WMW41" s="71"/>
      <c r="WMX41" s="71"/>
      <c r="WMY41" s="71"/>
      <c r="WMZ41" s="71"/>
      <c r="WNA41" s="71"/>
      <c r="WNB41" s="71"/>
      <c r="WNC41" s="71"/>
      <c r="WND41" s="71"/>
      <c r="WNE41" s="71"/>
      <c r="WNF41" s="71"/>
      <c r="WNG41" s="71"/>
      <c r="WNH41" s="71"/>
      <c r="WNI41" s="71"/>
      <c r="WNJ41" s="71"/>
      <c r="WNK41" s="71"/>
      <c r="WNL41" s="71"/>
      <c r="WNM41" s="71"/>
      <c r="WNN41" s="71"/>
      <c r="WNO41" s="71"/>
      <c r="WNP41" s="71"/>
      <c r="WNQ41" s="71"/>
      <c r="WNR41" s="71"/>
      <c r="WNS41" s="71"/>
      <c r="WNT41" s="71"/>
      <c r="WNU41" s="71"/>
      <c r="WNV41" s="71"/>
      <c r="WNW41" s="71"/>
      <c r="WNX41" s="71"/>
      <c r="WNY41" s="71"/>
      <c r="WNZ41" s="71"/>
      <c r="WOA41" s="71"/>
      <c r="WOB41" s="71"/>
      <c r="WOC41" s="71"/>
      <c r="WOD41" s="71"/>
      <c r="WOE41" s="71"/>
      <c r="WOF41" s="71"/>
      <c r="WOG41" s="71"/>
      <c r="WOH41" s="71"/>
      <c r="WOI41" s="71"/>
      <c r="WOJ41" s="71"/>
      <c r="WOK41" s="71"/>
      <c r="WOL41" s="71"/>
      <c r="WOM41" s="71"/>
      <c r="WON41" s="71"/>
      <c r="WOO41" s="71"/>
      <c r="WOP41" s="71"/>
      <c r="WOQ41" s="71"/>
      <c r="WOR41" s="71"/>
      <c r="WOS41" s="71"/>
      <c r="WOT41" s="71"/>
      <c r="WOU41" s="71"/>
      <c r="WOV41" s="71"/>
      <c r="WOW41" s="71"/>
      <c r="WOX41" s="71"/>
      <c r="WOY41" s="71"/>
      <c r="WOZ41" s="71"/>
      <c r="WPA41" s="71"/>
      <c r="WPB41" s="71"/>
      <c r="WPC41" s="71"/>
      <c r="WPD41" s="71"/>
      <c r="WPE41" s="71"/>
      <c r="WPF41" s="71"/>
      <c r="WPG41" s="71"/>
      <c r="WPH41" s="71"/>
      <c r="WPI41" s="71"/>
      <c r="WPJ41" s="71"/>
      <c r="WPK41" s="71"/>
      <c r="WPL41" s="71"/>
      <c r="WPM41" s="71"/>
      <c r="WPN41" s="71"/>
      <c r="WPO41" s="71"/>
      <c r="WPP41" s="71"/>
      <c r="WPQ41" s="71"/>
      <c r="WPR41" s="71"/>
      <c r="WPS41" s="71"/>
      <c r="WPT41" s="71"/>
      <c r="WPU41" s="71"/>
      <c r="WPV41" s="71"/>
      <c r="WPW41" s="71"/>
      <c r="WPX41" s="71"/>
      <c r="WPY41" s="71"/>
      <c r="WPZ41" s="71"/>
      <c r="WQA41" s="71"/>
      <c r="WQB41" s="71"/>
      <c r="WQC41" s="71"/>
      <c r="WQD41" s="71"/>
      <c r="WQE41" s="71"/>
      <c r="WQF41" s="71"/>
      <c r="WQG41" s="71"/>
      <c r="WQH41" s="71"/>
      <c r="WQI41" s="71"/>
      <c r="WQJ41" s="71"/>
      <c r="WQK41" s="71"/>
      <c r="WQL41" s="71"/>
      <c r="WQM41" s="71"/>
      <c r="WQN41" s="71"/>
      <c r="WQO41" s="71"/>
      <c r="WQP41" s="71"/>
      <c r="WQQ41" s="71"/>
      <c r="WQR41" s="71"/>
      <c r="WQS41" s="71"/>
      <c r="WQT41" s="71"/>
      <c r="WQU41" s="71"/>
      <c r="WQV41" s="71"/>
      <c r="WQW41" s="71"/>
      <c r="WQX41" s="71"/>
      <c r="WQY41" s="71"/>
      <c r="WQZ41" s="71"/>
      <c r="WRA41" s="71"/>
      <c r="WRB41" s="71"/>
      <c r="WRC41" s="71"/>
      <c r="WRD41" s="71"/>
      <c r="WRE41" s="71"/>
      <c r="WRF41" s="71"/>
      <c r="WRG41" s="71"/>
      <c r="WRH41" s="71"/>
      <c r="WRI41" s="71"/>
      <c r="WRJ41" s="71"/>
      <c r="WRK41" s="71"/>
      <c r="WRL41" s="71"/>
      <c r="WRM41" s="71"/>
      <c r="WRN41" s="71"/>
      <c r="WRO41" s="71"/>
      <c r="WRP41" s="71"/>
      <c r="WRQ41" s="71"/>
      <c r="WRR41" s="71"/>
      <c r="WRS41" s="71"/>
      <c r="WRT41" s="71"/>
      <c r="WRU41" s="71"/>
      <c r="WRV41" s="71"/>
      <c r="WRW41" s="71"/>
      <c r="WRX41" s="71"/>
      <c r="WRY41" s="71"/>
      <c r="WRZ41" s="71"/>
      <c r="WSA41" s="71"/>
      <c r="WSB41" s="71"/>
      <c r="WSC41" s="71"/>
      <c r="WSD41" s="71"/>
      <c r="WSE41" s="71"/>
      <c r="WSF41" s="71"/>
      <c r="WSG41" s="71"/>
      <c r="WSH41" s="71"/>
      <c r="WSI41" s="71"/>
      <c r="WSJ41" s="71"/>
      <c r="WSK41" s="71"/>
      <c r="WSL41" s="71"/>
      <c r="WSM41" s="71"/>
      <c r="WSN41" s="71"/>
      <c r="WSO41" s="71"/>
      <c r="WSP41" s="71"/>
      <c r="WSQ41" s="71"/>
      <c r="WSR41" s="71"/>
      <c r="WSS41" s="71"/>
      <c r="WST41" s="71"/>
      <c r="WSU41" s="71"/>
      <c r="WSV41" s="71"/>
      <c r="WSW41" s="71"/>
      <c r="WSX41" s="71"/>
      <c r="WSY41" s="71"/>
      <c r="WSZ41" s="71"/>
      <c r="WTA41" s="71"/>
      <c r="WTB41" s="71"/>
      <c r="WTC41" s="71"/>
      <c r="WTD41" s="71"/>
      <c r="WTE41" s="71"/>
      <c r="WTF41" s="71"/>
      <c r="WTG41" s="71"/>
      <c r="WTH41" s="71"/>
      <c r="WTI41" s="71"/>
      <c r="WTJ41" s="71"/>
      <c r="WTK41" s="71"/>
      <c r="WTL41" s="71"/>
      <c r="WTM41" s="71"/>
      <c r="WTN41" s="71"/>
      <c r="WTO41" s="71"/>
      <c r="WTP41" s="71"/>
      <c r="WTQ41" s="71"/>
      <c r="WTR41" s="71"/>
      <c r="WTS41" s="71"/>
      <c r="WTT41" s="71"/>
      <c r="WTU41" s="71"/>
      <c r="WTV41" s="71"/>
      <c r="WTW41" s="71"/>
      <c r="WTX41" s="71"/>
      <c r="WTY41" s="71"/>
      <c r="WTZ41" s="71"/>
      <c r="WUA41" s="71"/>
      <c r="WUB41" s="71"/>
      <c r="WUC41" s="71"/>
      <c r="WUD41" s="71"/>
      <c r="WUE41" s="71"/>
      <c r="WUF41" s="71"/>
      <c r="WUG41" s="71"/>
      <c r="WUH41" s="71"/>
      <c r="WUI41" s="71"/>
      <c r="WUJ41" s="71"/>
      <c r="WUK41" s="71"/>
      <c r="WUL41" s="71"/>
      <c r="WUM41" s="71"/>
      <c r="WUN41" s="71"/>
      <c r="WUO41" s="71"/>
      <c r="WUP41" s="71"/>
      <c r="WUQ41" s="71"/>
      <c r="WUR41" s="71"/>
      <c r="WUS41" s="71"/>
      <c r="WUT41" s="71"/>
      <c r="WUU41" s="71"/>
      <c r="WUV41" s="71"/>
      <c r="WUW41" s="71"/>
      <c r="WUX41" s="71"/>
      <c r="WUY41" s="71"/>
      <c r="WUZ41" s="71"/>
      <c r="WVA41" s="71"/>
      <c r="WVB41" s="71"/>
      <c r="WVC41" s="71"/>
      <c r="WVD41" s="71"/>
      <c r="WVE41" s="71"/>
      <c r="WVF41" s="71"/>
      <c r="WVG41" s="71"/>
      <c r="WVH41" s="71"/>
      <c r="WVI41" s="71"/>
      <c r="WVJ41" s="71"/>
      <c r="WVK41" s="71"/>
      <c r="WVL41" s="71"/>
      <c r="WVM41" s="71"/>
      <c r="WVN41" s="71"/>
      <c r="WVO41" s="71"/>
      <c r="WVP41" s="71"/>
      <c r="WVQ41" s="71"/>
      <c r="WVR41" s="71"/>
      <c r="WVS41" s="71"/>
      <c r="WVT41" s="71"/>
      <c r="WVU41" s="71"/>
      <c r="WVV41" s="71"/>
      <c r="WVW41" s="71"/>
      <c r="WVX41" s="71"/>
      <c r="WVY41" s="71"/>
      <c r="WVZ41" s="71"/>
      <c r="WWA41" s="71"/>
      <c r="WWB41" s="71"/>
      <c r="WWC41" s="71"/>
      <c r="WWD41" s="71"/>
      <c r="WWE41" s="71"/>
      <c r="WWF41" s="71"/>
      <c r="WWG41" s="71"/>
      <c r="WWH41" s="71"/>
      <c r="WWI41" s="71"/>
      <c r="WWJ41" s="71"/>
      <c r="WWK41" s="71"/>
      <c r="WWL41" s="71"/>
      <c r="WWM41" s="71"/>
      <c r="WWN41" s="71"/>
      <c r="WWO41" s="71"/>
      <c r="WWP41" s="71"/>
      <c r="WWQ41" s="71"/>
      <c r="WWR41" s="71"/>
      <c r="WWS41" s="71"/>
      <c r="WWT41" s="71"/>
      <c r="WWU41" s="71"/>
      <c r="WWV41" s="71"/>
      <c r="WWW41" s="71"/>
      <c r="WWX41" s="71"/>
      <c r="WWY41" s="71"/>
      <c r="WWZ41" s="71"/>
      <c r="WXA41" s="71"/>
      <c r="WXB41" s="71"/>
      <c r="WXC41" s="71"/>
      <c r="WXD41" s="71"/>
      <c r="WXE41" s="71"/>
      <c r="WXF41" s="71"/>
      <c r="WXG41" s="71"/>
      <c r="WXH41" s="71"/>
      <c r="WXI41" s="71"/>
      <c r="WXJ41" s="71"/>
      <c r="WXK41" s="71"/>
      <c r="WXL41" s="71"/>
      <c r="WXM41" s="71"/>
      <c r="WXN41" s="71"/>
      <c r="WXO41" s="71"/>
      <c r="WXP41" s="71"/>
      <c r="WXQ41" s="71"/>
      <c r="WXR41" s="71"/>
      <c r="WXS41" s="71"/>
      <c r="WXT41" s="71"/>
      <c r="WXU41" s="71"/>
      <c r="WXV41" s="71"/>
      <c r="WXW41" s="71"/>
      <c r="WXX41" s="71"/>
      <c r="WXY41" s="71"/>
      <c r="WXZ41" s="71"/>
      <c r="WYA41" s="71"/>
      <c r="WYB41" s="71"/>
      <c r="WYC41" s="71"/>
      <c r="WYD41" s="71"/>
      <c r="WYE41" s="71"/>
      <c r="WYF41" s="71"/>
      <c r="WYG41" s="71"/>
      <c r="WYH41" s="71"/>
      <c r="WYI41" s="71"/>
      <c r="WYJ41" s="71"/>
      <c r="WYK41" s="71"/>
      <c r="WYL41" s="71"/>
      <c r="WYM41" s="71"/>
      <c r="WYN41" s="71"/>
      <c r="WYO41" s="71"/>
      <c r="WYP41" s="71"/>
      <c r="WYQ41" s="71"/>
      <c r="WYR41" s="71"/>
      <c r="WYS41" s="71"/>
      <c r="WYT41" s="71"/>
      <c r="WYU41" s="71"/>
      <c r="WYV41" s="71"/>
      <c r="WYW41" s="71"/>
      <c r="WYX41" s="71"/>
      <c r="WYY41" s="71"/>
      <c r="WYZ41" s="71"/>
      <c r="WZA41" s="71"/>
      <c r="WZB41" s="71"/>
      <c r="WZC41" s="71"/>
      <c r="WZD41" s="71"/>
      <c r="WZE41" s="71"/>
      <c r="WZF41" s="71"/>
      <c r="WZG41" s="71"/>
      <c r="WZH41" s="71"/>
      <c r="WZI41" s="71"/>
      <c r="WZJ41" s="71"/>
      <c r="WZK41" s="71"/>
      <c r="WZL41" s="71"/>
      <c r="WZM41" s="71"/>
      <c r="WZN41" s="71"/>
      <c r="WZO41" s="71"/>
      <c r="WZP41" s="71"/>
      <c r="WZQ41" s="71"/>
      <c r="WZR41" s="71"/>
      <c r="WZS41" s="71"/>
      <c r="WZT41" s="71"/>
      <c r="WZU41" s="71"/>
      <c r="WZV41" s="71"/>
      <c r="WZW41" s="71"/>
      <c r="WZX41" s="71"/>
      <c r="WZY41" s="71"/>
      <c r="WZZ41" s="71"/>
      <c r="XAA41" s="71"/>
      <c r="XAB41" s="71"/>
      <c r="XAC41" s="71"/>
      <c r="XAD41" s="71"/>
      <c r="XAE41" s="71"/>
      <c r="XAF41" s="71"/>
      <c r="XAG41" s="71"/>
      <c r="XAH41" s="71"/>
      <c r="XAI41" s="71"/>
      <c r="XAJ41" s="71"/>
      <c r="XAK41" s="71"/>
      <c r="XAL41" s="71"/>
      <c r="XAM41" s="71"/>
      <c r="XAN41" s="71"/>
      <c r="XAO41" s="71"/>
      <c r="XAP41" s="71"/>
      <c r="XAQ41" s="71"/>
      <c r="XAR41" s="71"/>
      <c r="XAS41" s="71"/>
      <c r="XAT41" s="71"/>
      <c r="XAU41" s="71"/>
      <c r="XAV41" s="71"/>
      <c r="XAW41" s="71"/>
      <c r="XAX41" s="71"/>
      <c r="XAY41" s="71"/>
      <c r="XAZ41" s="71"/>
      <c r="XBA41" s="71"/>
      <c r="XBB41" s="71"/>
      <c r="XBC41" s="71"/>
      <c r="XBD41" s="71"/>
      <c r="XBE41" s="71"/>
      <c r="XBF41" s="71"/>
      <c r="XBG41" s="71"/>
      <c r="XBH41" s="71"/>
      <c r="XBI41" s="71"/>
      <c r="XBJ41" s="71"/>
      <c r="XBK41" s="71"/>
      <c r="XBL41" s="71"/>
      <c r="XBM41" s="71"/>
      <c r="XBN41" s="71"/>
      <c r="XBO41" s="71"/>
      <c r="XBP41" s="71"/>
      <c r="XBQ41" s="71"/>
      <c r="XBR41" s="71"/>
      <c r="XBS41" s="71"/>
      <c r="XBT41" s="71"/>
      <c r="XBU41" s="71"/>
      <c r="XBV41" s="71"/>
      <c r="XBW41" s="71"/>
      <c r="XBX41" s="71"/>
      <c r="XBY41" s="71"/>
      <c r="XBZ41" s="71"/>
      <c r="XCA41" s="71"/>
      <c r="XCB41" s="71"/>
      <c r="XCC41" s="71"/>
      <c r="XCD41" s="71"/>
      <c r="XCE41" s="71"/>
      <c r="XCF41" s="71"/>
      <c r="XCG41" s="71"/>
      <c r="XCH41" s="71"/>
      <c r="XCI41" s="71"/>
      <c r="XCJ41" s="71"/>
      <c r="XCK41" s="71"/>
      <c r="XCL41" s="71"/>
      <c r="XCM41" s="71"/>
      <c r="XCN41" s="71"/>
      <c r="XCO41" s="71"/>
      <c r="XCP41" s="71"/>
      <c r="XCQ41" s="71"/>
      <c r="XCR41" s="71"/>
      <c r="XCS41" s="71"/>
      <c r="XCT41" s="71"/>
      <c r="XCU41" s="71"/>
      <c r="XCV41" s="71"/>
      <c r="XCW41" s="71"/>
      <c r="XCX41" s="71"/>
      <c r="XCY41" s="71"/>
      <c r="XCZ41" s="71"/>
      <c r="XDA41" s="71"/>
      <c r="XDB41" s="71"/>
      <c r="XDC41" s="71"/>
      <c r="XDD41" s="71"/>
      <c r="XDE41" s="71"/>
      <c r="XDF41" s="71"/>
      <c r="XDG41" s="71"/>
      <c r="XDH41" s="71"/>
      <c r="XDI41" s="71"/>
      <c r="XDJ41" s="71"/>
      <c r="XDK41" s="71"/>
      <c r="XDL41" s="71"/>
      <c r="XDM41" s="71"/>
      <c r="XDN41" s="71"/>
      <c r="XDO41" s="71"/>
      <c r="XDP41" s="71"/>
      <c r="XDQ41" s="71"/>
      <c r="XDR41" s="71"/>
      <c r="XDS41" s="71"/>
      <c r="XDT41" s="71"/>
      <c r="XDU41" s="71"/>
      <c r="XDV41" s="71"/>
      <c r="XDW41" s="71"/>
      <c r="XDX41" s="71"/>
      <c r="XDY41" s="71"/>
      <c r="XDZ41" s="71"/>
      <c r="XEA41" s="71"/>
      <c r="XEB41" s="71"/>
      <c r="XEC41" s="71"/>
      <c r="XED41" s="71"/>
      <c r="XEE41" s="71"/>
      <c r="XEF41" s="71"/>
      <c r="XEG41" s="71"/>
      <c r="XEH41" s="71"/>
      <c r="XEI41" s="71"/>
      <c r="XEJ41" s="71"/>
      <c r="XEK41" s="71"/>
      <c r="XEL41" s="71"/>
      <c r="XEM41" s="71"/>
      <c r="XEN41" s="71"/>
      <c r="XEO41" s="71"/>
      <c r="XEP41" s="71"/>
      <c r="XEQ41" s="71"/>
      <c r="XER41" s="71"/>
      <c r="XES41" s="71"/>
      <c r="XET41" s="71"/>
      <c r="XEU41" s="71"/>
      <c r="XEV41" s="71"/>
      <c r="XEW41" s="71"/>
      <c r="XEX41" s="71"/>
      <c r="XEY41" s="71"/>
      <c r="XEZ41" s="71"/>
      <c r="XFA41" s="71"/>
      <c r="XFB41" s="71"/>
      <c r="XFC41" s="71"/>
      <c r="XFD41" s="71"/>
    </row>
    <row r="42" spans="1:16384" ht="21.95" customHeight="1" x14ac:dyDescent="0.2">
      <c r="A42" s="141" t="s">
        <v>129</v>
      </c>
      <c r="B42" s="154" t="s">
        <v>2380</v>
      </c>
      <c r="C42" s="142"/>
      <c r="D42" s="143"/>
      <c r="E42" s="143"/>
      <c r="F42" s="143"/>
      <c r="G42" s="99" t="str">
        <f>B54</f>
        <v>Income Qualification</v>
      </c>
      <c r="H42" s="115"/>
      <c r="I42" s="255"/>
      <c r="J42" s="255"/>
      <c r="K42" s="255"/>
      <c r="L42" s="255"/>
      <c r="M42" s="255"/>
      <c r="N42" s="255"/>
      <c r="O42" s="255"/>
      <c r="P42" s="255"/>
      <c r="Q42" s="255"/>
      <c r="R42" s="255"/>
      <c r="S42" s="255"/>
      <c r="T42" s="255"/>
      <c r="U42" s="255"/>
      <c r="V42" s="255"/>
      <c r="W42" s="255"/>
      <c r="X42" s="115"/>
      <c r="Y42" s="117"/>
    </row>
    <row r="43" spans="1:16384" ht="21.95" customHeight="1" x14ac:dyDescent="0.2">
      <c r="A43" s="129" t="s">
        <v>2257</v>
      </c>
      <c r="B43" s="144" t="str">
        <f>IF(U47="","",U47)</f>
        <v/>
      </c>
      <c r="C43" s="137">
        <f ca="1">VLOOKUP(A43,DB_TBL_DATA_FIELDS[[FIELD_ID]:[PCT_CALC_FIELD_STATUS_CODE]],22,FALSE)</f>
        <v>1</v>
      </c>
      <c r="D43" s="137" t="str">
        <f>IF(VLOOKUP(A43,DB_TBL_DATA_FIELDS[[FIELD_ID]:[ERROR_MESSAGE]],23,FALSE)&lt;&gt;0,VLOOKUP(A43,DB_TBL_DATA_FIELDS[[FIELD_ID]:[ERROR_MESSAGE]],23,FALSE),"")</f>
        <v/>
      </c>
      <c r="E43" s="137">
        <f>VLOOKUP(A43,DB_TBL_DATA_FIELDS[[#All],[FIELD_ID]:[RANGE_VALIDATION_MAX]],18,FALSE)</f>
        <v>0</v>
      </c>
      <c r="F43" s="137">
        <f>VLOOKUP(A43,DB_TBL_DATA_FIELDS[[#All],[FIELD_ID]:[RANGE_VALIDATION_MAX]],19,FALSE)</f>
        <v>999999999999</v>
      </c>
      <c r="G43" s="137">
        <f t="shared" ref="G43:G46" ca="1" si="3">IF(C43&lt;0,"",C43)</f>
        <v>1</v>
      </c>
      <c r="H43" s="115"/>
      <c r="I43" s="71"/>
      <c r="J43" s="115"/>
      <c r="K43" s="115"/>
      <c r="L43" s="115"/>
      <c r="M43" s="115"/>
      <c r="N43" s="115"/>
      <c r="O43" s="71"/>
      <c r="P43" s="115"/>
      <c r="Q43" s="115"/>
      <c r="R43" s="115"/>
      <c r="S43" s="115"/>
      <c r="T43" s="115"/>
      <c r="U43" s="71"/>
      <c r="V43" s="115"/>
      <c r="W43" s="192"/>
      <c r="X43" s="115"/>
      <c r="Y43" s="117"/>
    </row>
    <row r="44" spans="1:16384" ht="21.95" customHeight="1" thickBot="1" x14ac:dyDescent="0.25">
      <c r="A44" s="129" t="s">
        <v>2260</v>
      </c>
      <c r="B44" s="144" t="str">
        <f>IF(U48="","",U48)</f>
        <v/>
      </c>
      <c r="C44" s="137">
        <f ca="1">VLOOKUP(A44,DB_TBL_DATA_FIELDS[[FIELD_ID]:[PCT_CALC_FIELD_STATUS_CODE]],22,FALSE)</f>
        <v>1</v>
      </c>
      <c r="D44" s="137" t="str">
        <f>IF(VLOOKUP(A44,DB_TBL_DATA_FIELDS[[FIELD_ID]:[ERROR_MESSAGE]],23,FALSE)&lt;&gt;0,VLOOKUP(A44,DB_TBL_DATA_FIELDS[[FIELD_ID]:[ERROR_MESSAGE]],23,FALSE),"")</f>
        <v/>
      </c>
      <c r="E44" s="137">
        <f>VLOOKUP(A44,DB_TBL_DATA_FIELDS[[#All],[FIELD_ID]:[RANGE_VALIDATION_MAX]],18,FALSE)</f>
        <v>0</v>
      </c>
      <c r="F44" s="137">
        <f>VLOOKUP(A44,DB_TBL_DATA_FIELDS[[#All],[FIELD_ID]:[RANGE_VALIDATION_MAX]],19,FALSE)</f>
        <v>32767</v>
      </c>
      <c r="G44" s="137">
        <f t="shared" ca="1" si="3"/>
        <v>1</v>
      </c>
      <c r="H44" s="117"/>
      <c r="I44" s="72" t="str">
        <f>B42</f>
        <v>Income Qualification</v>
      </c>
      <c r="J44" s="126"/>
      <c r="K44" s="126"/>
      <c r="L44" s="126"/>
      <c r="M44" s="126"/>
      <c r="N44" s="126"/>
      <c r="O44" s="126"/>
      <c r="P44" s="126"/>
      <c r="Q44" s="126"/>
      <c r="R44" s="126"/>
      <c r="S44" s="126"/>
      <c r="T44" s="126"/>
      <c r="U44" s="126"/>
      <c r="V44" s="126"/>
      <c r="W44" s="126"/>
      <c r="X44" s="92" t="str">
        <f ca="1">"Status: "&amp;$B$52</f>
        <v>Status: Not Started</v>
      </c>
      <c r="Y44" s="117"/>
    </row>
    <row r="45" spans="1:16384" ht="21.95" customHeight="1" x14ac:dyDescent="0.2">
      <c r="A45" s="129" t="s">
        <v>2266</v>
      </c>
      <c r="B45" s="144" t="str">
        <f t="shared" ref="B45:B46" si="4">IF(U49="","",U49)</f>
        <v/>
      </c>
      <c r="C45" s="137">
        <f ca="1">VLOOKUP(A45,DB_TBL_DATA_FIELDS[[FIELD_ID]:[PCT_CALC_FIELD_STATUS_CODE]],22,FALSE)</f>
        <v>1</v>
      </c>
      <c r="D45" s="137" t="str">
        <f>IF(VLOOKUP(A45,DB_TBL_DATA_FIELDS[[FIELD_ID]:[ERROR_MESSAGE]],23,FALSE)&lt;&gt;0,VLOOKUP(A45,DB_TBL_DATA_FIELDS[[FIELD_ID]:[ERROR_MESSAGE]],23,FALSE),"")</f>
        <v/>
      </c>
      <c r="E45" s="137">
        <f>VLOOKUP(A45,DB_TBL_DATA_FIELDS[[#All],[FIELD_ID]:[RANGE_VALIDATION_MAX]],18,FALSE)</f>
        <v>0</v>
      </c>
      <c r="F45" s="137">
        <f>VLOOKUP(A45,DB_TBL_DATA_FIELDS[[#All],[FIELD_ID]:[RANGE_VALIDATION_MAX]],19,FALSE)</f>
        <v>0.8</v>
      </c>
      <c r="G45" s="137">
        <f t="shared" ca="1" si="3"/>
        <v>1</v>
      </c>
      <c r="H45" s="117"/>
      <c r="I45" s="117"/>
      <c r="J45" s="78"/>
      <c r="K45" s="117"/>
      <c r="L45" s="78"/>
      <c r="M45" s="117"/>
      <c r="N45" s="78"/>
      <c r="O45" s="117"/>
      <c r="P45" s="78"/>
      <c r="Q45" s="117"/>
      <c r="R45" s="78"/>
      <c r="S45" s="117"/>
      <c r="T45" s="78"/>
      <c r="U45" s="117"/>
      <c r="V45" s="78"/>
      <c r="W45" s="117"/>
      <c r="X45" s="78"/>
      <c r="Y45" s="117"/>
    </row>
    <row r="46" spans="1:16384" ht="21.95" customHeight="1" x14ac:dyDescent="0.2">
      <c r="A46" s="129" t="s">
        <v>2270</v>
      </c>
      <c r="B46" s="144" t="str">
        <f t="shared" si="4"/>
        <v/>
      </c>
      <c r="C46" s="137">
        <f ca="1">VLOOKUP(A46,DB_TBL_DATA_FIELDS[[FIELD_ID]:[PCT_CALC_FIELD_STATUS_CODE]],22,FALSE)</f>
        <v>1</v>
      </c>
      <c r="D46" s="137" t="str">
        <f>IF(VLOOKUP(A46,DB_TBL_DATA_FIELDS[[FIELD_ID]:[ERROR_MESSAGE]],23,FALSE)&lt;&gt;0,VLOOKUP(A46,DB_TBL_DATA_FIELDS[[FIELD_ID]:[ERROR_MESSAGE]],23,FALSE),"")</f>
        <v/>
      </c>
      <c r="E46" s="137">
        <f>VLOOKUP(A46,DB_TBL_DATA_FIELDS[[#All],[FIELD_ID]:[RANGE_VALIDATION_MAX]],18,FALSE)</f>
        <v>1900</v>
      </c>
      <c r="F46" s="137">
        <f>VLOOKUP(A46,DB_TBL_DATA_FIELDS[[#All],[FIELD_ID]:[RANGE_VALIDATION_MAX]],19,FALSE)</f>
        <v>9999</v>
      </c>
      <c r="G46" s="137">
        <f t="shared" ca="1" si="3"/>
        <v>1</v>
      </c>
      <c r="H46" s="117"/>
      <c r="I46" s="115"/>
      <c r="J46" s="78"/>
      <c r="K46" s="117"/>
      <c r="L46" s="78"/>
      <c r="M46" s="117"/>
      <c r="N46" s="78"/>
      <c r="O46" s="117"/>
      <c r="P46" s="78"/>
      <c r="Q46" s="117"/>
      <c r="R46" s="78"/>
      <c r="S46" s="117"/>
      <c r="T46" s="78"/>
      <c r="U46" s="115"/>
      <c r="V46" s="115"/>
      <c r="W46" s="115"/>
      <c r="X46" s="115"/>
      <c r="Y46" s="117"/>
    </row>
    <row r="47" spans="1:16384" ht="21.95" customHeight="1" x14ac:dyDescent="0.2">
      <c r="A47" s="145" t="s">
        <v>130</v>
      </c>
      <c r="B47" s="138" t="str">
        <f>"C"&amp;MATCH(LEFT(A47,LEN(A47)-LEN("_RANGE")),A:A,0)+1&amp;":C"&amp;(ROW()-1)</f>
        <v>C43:C46</v>
      </c>
      <c r="C47" s="137"/>
      <c r="D47" s="137"/>
      <c r="E47" s="137"/>
      <c r="F47" s="137"/>
      <c r="G47" s="137"/>
      <c r="H47" s="117"/>
      <c r="I47" s="117" t="s">
        <v>2258</v>
      </c>
      <c r="J47" s="78"/>
      <c r="K47" s="117"/>
      <c r="L47" s="78"/>
      <c r="M47" s="117"/>
      <c r="N47" s="78"/>
      <c r="O47" s="117"/>
      <c r="P47" s="78"/>
      <c r="Q47" s="117"/>
      <c r="R47" s="78"/>
      <c r="S47" s="117"/>
      <c r="T47" s="78"/>
      <c r="U47" s="256"/>
      <c r="V47" s="257"/>
      <c r="W47" s="258"/>
      <c r="X47" s="90">
        <f ca="1">G43</f>
        <v>1</v>
      </c>
      <c r="Y47" s="117"/>
    </row>
    <row r="48" spans="1:16384" ht="21.95" customHeight="1" x14ac:dyDescent="0.2">
      <c r="A48" s="145" t="s">
        <v>131</v>
      </c>
      <c r="B48" s="138">
        <f ca="1">COUNTIF(INDIRECT($B$47),2)</f>
        <v>0</v>
      </c>
      <c r="C48" s="137"/>
      <c r="D48" s="137"/>
      <c r="E48" s="137"/>
      <c r="F48" s="137"/>
      <c r="G48" s="137"/>
      <c r="H48" s="117"/>
      <c r="I48" s="115" t="s">
        <v>2429</v>
      </c>
      <c r="J48" s="78"/>
      <c r="K48" s="117"/>
      <c r="L48" s="78"/>
      <c r="M48" s="117"/>
      <c r="N48" s="78"/>
      <c r="O48" s="117"/>
      <c r="P48" s="78"/>
      <c r="Q48" s="117"/>
      <c r="S48" s="122"/>
      <c r="T48" s="78"/>
      <c r="U48" s="259"/>
      <c r="V48" s="260"/>
      <c r="W48" s="261"/>
      <c r="X48" s="90">
        <f ca="1">G44</f>
        <v>1</v>
      </c>
      <c r="Y48" s="117"/>
    </row>
    <row r="49" spans="1:25" ht="21.95" customHeight="1" x14ac:dyDescent="0.2">
      <c r="A49" s="145" t="s">
        <v>132</v>
      </c>
      <c r="B49" s="138">
        <f ca="1">COUNTIF(INDIRECT($B$47),0)+COUNTIF(INDIRECT($B$47),1)+COUNTIF(INDIRECT($B$47),2)</f>
        <v>4</v>
      </c>
      <c r="C49" s="137"/>
      <c r="D49" s="137"/>
      <c r="E49" s="137"/>
      <c r="F49" s="137"/>
      <c r="G49" s="137"/>
      <c r="H49" s="117"/>
      <c r="I49" s="117" t="s">
        <v>2408</v>
      </c>
      <c r="J49" s="78"/>
      <c r="K49" s="117"/>
      <c r="L49" s="78"/>
      <c r="M49" s="117"/>
      <c r="N49" s="78"/>
      <c r="O49" s="117"/>
      <c r="P49" s="78"/>
      <c r="Q49" s="117"/>
      <c r="R49" s="78"/>
      <c r="S49" s="117"/>
      <c r="T49" s="78"/>
      <c r="U49" s="262"/>
      <c r="V49" s="263"/>
      <c r="W49" s="264"/>
      <c r="X49" s="90">
        <f ca="1">G45</f>
        <v>1</v>
      </c>
      <c r="Y49" s="117"/>
    </row>
    <row r="50" spans="1:25" ht="21.95" customHeight="1" x14ac:dyDescent="0.2">
      <c r="A50" s="145" t="s">
        <v>133</v>
      </c>
      <c r="B50" s="138">
        <f ca="1">COUNTIF(INDIRECT($B$47),0)</f>
        <v>0</v>
      </c>
      <c r="C50" s="137" t="s">
        <v>2185</v>
      </c>
      <c r="D50" s="137"/>
      <c r="E50" s="137"/>
      <c r="F50" s="137"/>
      <c r="G50" s="137"/>
      <c r="H50" s="117"/>
      <c r="I50" s="115" t="s">
        <v>2394</v>
      </c>
      <c r="J50" s="78"/>
      <c r="K50" s="117"/>
      <c r="L50" s="78"/>
      <c r="M50" s="117"/>
      <c r="N50" s="78"/>
      <c r="O50" s="117"/>
      <c r="P50" s="78"/>
      <c r="Q50" s="117"/>
      <c r="R50" s="78"/>
      <c r="S50" s="117"/>
      <c r="T50" s="78"/>
      <c r="U50" s="256"/>
      <c r="V50" s="257"/>
      <c r="W50" s="258"/>
      <c r="X50" s="90">
        <f ca="1">G46</f>
        <v>1</v>
      </c>
      <c r="Y50" s="117"/>
    </row>
    <row r="51" spans="1:25" ht="21.95" customHeight="1" x14ac:dyDescent="0.2">
      <c r="A51" s="145" t="s">
        <v>134</v>
      </c>
      <c r="B51" s="146">
        <f ca="1">IFERROR(B48/B49,1.01)</f>
        <v>0</v>
      </c>
      <c r="C51" s="137"/>
      <c r="D51" s="137"/>
      <c r="E51" s="137"/>
      <c r="F51" s="137"/>
      <c r="G51" s="137"/>
      <c r="H51" s="117"/>
      <c r="I51" s="115"/>
      <c r="J51" s="78"/>
      <c r="K51" s="117"/>
      <c r="L51" s="78"/>
      <c r="M51" s="117"/>
      <c r="N51" s="78"/>
      <c r="O51" s="117"/>
      <c r="P51" s="78"/>
      <c r="Q51" s="117"/>
      <c r="R51" s="78"/>
      <c r="S51" s="117"/>
      <c r="T51" s="78"/>
      <c r="U51" s="115"/>
      <c r="V51" s="115"/>
      <c r="W51" s="115"/>
      <c r="X51" s="115"/>
      <c r="Y51" s="117"/>
    </row>
    <row r="52" spans="1:25" ht="21.95" customHeight="1" x14ac:dyDescent="0.2">
      <c r="A52" s="145" t="s">
        <v>135</v>
      </c>
      <c r="B52" s="147" t="str">
        <f ca="1">IF(B50&gt;0,"Data Error(s)",IF(B51=0,"Not Started",IF(B51&lt;1,ROUNDUP(B51*100,0)&amp;"% Done",IF(B51&gt;1,"Optional","Complete"))))</f>
        <v>Not Started</v>
      </c>
      <c r="C52" s="137"/>
      <c r="D52" s="137"/>
      <c r="E52" s="137"/>
      <c r="F52" s="137"/>
      <c r="G52" s="137"/>
      <c r="H52" s="117"/>
      <c r="I52" s="100" t="s">
        <v>2430</v>
      </c>
      <c r="J52" s="78"/>
      <c r="K52" s="117"/>
      <c r="L52" s="78"/>
      <c r="M52" s="117"/>
      <c r="N52" s="78"/>
      <c r="O52" s="117"/>
      <c r="P52" s="78"/>
      <c r="Q52" s="117"/>
      <c r="R52" s="78"/>
      <c r="S52" s="117"/>
      <c r="T52" s="78"/>
      <c r="U52" s="115"/>
      <c r="V52" s="115"/>
      <c r="W52" s="115"/>
      <c r="X52" s="115"/>
      <c r="Y52" s="117"/>
    </row>
    <row r="53" spans="1:25" ht="21.95" customHeight="1" x14ac:dyDescent="0.2">
      <c r="A53" s="145" t="s">
        <v>136</v>
      </c>
      <c r="B53" s="138" t="str">
        <f ca="1">IF(B50&gt;0,0,IF(B51&lt;1,"",2))</f>
        <v/>
      </c>
      <c r="C53" s="137"/>
      <c r="D53" s="137"/>
      <c r="E53" s="137"/>
      <c r="F53" s="137"/>
      <c r="G53" s="137"/>
      <c r="H53" s="117"/>
      <c r="I53" s="100" t="s">
        <v>2424</v>
      </c>
      <c r="J53" s="78"/>
      <c r="K53" s="117"/>
      <c r="L53" s="78"/>
      <c r="M53" s="117"/>
      <c r="N53" s="78"/>
      <c r="O53" s="117"/>
      <c r="P53" s="78"/>
      <c r="Q53" s="117"/>
      <c r="R53" s="78"/>
      <c r="S53" s="117"/>
      <c r="T53" s="78"/>
      <c r="U53" s="115"/>
      <c r="V53" s="115"/>
      <c r="W53" s="115"/>
      <c r="X53" s="115"/>
      <c r="Y53" s="117"/>
    </row>
    <row r="54" spans="1:25" ht="21.95" customHeight="1" x14ac:dyDescent="0.2">
      <c r="A54" s="145" t="s">
        <v>137</v>
      </c>
      <c r="B54" s="148" t="s">
        <v>2380</v>
      </c>
      <c r="C54" s="137"/>
      <c r="D54" s="137"/>
      <c r="E54" s="137"/>
      <c r="F54" s="137"/>
      <c r="G54" s="137"/>
      <c r="H54" s="117"/>
      <c r="I54" s="115"/>
      <c r="J54" s="78"/>
      <c r="K54" s="117"/>
      <c r="L54" s="78"/>
      <c r="M54" s="117"/>
      <c r="N54" s="78"/>
      <c r="O54" s="117"/>
      <c r="P54" s="78"/>
      <c r="Q54" s="117"/>
      <c r="R54" s="78"/>
      <c r="S54" s="117"/>
      <c r="T54" s="78"/>
      <c r="U54" s="115"/>
      <c r="V54" s="115"/>
      <c r="W54" s="115"/>
      <c r="X54" s="115"/>
      <c r="Y54" s="117"/>
    </row>
    <row r="55" spans="1:25" ht="21.95" customHeight="1" thickBot="1" x14ac:dyDescent="0.25">
      <c r="A55" s="149" t="s">
        <v>2175</v>
      </c>
      <c r="B55" s="138">
        <v>0</v>
      </c>
      <c r="C55" s="137" t="s">
        <v>2183</v>
      </c>
      <c r="D55" s="137"/>
      <c r="E55" s="137"/>
      <c r="F55" s="137"/>
      <c r="G55" s="137"/>
      <c r="H55" s="117"/>
      <c r="I55" s="72" t="str">
        <f>B57</f>
        <v>Purchased Property Address</v>
      </c>
      <c r="J55" s="126"/>
      <c r="K55" s="126"/>
      <c r="L55" s="126"/>
      <c r="M55" s="126"/>
      <c r="N55" s="126"/>
      <c r="O55" s="126"/>
      <c r="P55" s="126"/>
      <c r="Q55" s="126"/>
      <c r="R55" s="126"/>
      <c r="S55" s="126"/>
      <c r="T55" s="126"/>
      <c r="U55" s="126"/>
      <c r="V55" s="126"/>
      <c r="W55" s="126"/>
      <c r="X55" s="92" t="str">
        <f ca="1">"Status: "&amp;$B$71</f>
        <v>Status: Not Started</v>
      </c>
      <c r="Y55" s="122"/>
    </row>
    <row r="56" spans="1:25" ht="21.95" customHeight="1" x14ac:dyDescent="0.2">
      <c r="A56" s="149" t="s">
        <v>2176</v>
      </c>
      <c r="B56" s="138" t="b">
        <f>(B55&gt;0)</f>
        <v>0</v>
      </c>
      <c r="C56" s="137"/>
      <c r="D56" s="137"/>
      <c r="E56" s="137"/>
      <c r="F56" s="137"/>
      <c r="G56" s="137"/>
      <c r="H56" s="117"/>
      <c r="I56" s="117"/>
      <c r="J56" s="78"/>
      <c r="K56" s="117"/>
      <c r="L56" s="78"/>
      <c r="M56" s="117"/>
      <c r="N56" s="78"/>
      <c r="O56" s="117"/>
      <c r="P56" s="78"/>
      <c r="Q56" s="117"/>
      <c r="R56" s="78"/>
      <c r="S56" s="117"/>
      <c r="T56" s="78"/>
      <c r="U56" s="117"/>
      <c r="V56" s="78"/>
      <c r="W56" s="117"/>
      <c r="X56" s="78"/>
      <c r="Y56" s="122"/>
    </row>
    <row r="57" spans="1:25" ht="21.95" customHeight="1" x14ac:dyDescent="0.2">
      <c r="A57" s="141" t="s">
        <v>157</v>
      </c>
      <c r="B57" s="154" t="s">
        <v>2393</v>
      </c>
      <c r="C57" s="142"/>
      <c r="D57" s="143"/>
      <c r="E57" s="143"/>
      <c r="F57" s="143"/>
      <c r="G57" s="99" t="str">
        <f>B73</f>
        <v>Purchased Property Address</v>
      </c>
      <c r="H57" s="122"/>
      <c r="I57" s="115" t="s">
        <v>156</v>
      </c>
      <c r="J57" s="115"/>
      <c r="K57" s="115"/>
      <c r="L57" s="115"/>
      <c r="M57" s="115"/>
      <c r="N57" s="115"/>
      <c r="O57" s="115"/>
      <c r="P57" s="115"/>
      <c r="S57" s="115" t="s">
        <v>2390</v>
      </c>
      <c r="T57" s="115"/>
      <c r="U57" s="115"/>
      <c r="V57" s="115"/>
      <c r="W57" s="115"/>
      <c r="X57" s="115"/>
      <c r="Y57" s="122"/>
    </row>
    <row r="58" spans="1:25" ht="21.95" customHeight="1" x14ac:dyDescent="0.2">
      <c r="A58" s="129" t="s">
        <v>2273</v>
      </c>
      <c r="B58" s="144" t="str">
        <f>IF(W62="","",IF(UPPER(W62)="YES",TRUE,FALSE))</f>
        <v/>
      </c>
      <c r="C58" s="137">
        <f ca="1">VLOOKUP(A58,DB_TBL_DATA_FIELDS[[FIELD_ID]:[PCT_CALC_FIELD_STATUS_CODE]],22,FALSE)</f>
        <v>1</v>
      </c>
      <c r="D58" s="137" t="str">
        <f>IF(VLOOKUP(A58,DB_TBL_DATA_FIELDS[[FIELD_ID]:[ERROR_MESSAGE]],23,FALSE)&lt;&gt;0,VLOOKUP(A58,DB_TBL_DATA_FIELDS[[FIELD_ID]:[ERROR_MESSAGE]],23,FALSE),"")</f>
        <v/>
      </c>
      <c r="E58" s="137">
        <f>VLOOKUP(A58,DB_TBL_DATA_FIELDS[[#All],[FIELD_ID]:[RANGE_VALIDATION_MAX]],18,FALSE)</f>
        <v>0</v>
      </c>
      <c r="F58" s="137">
        <f>VLOOKUP(A58,DB_TBL_DATA_FIELDS[[#All],[FIELD_ID]:[RANGE_VALIDATION_MAX]],19,FALSE)</f>
        <v>1</v>
      </c>
      <c r="G58" s="137">
        <f t="shared" ref="G58:G65" ca="1" si="5">IF(C58&lt;0,"",C58)</f>
        <v>1</v>
      </c>
      <c r="H58" s="122"/>
      <c r="I58" s="231"/>
      <c r="J58" s="234"/>
      <c r="K58" s="234"/>
      <c r="L58" s="234"/>
      <c r="M58" s="234"/>
      <c r="N58" s="234"/>
      <c r="O58" s="234"/>
      <c r="P58" s="234"/>
      <c r="Q58" s="251"/>
      <c r="R58" s="90">
        <f ca="1">G60</f>
        <v>1</v>
      </c>
      <c r="S58" s="231"/>
      <c r="T58" s="232"/>
      <c r="U58" s="232"/>
      <c r="V58" s="232"/>
      <c r="W58" s="233"/>
      <c r="X58" s="90" t="str">
        <f ca="1">G61</f>
        <v/>
      </c>
      <c r="Y58" s="122"/>
    </row>
    <row r="59" spans="1:25" ht="21.95" customHeight="1" x14ac:dyDescent="0.2">
      <c r="A59" s="129" t="s">
        <v>2276</v>
      </c>
      <c r="B59" s="144" t="str">
        <f>IF(W63="","",IF(UPPER(W63)="YES",TRUE,FALSE))</f>
        <v/>
      </c>
      <c r="C59" s="137">
        <f ca="1">VLOOKUP(A59,DB_TBL_DATA_FIELDS[[FIELD_ID]:[PCT_CALC_FIELD_STATUS_CODE]],22,FALSE)</f>
        <v>1</v>
      </c>
      <c r="D59" s="137" t="str">
        <f>IF(VLOOKUP(A59,DB_TBL_DATA_FIELDS[[FIELD_ID]:[ERROR_MESSAGE]],23,FALSE)&lt;&gt;0,VLOOKUP(A59,DB_TBL_DATA_FIELDS[[FIELD_ID]:[ERROR_MESSAGE]],23,FALSE),"")</f>
        <v/>
      </c>
      <c r="E59" s="137">
        <f>VLOOKUP(A59,DB_TBL_DATA_FIELDS[[#All],[FIELD_ID]:[RANGE_VALIDATION_MAX]],18,FALSE)</f>
        <v>0</v>
      </c>
      <c r="F59" s="137">
        <f>VLOOKUP(A59,DB_TBL_DATA_FIELDS[[#All],[FIELD_ID]:[RANGE_VALIDATION_MAX]],19,FALSE)</f>
        <v>1</v>
      </c>
      <c r="G59" s="137">
        <f t="shared" ca="1" si="5"/>
        <v>1</v>
      </c>
      <c r="H59" s="122"/>
      <c r="I59" s="115" t="s">
        <v>58</v>
      </c>
      <c r="J59" s="115"/>
      <c r="K59" s="115"/>
      <c r="L59" s="115"/>
      <c r="M59" s="115" t="s">
        <v>59</v>
      </c>
      <c r="N59" s="119"/>
      <c r="O59" s="115" t="s">
        <v>2195</v>
      </c>
      <c r="P59" s="70"/>
      <c r="Q59" s="115"/>
      <c r="R59" s="70"/>
      <c r="S59" s="115" t="s">
        <v>115</v>
      </c>
      <c r="T59" s="70"/>
      <c r="U59" s="115"/>
      <c r="X59" s="70"/>
      <c r="Y59" s="122"/>
    </row>
    <row r="60" spans="1:25" ht="21.95" customHeight="1" x14ac:dyDescent="0.2">
      <c r="A60" s="129" t="s">
        <v>2278</v>
      </c>
      <c r="B60" s="144" t="str">
        <f>IF(I58="","",I58)</f>
        <v/>
      </c>
      <c r="C60" s="137">
        <f ca="1">VLOOKUP(A60,DB_TBL_DATA_FIELDS[[FIELD_ID]:[PCT_CALC_FIELD_STATUS_CODE]],22,FALSE)</f>
        <v>1</v>
      </c>
      <c r="D60" s="137" t="str">
        <f>IF(VLOOKUP(A60,DB_TBL_DATA_FIELDS[[FIELD_ID]:[ERROR_MESSAGE]],23,FALSE)&lt;&gt;0,VLOOKUP(A60,DB_TBL_DATA_FIELDS[[FIELD_ID]:[ERROR_MESSAGE]],23,FALSE),"")</f>
        <v/>
      </c>
      <c r="E60" s="137">
        <f>VLOOKUP(A60,DB_TBL_DATA_FIELDS[[#All],[FIELD_ID]:[RANGE_VALIDATION_MAX]],18,FALSE)</f>
        <v>0</v>
      </c>
      <c r="F60" s="137">
        <f>VLOOKUP(A60,DB_TBL_DATA_FIELDS[[#All],[FIELD_ID]:[RANGE_VALIDATION_MAX]],19,FALSE)</f>
        <v>100</v>
      </c>
      <c r="G60" s="137">
        <f t="shared" ca="1" si="5"/>
        <v>1</v>
      </c>
      <c r="H60" s="122"/>
      <c r="I60" s="231"/>
      <c r="J60" s="234"/>
      <c r="K60" s="251"/>
      <c r="L60" s="90">
        <f ca="1">G62</f>
        <v>1</v>
      </c>
      <c r="M60" s="171"/>
      <c r="N60" s="90">
        <f ca="1">G64</f>
        <v>1</v>
      </c>
      <c r="O60" s="120"/>
      <c r="P60" s="128" t="s">
        <v>60</v>
      </c>
      <c r="Q60" s="121"/>
      <c r="R60" s="90">
        <f ca="1">G63</f>
        <v>1</v>
      </c>
      <c r="S60" s="231"/>
      <c r="T60" s="234"/>
      <c r="U60" s="234"/>
      <c r="V60" s="234"/>
      <c r="W60" s="251"/>
      <c r="X60" s="90">
        <f ca="1">G65</f>
        <v>1</v>
      </c>
      <c r="Y60" s="122"/>
    </row>
    <row r="61" spans="1:25" ht="21.95" customHeight="1" x14ac:dyDescent="0.2">
      <c r="A61" s="129" t="s">
        <v>2279</v>
      </c>
      <c r="B61" s="144" t="str">
        <f>IF(S58="","",S58)</f>
        <v/>
      </c>
      <c r="C61" s="137">
        <f ca="1">VLOOKUP(A61,DB_TBL_DATA_FIELDS[[FIELD_ID]:[PCT_CALC_FIELD_STATUS_CODE]],22,FALSE)</f>
        <v>-1</v>
      </c>
      <c r="D61" s="137" t="str">
        <f>IF(VLOOKUP(A61,DB_TBL_DATA_FIELDS[[FIELD_ID]:[ERROR_MESSAGE]],23,FALSE)&lt;&gt;0,VLOOKUP(A61,DB_TBL_DATA_FIELDS[[FIELD_ID]:[ERROR_MESSAGE]],23,FALSE),"")</f>
        <v/>
      </c>
      <c r="E61" s="137">
        <f>VLOOKUP(A61,DB_TBL_DATA_FIELDS[[#All],[FIELD_ID]:[RANGE_VALIDATION_MAX]],18,FALSE)</f>
        <v>0</v>
      </c>
      <c r="F61" s="137">
        <f>VLOOKUP(A61,DB_TBL_DATA_FIELDS[[#All],[FIELD_ID]:[RANGE_VALIDATION_MAX]],19,FALSE)</f>
        <v>100</v>
      </c>
      <c r="G61" s="137" t="str">
        <f t="shared" ca="1" si="5"/>
        <v/>
      </c>
      <c r="H61" s="122"/>
      <c r="I61" s="115"/>
      <c r="J61" s="78"/>
      <c r="K61" s="117"/>
      <c r="L61" s="78"/>
      <c r="M61" s="117"/>
      <c r="N61" s="78"/>
      <c r="O61" s="117"/>
      <c r="P61" s="78"/>
      <c r="Q61" s="117"/>
      <c r="R61" s="78"/>
      <c r="S61" s="117"/>
      <c r="T61" s="78"/>
      <c r="U61" s="122"/>
      <c r="V61" s="78"/>
      <c r="W61" s="122"/>
      <c r="X61" s="78"/>
      <c r="Y61" s="122"/>
    </row>
    <row r="62" spans="1:25" ht="21.95" customHeight="1" x14ac:dyDescent="0.2">
      <c r="A62" s="129" t="s">
        <v>2280</v>
      </c>
      <c r="B62" s="144" t="str">
        <f>IF(I60="","",I60)</f>
        <v/>
      </c>
      <c r="C62" s="137">
        <f ca="1">VLOOKUP(A62,DB_TBL_DATA_FIELDS[[FIELD_ID]:[PCT_CALC_FIELD_STATUS_CODE]],22,FALSE)</f>
        <v>1</v>
      </c>
      <c r="D62" s="137" t="str">
        <f>IF(VLOOKUP(A62,DB_TBL_DATA_FIELDS[[FIELD_ID]:[ERROR_MESSAGE]],23,FALSE)&lt;&gt;0,VLOOKUP(A62,DB_TBL_DATA_FIELDS[[FIELD_ID]:[ERROR_MESSAGE]],23,FALSE),"")</f>
        <v/>
      </c>
      <c r="E62" s="137">
        <f>VLOOKUP(A62,DB_TBL_DATA_FIELDS[[#All],[FIELD_ID]:[RANGE_VALIDATION_MAX]],18,FALSE)</f>
        <v>0</v>
      </c>
      <c r="F62" s="137">
        <f>VLOOKUP(A62,DB_TBL_DATA_FIELDS[[#All],[FIELD_ID]:[RANGE_VALIDATION_MAX]],19,FALSE)</f>
        <v>25</v>
      </c>
      <c r="G62" s="137">
        <f t="shared" ca="1" si="5"/>
        <v>1</v>
      </c>
      <c r="H62" s="122"/>
      <c r="I62" s="117" t="s">
        <v>2391</v>
      </c>
      <c r="J62" s="77"/>
      <c r="K62" s="77"/>
      <c r="L62" s="77"/>
      <c r="M62" s="77"/>
      <c r="N62" s="77"/>
      <c r="O62" s="77"/>
      <c r="P62" s="77"/>
      <c r="Q62" s="77"/>
      <c r="R62" s="77"/>
      <c r="S62" s="77"/>
      <c r="T62" s="77"/>
      <c r="U62" s="77"/>
      <c r="V62" s="78"/>
      <c r="W62" s="171"/>
      <c r="X62" s="90">
        <f ca="1">G58</f>
        <v>1</v>
      </c>
      <c r="Y62" s="122"/>
    </row>
    <row r="63" spans="1:25" ht="21.95" customHeight="1" x14ac:dyDescent="0.2">
      <c r="A63" s="129" t="s">
        <v>2281</v>
      </c>
      <c r="B63" s="144" t="str">
        <f>IF(AND(O60=0,Q60=0),"",IF(O60&lt;&gt;0,TEXT(O60,"00000"),"")&amp;IF(Q60&lt;&gt;0,"-"&amp;TEXT(Q60,"0000"),""))</f>
        <v/>
      </c>
      <c r="C63" s="137">
        <f ca="1">VLOOKUP(A63,DB_TBL_DATA_FIELDS[[FIELD_ID]:[PCT_CALC_FIELD_STATUS_CODE]],22,FALSE)</f>
        <v>1</v>
      </c>
      <c r="D63" s="137" t="str">
        <f>IF(VLOOKUP(A63,DB_TBL_DATA_FIELDS[[FIELD_ID]:[ERROR_MESSAGE]],23,FALSE)&lt;&gt;0,VLOOKUP(A63,DB_TBL_DATA_FIELDS[[FIELD_ID]:[ERROR_MESSAGE]],23,FALSE),"")</f>
        <v/>
      </c>
      <c r="E63" s="137">
        <f>VLOOKUP(A63,DB_TBL_DATA_FIELDS[[#All],[FIELD_ID]:[RANGE_VALIDATION_MAX]],18,FALSE)</f>
        <v>0</v>
      </c>
      <c r="F63" s="137">
        <f>VLOOKUP(A63,DB_TBL_DATA_FIELDS[[#All],[FIELD_ID]:[RANGE_VALIDATION_MAX]],19,FALSE)</f>
        <v>10</v>
      </c>
      <c r="G63" s="137">
        <f t="shared" ca="1" si="5"/>
        <v>1</v>
      </c>
      <c r="H63" s="122"/>
      <c r="I63" s="117" t="s">
        <v>2392</v>
      </c>
      <c r="J63" s="77"/>
      <c r="K63" s="77"/>
      <c r="L63" s="77"/>
      <c r="M63" s="77"/>
      <c r="N63" s="77"/>
      <c r="O63" s="77"/>
      <c r="P63" s="77"/>
      <c r="Q63" s="77"/>
      <c r="R63" s="77"/>
      <c r="S63" s="77"/>
      <c r="T63" s="77"/>
      <c r="U63" s="77"/>
      <c r="V63" s="78"/>
      <c r="W63" s="171"/>
      <c r="X63" s="90">
        <f ca="1">G59</f>
        <v>1</v>
      </c>
      <c r="Y63" s="122"/>
    </row>
    <row r="64" spans="1:25" ht="21.95" customHeight="1" x14ac:dyDescent="0.2">
      <c r="A64" s="129" t="s">
        <v>2282</v>
      </c>
      <c r="B64" s="144" t="str">
        <f>IF(M60="","",M60)</f>
        <v/>
      </c>
      <c r="C64" s="137">
        <f ca="1">VLOOKUP(A64,DB_TBL_DATA_FIELDS[[FIELD_ID]:[PCT_CALC_FIELD_STATUS_CODE]],22,FALSE)</f>
        <v>1</v>
      </c>
      <c r="D64" s="137" t="str">
        <f>IF(VLOOKUP(A64,DB_TBL_DATA_FIELDS[[FIELD_ID]:[ERROR_MESSAGE]],23,FALSE)&lt;&gt;0,VLOOKUP(A64,DB_TBL_DATA_FIELDS[[FIELD_ID]:[ERROR_MESSAGE]],23,FALSE),"")</f>
        <v/>
      </c>
      <c r="E64" s="137">
        <f>VLOOKUP(A64,DB_TBL_DATA_FIELDS[[#All],[FIELD_ID]:[RANGE_VALIDATION_MAX]],18,FALSE)</f>
        <v>0</v>
      </c>
      <c r="F64" s="137">
        <f>VLOOKUP(A64,DB_TBL_DATA_FIELDS[[#All],[FIELD_ID]:[RANGE_VALIDATION_MAX]],19,FALSE)</f>
        <v>2</v>
      </c>
      <c r="G64" s="137">
        <f t="shared" ca="1" si="5"/>
        <v>1</v>
      </c>
      <c r="H64" s="122"/>
      <c r="I64" s="115"/>
      <c r="J64" s="78"/>
      <c r="K64" s="117"/>
      <c r="L64" s="78"/>
      <c r="M64" s="117"/>
      <c r="N64" s="78"/>
      <c r="O64" s="117"/>
      <c r="P64" s="78"/>
      <c r="Q64" s="117"/>
      <c r="R64" s="78"/>
      <c r="S64" s="117"/>
      <c r="T64" s="78"/>
      <c r="U64" s="122"/>
      <c r="V64" s="78"/>
      <c r="W64" s="122"/>
      <c r="X64" s="78"/>
      <c r="Y64" s="122"/>
    </row>
    <row r="65" spans="1:25" ht="21.75" customHeight="1" thickBot="1" x14ac:dyDescent="0.25">
      <c r="A65" s="129" t="s">
        <v>2283</v>
      </c>
      <c r="B65" s="144" t="str">
        <f>IF(S60="","",S60)</f>
        <v/>
      </c>
      <c r="C65" s="137">
        <f ca="1">VLOOKUP(A65,DB_TBL_DATA_FIELDS[[FIELD_ID]:[PCT_CALC_FIELD_STATUS_CODE]],22,FALSE)</f>
        <v>1</v>
      </c>
      <c r="D65" s="137" t="str">
        <f>IF(VLOOKUP(A65,DB_TBL_DATA_FIELDS[[FIELD_ID]:[ERROR_MESSAGE]],23,FALSE)&lt;&gt;0,VLOOKUP(A65,DB_TBL_DATA_FIELDS[[FIELD_ID]:[ERROR_MESSAGE]],23,FALSE),"")</f>
        <v/>
      </c>
      <c r="E65" s="137">
        <f>VLOOKUP(A65,DB_TBL_DATA_FIELDS[[#All],[FIELD_ID]:[RANGE_VALIDATION_MAX]],18,FALSE)</f>
        <v>0</v>
      </c>
      <c r="F65" s="137">
        <f>VLOOKUP(A65,DB_TBL_DATA_FIELDS[[#All],[FIELD_ID]:[RANGE_VALIDATION_MAX]],19,FALSE)</f>
        <v>40</v>
      </c>
      <c r="G65" s="137">
        <f t="shared" ca="1" si="5"/>
        <v>1</v>
      </c>
      <c r="H65" s="122"/>
      <c r="I65" s="72" t="str">
        <f>B76</f>
        <v>Mortgage Information</v>
      </c>
      <c r="J65" s="126"/>
      <c r="K65" s="126"/>
      <c r="L65" s="126"/>
      <c r="M65" s="126"/>
      <c r="N65" s="126"/>
      <c r="O65" s="126"/>
      <c r="P65" s="126"/>
      <c r="Q65" s="126"/>
      <c r="R65" s="126"/>
      <c r="S65" s="126"/>
      <c r="T65" s="126"/>
      <c r="U65" s="126"/>
      <c r="V65" s="126"/>
      <c r="W65" s="126"/>
      <c r="X65" s="92" t="str">
        <f ca="1">"Status: "&amp;$B$108</f>
        <v>Status: Not Started</v>
      </c>
      <c r="Y65" s="105"/>
    </row>
    <row r="66" spans="1:25" ht="21.95" customHeight="1" x14ac:dyDescent="0.2">
      <c r="A66" s="145" t="s">
        <v>158</v>
      </c>
      <c r="B66" s="138" t="str">
        <f>"C"&amp;MATCH(LEFT(A66,LEN(A66)-LEN("_RANGE")),A:A,0)+1&amp;":C"&amp;(ROW()-1)</f>
        <v>C58:C65</v>
      </c>
      <c r="C66" s="137"/>
      <c r="D66" s="137"/>
      <c r="E66" s="137"/>
      <c r="F66" s="137"/>
      <c r="G66" s="137"/>
      <c r="H66" s="122"/>
      <c r="I66" s="204"/>
      <c r="J66" s="204"/>
      <c r="K66" s="204"/>
      <c r="L66" s="204"/>
      <c r="M66" s="204"/>
      <c r="N66" s="204"/>
      <c r="O66" s="204"/>
      <c r="P66" s="78"/>
      <c r="Q66" s="122"/>
      <c r="R66" s="78"/>
      <c r="S66" s="122"/>
      <c r="T66" s="78"/>
      <c r="U66" s="122"/>
      <c r="V66" s="78"/>
      <c r="W66" s="122"/>
      <c r="X66" s="78"/>
      <c r="Y66" s="105"/>
    </row>
    <row r="67" spans="1:25" ht="21.95" customHeight="1" x14ac:dyDescent="0.2">
      <c r="A67" s="145" t="s">
        <v>159</v>
      </c>
      <c r="B67" s="138">
        <f ca="1">COUNTIF(INDIRECT($B66),2)</f>
        <v>0</v>
      </c>
      <c r="C67" s="137"/>
      <c r="D67" s="137"/>
      <c r="E67" s="137"/>
      <c r="F67" s="137"/>
      <c r="G67" s="137"/>
      <c r="H67" s="122"/>
      <c r="I67" s="122"/>
      <c r="J67" s="78"/>
      <c r="K67" s="122"/>
      <c r="L67" s="78"/>
      <c r="M67" s="122"/>
      <c r="N67" s="78"/>
      <c r="O67" s="122"/>
      <c r="P67" s="78"/>
      <c r="Q67" s="122"/>
      <c r="R67" s="78"/>
      <c r="S67" s="122"/>
      <c r="T67" s="78"/>
      <c r="U67" s="122"/>
      <c r="V67" s="78"/>
      <c r="W67" s="122"/>
      <c r="X67" s="78"/>
      <c r="Y67" s="105"/>
    </row>
    <row r="68" spans="1:25" ht="21.95" customHeight="1" thickBot="1" x14ac:dyDescent="0.25">
      <c r="A68" s="145" t="s">
        <v>160</v>
      </c>
      <c r="B68" s="138">
        <f ca="1">COUNTIF(INDIRECT($B66),0)+COUNTIF(INDIRECT($B66),1)+COUNTIF(INDIRECT($B66),2)</f>
        <v>7</v>
      </c>
      <c r="C68" s="137"/>
      <c r="D68" s="137"/>
      <c r="E68" s="137"/>
      <c r="F68" s="137"/>
      <c r="G68" s="137"/>
      <c r="H68" s="122"/>
      <c r="I68" s="195" t="s">
        <v>2409</v>
      </c>
      <c r="J68" s="196"/>
      <c r="K68" s="196"/>
      <c r="L68" s="196"/>
      <c r="M68" s="196"/>
      <c r="N68" s="196"/>
      <c r="O68" s="196"/>
      <c r="P68" s="197"/>
      <c r="Q68" s="198"/>
      <c r="R68" s="197"/>
      <c r="S68" s="198"/>
      <c r="T68" s="197"/>
      <c r="U68" s="198"/>
      <c r="V68" s="197"/>
      <c r="W68" s="198"/>
      <c r="X68" s="78"/>
      <c r="Y68" s="105"/>
    </row>
    <row r="69" spans="1:25" ht="21.95" customHeight="1" x14ac:dyDescent="0.2">
      <c r="A69" s="145" t="s">
        <v>161</v>
      </c>
      <c r="B69" s="138">
        <f ca="1">COUNTIF(INDIRECT($B66),0)</f>
        <v>0</v>
      </c>
      <c r="C69" s="137" t="s">
        <v>2185</v>
      </c>
      <c r="D69" s="137"/>
      <c r="E69" s="137"/>
      <c r="F69" s="137"/>
      <c r="G69" s="137"/>
      <c r="H69" s="122"/>
      <c r="I69" s="122"/>
      <c r="J69" s="78"/>
      <c r="K69" s="122"/>
      <c r="L69" s="78"/>
      <c r="M69" s="122"/>
      <c r="N69" s="78"/>
      <c r="O69" s="122"/>
      <c r="P69" s="78"/>
      <c r="Q69" s="122"/>
      <c r="R69" s="78"/>
      <c r="S69" s="122"/>
      <c r="T69" s="78"/>
      <c r="U69" s="122"/>
      <c r="V69" s="78"/>
      <c r="W69" s="122"/>
      <c r="X69" s="78"/>
      <c r="Y69" s="105"/>
    </row>
    <row r="70" spans="1:25" ht="21.95" customHeight="1" x14ac:dyDescent="0.2">
      <c r="A70" s="145" t="s">
        <v>162</v>
      </c>
      <c r="B70" s="146">
        <f ca="1">IFERROR(B67/B68,1.01)</f>
        <v>0</v>
      </c>
      <c r="C70" s="137"/>
      <c r="D70" s="137"/>
      <c r="E70" s="137"/>
      <c r="F70" s="137"/>
      <c r="G70" s="137"/>
      <c r="H70" s="122"/>
      <c r="I70" s="117" t="s">
        <v>2316</v>
      </c>
      <c r="J70" s="77"/>
      <c r="K70" s="77"/>
      <c r="L70" s="77"/>
      <c r="M70" s="77"/>
      <c r="N70" s="77"/>
      <c r="O70" s="77"/>
      <c r="P70" s="77"/>
      <c r="Q70" s="77"/>
      <c r="R70" s="77"/>
      <c r="S70" s="77"/>
      <c r="T70" s="77"/>
      <c r="U70" s="77"/>
      <c r="V70" s="78"/>
      <c r="W70" s="171"/>
      <c r="X70" s="194">
        <f ca="1">G77</f>
        <v>1</v>
      </c>
      <c r="Y70" s="105"/>
    </row>
    <row r="71" spans="1:25" ht="21.95" customHeight="1" x14ac:dyDescent="0.2">
      <c r="A71" s="145" t="s">
        <v>163</v>
      </c>
      <c r="B71" s="147" t="str">
        <f ca="1">IF(B69&gt;0,"Data Error(s)",IF(B70=0,"Not Started",IF(B70&lt;1,ROUNDUP(B70*100,0)&amp;"% Done",IF(B70&gt;1,"Optional","Complete"))))</f>
        <v>Not Started</v>
      </c>
      <c r="C71" s="137"/>
      <c r="D71" s="137"/>
      <c r="E71" s="137"/>
      <c r="F71" s="137"/>
      <c r="G71" s="137"/>
      <c r="H71" s="122"/>
      <c r="I71" s="117" t="s">
        <v>2413</v>
      </c>
      <c r="J71" s="77"/>
      <c r="K71" s="77"/>
      <c r="L71" s="77"/>
      <c r="M71" s="77"/>
      <c r="N71" s="77"/>
      <c r="O71" s="77"/>
      <c r="P71" s="77"/>
      <c r="Q71" s="77"/>
      <c r="R71" s="77"/>
      <c r="S71" s="77"/>
      <c r="T71" s="77"/>
      <c r="U71" s="77"/>
      <c r="V71" s="78"/>
      <c r="W71" s="171"/>
      <c r="X71" s="194">
        <f ca="1">G84</f>
        <v>1</v>
      </c>
      <c r="Y71" s="105"/>
    </row>
    <row r="72" spans="1:25" ht="21.95" customHeight="1" x14ac:dyDescent="0.2">
      <c r="A72" s="145" t="s">
        <v>164</v>
      </c>
      <c r="B72" s="138" t="str">
        <f ca="1">IF(B69&gt;0,0,IF(B70&lt;1,"",2))</f>
        <v/>
      </c>
      <c r="C72" s="137"/>
      <c r="D72" s="137"/>
      <c r="E72" s="137"/>
      <c r="F72" s="137"/>
      <c r="G72" s="137"/>
      <c r="H72" s="122"/>
      <c r="I72" s="117" t="s">
        <v>2419</v>
      </c>
      <c r="J72" s="77"/>
      <c r="K72" s="77"/>
      <c r="L72" s="77"/>
      <c r="M72" s="77"/>
      <c r="N72" s="77"/>
      <c r="O72" s="77"/>
      <c r="P72" s="77"/>
      <c r="Q72" s="77"/>
      <c r="R72" s="77"/>
      <c r="S72" s="77"/>
      <c r="T72" s="77"/>
      <c r="U72" s="77"/>
      <c r="V72" s="78"/>
      <c r="W72" s="171"/>
      <c r="X72" s="194">
        <f ca="1">G91</f>
        <v>1</v>
      </c>
      <c r="Y72" s="105"/>
    </row>
    <row r="73" spans="1:25" ht="21.95" customHeight="1" x14ac:dyDescent="0.2">
      <c r="A73" s="145" t="s">
        <v>165</v>
      </c>
      <c r="B73" s="148" t="s">
        <v>2393</v>
      </c>
      <c r="C73" s="137"/>
      <c r="D73" s="137"/>
      <c r="E73" s="137"/>
      <c r="F73" s="137"/>
      <c r="G73" s="137"/>
      <c r="H73" s="122"/>
      <c r="I73" s="117"/>
      <c r="J73" s="77"/>
      <c r="K73" s="77"/>
      <c r="L73" s="77"/>
      <c r="M73" s="77"/>
      <c r="N73" s="77"/>
      <c r="O73" s="77"/>
      <c r="P73" s="77"/>
      <c r="Q73" s="77"/>
      <c r="R73" s="77"/>
      <c r="S73" s="77"/>
      <c r="T73" s="77"/>
      <c r="U73" s="77"/>
      <c r="V73" s="78"/>
      <c r="W73" s="77"/>
      <c r="X73" s="77"/>
      <c r="Y73" s="105"/>
    </row>
    <row r="74" spans="1:25" ht="21.95" customHeight="1" x14ac:dyDescent="0.2">
      <c r="A74" s="149" t="s">
        <v>2173</v>
      </c>
      <c r="B74" s="138">
        <v>0</v>
      </c>
      <c r="C74" s="137" t="s">
        <v>2183</v>
      </c>
      <c r="D74" s="137"/>
      <c r="E74" s="137"/>
      <c r="F74" s="137"/>
      <c r="G74" s="137"/>
      <c r="H74" s="122"/>
      <c r="I74" s="115" t="s">
        <v>2317</v>
      </c>
      <c r="J74" s="115"/>
      <c r="K74" s="115"/>
      <c r="L74" s="115"/>
      <c r="M74" s="115"/>
      <c r="N74" s="115"/>
      <c r="O74" s="115"/>
      <c r="P74" s="115"/>
      <c r="Q74" s="115" t="s">
        <v>2410</v>
      </c>
      <c r="R74" s="78"/>
      <c r="S74" s="122"/>
      <c r="T74" s="78"/>
      <c r="U74" s="117" t="s">
        <v>2411</v>
      </c>
      <c r="V74" s="78"/>
      <c r="W74" s="200" t="s">
        <v>2412</v>
      </c>
      <c r="X74" s="78"/>
      <c r="Y74" s="105"/>
    </row>
    <row r="75" spans="1:25" ht="21.95" customHeight="1" x14ac:dyDescent="0.2">
      <c r="A75" s="149" t="s">
        <v>2174</v>
      </c>
      <c r="B75" s="138" t="b">
        <f>(B74&gt;0)</f>
        <v>0</v>
      </c>
      <c r="C75" s="137"/>
      <c r="D75" s="137"/>
      <c r="E75" s="137"/>
      <c r="F75" s="137"/>
      <c r="G75" s="137"/>
      <c r="H75" s="122"/>
      <c r="I75" s="231"/>
      <c r="J75" s="234"/>
      <c r="K75" s="234"/>
      <c r="L75" s="234"/>
      <c r="M75" s="234"/>
      <c r="N75" s="234"/>
      <c r="O75" s="251"/>
      <c r="P75" s="194">
        <f ca="1">G78</f>
        <v>1</v>
      </c>
      <c r="Q75" s="235"/>
      <c r="R75" s="236"/>
      <c r="S75" s="237"/>
      <c r="T75" s="90">
        <f ca="1">G79</f>
        <v>1</v>
      </c>
      <c r="U75" s="199"/>
      <c r="V75" s="90">
        <f ca="1">G80</f>
        <v>1</v>
      </c>
      <c r="W75" s="199"/>
      <c r="X75" s="90">
        <f ca="1">G81</f>
        <v>1</v>
      </c>
      <c r="Y75" s="105"/>
    </row>
    <row r="76" spans="1:25" ht="21.95" customHeight="1" x14ac:dyDescent="0.2">
      <c r="A76" s="141" t="s">
        <v>168</v>
      </c>
      <c r="B76" s="154" t="s">
        <v>2381</v>
      </c>
      <c r="C76" s="142"/>
      <c r="D76" s="143"/>
      <c r="E76" s="143"/>
      <c r="F76" s="143"/>
      <c r="G76" s="99" t="str">
        <f>B110</f>
        <v>Mortgage Information</v>
      </c>
      <c r="H76" s="122"/>
      <c r="I76" s="122"/>
      <c r="J76" s="122"/>
      <c r="K76" s="122"/>
      <c r="L76" s="122"/>
      <c r="M76" s="122"/>
      <c r="N76" s="122"/>
      <c r="O76" s="122"/>
      <c r="P76" s="122"/>
      <c r="Q76" s="122"/>
      <c r="R76" s="122"/>
      <c r="S76" s="122"/>
      <c r="T76" s="122"/>
      <c r="U76" s="122"/>
      <c r="V76" s="122"/>
      <c r="W76" s="122"/>
      <c r="X76" s="122"/>
      <c r="Y76" s="105"/>
    </row>
    <row r="77" spans="1:25" ht="21.95" customHeight="1" x14ac:dyDescent="0.2">
      <c r="A77" s="129" t="s">
        <v>2272</v>
      </c>
      <c r="B77" s="144" t="str">
        <f>IF(W70="","",IF(UPPER(W70)="YES",TRUE,FALSE))</f>
        <v/>
      </c>
      <c r="C77" s="137">
        <f ca="1">VLOOKUP(A77,DB_TBL_DATA_FIELDS[[FIELD_ID]:[PCT_CALC_FIELD_STATUS_CODE]],22,FALSE)</f>
        <v>1</v>
      </c>
      <c r="D77" s="137" t="str">
        <f>IF(VLOOKUP(A77,DB_TBL_DATA_FIELDS[[FIELD_ID]:[ERROR_MESSAGE]],23,FALSE)&lt;&gt;0,VLOOKUP(A77,DB_TBL_DATA_FIELDS[[FIELD_ID]:[ERROR_MESSAGE]],23,FALSE),"")</f>
        <v/>
      </c>
      <c r="E77" s="137">
        <f>VLOOKUP(A77,DB_TBL_DATA_FIELDS[[#All],[FIELD_ID]:[RANGE_VALIDATION_MAX]],18,FALSE)</f>
        <v>0</v>
      </c>
      <c r="F77" s="137">
        <f>VLOOKUP(A77,DB_TBL_DATA_FIELDS[[#All],[FIELD_ID]:[RANGE_VALIDATION_MAX]],19,FALSE)</f>
        <v>1</v>
      </c>
      <c r="G77" s="137">
        <f t="shared" ref="G77:G102" ca="1" si="6">IF(C77&lt;0,"",C77)</f>
        <v>1</v>
      </c>
      <c r="H77" s="122"/>
      <c r="I77" s="117" t="str">
        <f>"If difference between interest rate and APR &gt; "&amp;TEXT(CONFIG_APR_DIFF_THRESHOLD,"0.00%")&amp;", please select reason:"</f>
        <v>If difference between interest rate and APR &gt; 0.50%, please select reason:</v>
      </c>
      <c r="J77" s="78"/>
      <c r="K77" s="122"/>
      <c r="L77" s="78"/>
      <c r="M77" s="122"/>
      <c r="N77" s="78"/>
      <c r="O77" s="122"/>
      <c r="P77" s="78"/>
      <c r="Q77" s="122"/>
      <c r="R77" s="78"/>
      <c r="Y77" s="105"/>
    </row>
    <row r="78" spans="1:25" ht="21.95" customHeight="1" x14ac:dyDescent="0.2">
      <c r="A78" s="129" t="s">
        <v>2290</v>
      </c>
      <c r="B78" s="144" t="str">
        <f>IF(I75="","",I75)</f>
        <v/>
      </c>
      <c r="C78" s="137">
        <f ca="1">VLOOKUP(A78,DB_TBL_DATA_FIELDS[[FIELD_ID]:[PCT_CALC_FIELD_STATUS_CODE]],22,FALSE)</f>
        <v>1</v>
      </c>
      <c r="D78" s="137" t="str">
        <f>IF(VLOOKUP(A78,DB_TBL_DATA_FIELDS[[FIELD_ID]:[ERROR_MESSAGE]],23,FALSE)&lt;&gt;0,VLOOKUP(A78,DB_TBL_DATA_FIELDS[[FIELD_ID]:[ERROR_MESSAGE]],23,FALSE),"")</f>
        <v/>
      </c>
      <c r="E78" s="137">
        <f>VLOOKUP(A78,DB_TBL_DATA_FIELDS[[#All],[FIELD_ID]:[RANGE_VALIDATION_MAX]],18,FALSE)</f>
        <v>0</v>
      </c>
      <c r="F78" s="137">
        <f>VLOOKUP(A78,DB_TBL_DATA_FIELDS[[#All],[FIELD_ID]:[RANGE_VALIDATION_MAX]],19,FALSE)</f>
        <v>100</v>
      </c>
      <c r="G78" s="137">
        <f t="shared" ca="1" si="6"/>
        <v>1</v>
      </c>
      <c r="H78" s="122"/>
      <c r="I78" s="231"/>
      <c r="J78" s="234"/>
      <c r="K78" s="234"/>
      <c r="L78" s="234"/>
      <c r="M78" s="234"/>
      <c r="N78" s="234"/>
      <c r="O78" s="234"/>
      <c r="P78" s="234"/>
      <c r="Q78" s="234"/>
      <c r="R78" s="234"/>
      <c r="S78" s="234"/>
      <c r="T78" s="234"/>
      <c r="U78" s="234"/>
      <c r="V78" s="234"/>
      <c r="W78" s="251"/>
      <c r="X78" s="90" t="str">
        <f ca="1">G82</f>
        <v/>
      </c>
      <c r="Y78" s="105"/>
    </row>
    <row r="79" spans="1:25" ht="21.95" customHeight="1" x14ac:dyDescent="0.2">
      <c r="A79" s="129" t="s">
        <v>2291</v>
      </c>
      <c r="B79" s="144" t="str">
        <f>IF(Q75="","",Q75)</f>
        <v/>
      </c>
      <c r="C79" s="137">
        <f ca="1">VLOOKUP(A79,DB_TBL_DATA_FIELDS[[FIELD_ID]:[PCT_CALC_FIELD_STATUS_CODE]],22,FALSE)</f>
        <v>1</v>
      </c>
      <c r="D79" s="137" t="str">
        <f>IF(VLOOKUP(A79,DB_TBL_DATA_FIELDS[[FIELD_ID]:[ERROR_MESSAGE]],23,FALSE)&lt;&gt;0,VLOOKUP(A79,DB_TBL_DATA_FIELDS[[FIELD_ID]:[ERROR_MESSAGE]],23,FALSE),"")</f>
        <v/>
      </c>
      <c r="E79" s="137">
        <f>VLOOKUP(A79,DB_TBL_DATA_FIELDS[[#All],[FIELD_ID]:[RANGE_VALIDATION_MAX]],18,FALSE)</f>
        <v>1</v>
      </c>
      <c r="F79" s="137">
        <f>VLOOKUP(A79,DB_TBL_DATA_FIELDS[[#All],[FIELD_ID]:[RANGE_VALIDATION_MAX]],19,FALSE)</f>
        <v>999999999999</v>
      </c>
      <c r="G79" s="137">
        <f t="shared" ca="1" si="6"/>
        <v>1</v>
      </c>
      <c r="H79" s="122"/>
      <c r="I79" s="117" t="s">
        <v>2482</v>
      </c>
      <c r="J79" s="122"/>
      <c r="K79" s="122"/>
      <c r="L79" s="122"/>
      <c r="M79" s="122"/>
      <c r="N79" s="122"/>
      <c r="O79" s="122"/>
      <c r="P79" s="122"/>
      <c r="Q79" s="122"/>
      <c r="R79" s="122"/>
      <c r="S79" s="122"/>
      <c r="T79" s="122"/>
      <c r="U79" s="122"/>
      <c r="V79" s="122"/>
      <c r="W79" s="202" t="str">
        <f ca="1">IF(NOT(FIRST_MORTGAGE_APR_EXPLANATION_OTHER_REQUIRED),"",SUBSTITUTE(SUBSTITUTE(SUBSTITUTE(IF(LEN(B83)&gt;F83,CONFIG_CHAR_LIMIT_TEMPLATE_ERR,CONFIG_CHAR_LIMIT_TEMPLATE),"[diff]",ABS(LEN(B83)-F83)),"[limit]",F83),"[used]",LEN(B83)))</f>
        <v/>
      </c>
      <c r="X79" s="122"/>
      <c r="Y79" s="105"/>
    </row>
    <row r="80" spans="1:25" ht="21.95" customHeight="1" x14ac:dyDescent="0.2">
      <c r="A80" s="129" t="s">
        <v>2292</v>
      </c>
      <c r="B80" s="144" t="str">
        <f>IF(U75="","",U75)</f>
        <v/>
      </c>
      <c r="C80" s="137">
        <f ca="1">VLOOKUP(A80,DB_TBL_DATA_FIELDS[[FIELD_ID]:[PCT_CALC_FIELD_STATUS_CODE]],22,FALSE)</f>
        <v>1</v>
      </c>
      <c r="D80" s="137" t="str">
        <f>IF(VLOOKUP(A80,DB_TBL_DATA_FIELDS[[FIELD_ID]:[ERROR_MESSAGE]],23,FALSE)&lt;&gt;0,VLOOKUP(A80,DB_TBL_DATA_FIELDS[[FIELD_ID]:[ERROR_MESSAGE]],23,FALSE),"")</f>
        <v/>
      </c>
      <c r="E80" s="137">
        <f>VLOOKUP(A80,DB_TBL_DATA_FIELDS[[#All],[FIELD_ID]:[RANGE_VALIDATION_MAX]],18,FALSE)</f>
        <v>0</v>
      </c>
      <c r="F80" s="137">
        <f>VLOOKUP(A80,DB_TBL_DATA_FIELDS[[#All],[FIELD_ID]:[RANGE_VALIDATION_MAX]],19,FALSE)</f>
        <v>10</v>
      </c>
      <c r="G80" s="137">
        <f t="shared" ca="1" si="6"/>
        <v>1</v>
      </c>
      <c r="H80" s="122"/>
      <c r="I80" s="239"/>
      <c r="J80" s="240"/>
      <c r="K80" s="240"/>
      <c r="L80" s="240"/>
      <c r="M80" s="240"/>
      <c r="N80" s="240"/>
      <c r="O80" s="240"/>
      <c r="P80" s="240"/>
      <c r="Q80" s="240"/>
      <c r="R80" s="240"/>
      <c r="S80" s="240"/>
      <c r="T80" s="240"/>
      <c r="U80" s="240"/>
      <c r="V80" s="240"/>
      <c r="W80" s="241"/>
      <c r="X80" s="90" t="str">
        <f ca="1">G83</f>
        <v/>
      </c>
      <c r="Y80" s="105"/>
    </row>
    <row r="81" spans="1:25" ht="21.95" customHeight="1" x14ac:dyDescent="0.2">
      <c r="A81" s="129" t="s">
        <v>2293</v>
      </c>
      <c r="B81" s="144" t="str">
        <f>IF(W75="","",W75)</f>
        <v/>
      </c>
      <c r="C81" s="137">
        <f ca="1">VLOOKUP(A81,DB_TBL_DATA_FIELDS[[FIELD_ID]:[PCT_CALC_FIELD_STATUS_CODE]],22,FALSE)</f>
        <v>1</v>
      </c>
      <c r="D81" s="137" t="str">
        <f>IF(VLOOKUP(A81,DB_TBL_DATA_FIELDS[[FIELD_ID]:[ERROR_MESSAGE]],23,FALSE)&lt;&gt;0,VLOOKUP(A81,DB_TBL_DATA_FIELDS[[FIELD_ID]:[ERROR_MESSAGE]],23,FALSE),"")</f>
        <v/>
      </c>
      <c r="E81" s="137">
        <f>VLOOKUP(A81,DB_TBL_DATA_FIELDS[[#All],[FIELD_ID]:[RANGE_VALIDATION_MAX]],18,FALSE)</f>
        <v>0</v>
      </c>
      <c r="F81" s="137">
        <f>VLOOKUP(A81,DB_TBL_DATA_FIELDS[[#All],[FIELD_ID]:[RANGE_VALIDATION_MAX]],19,FALSE)</f>
        <v>10</v>
      </c>
      <c r="G81" s="137">
        <f t="shared" ca="1" si="6"/>
        <v>1</v>
      </c>
      <c r="H81" s="122"/>
      <c r="I81" s="242"/>
      <c r="J81" s="243"/>
      <c r="K81" s="243"/>
      <c r="L81" s="243"/>
      <c r="M81" s="243"/>
      <c r="N81" s="243"/>
      <c r="O81" s="243"/>
      <c r="P81" s="243"/>
      <c r="Q81" s="243"/>
      <c r="R81" s="243"/>
      <c r="S81" s="243"/>
      <c r="T81" s="243"/>
      <c r="U81" s="243"/>
      <c r="V81" s="243"/>
      <c r="W81" s="244"/>
      <c r="X81" s="78"/>
      <c r="Y81" s="105"/>
    </row>
    <row r="82" spans="1:25" ht="21.95" customHeight="1" x14ac:dyDescent="0.2">
      <c r="A82" s="129" t="s">
        <v>2471</v>
      </c>
      <c r="B82" s="144" t="str">
        <f>IF(I78&lt;&gt;"",I78,"")</f>
        <v/>
      </c>
      <c r="C82" s="137">
        <f ca="1">VLOOKUP(A82,DB_TBL_DATA_FIELDS[[FIELD_ID]:[PCT_CALC_FIELD_STATUS_CODE]],22,FALSE)</f>
        <v>-1</v>
      </c>
      <c r="D82" s="137" t="str">
        <f>IF(VLOOKUP(A82,DB_TBL_DATA_FIELDS[[FIELD_ID]:[ERROR_MESSAGE]],23,FALSE)&lt;&gt;0,VLOOKUP(A82,DB_TBL_DATA_FIELDS[[FIELD_ID]:[ERROR_MESSAGE]],23,FALSE),"")</f>
        <v/>
      </c>
      <c r="E82" s="137">
        <f>VLOOKUP(A82,DB_TBL_DATA_FIELDS[[#All],[FIELD_ID]:[RANGE_VALIDATION_MAX]],18,FALSE)</f>
        <v>0</v>
      </c>
      <c r="F82" s="137">
        <f>VLOOKUP(A82,DB_TBL_DATA_FIELDS[[#All],[FIELD_ID]:[RANGE_VALIDATION_MAX]],19,FALSE)</f>
        <v>50</v>
      </c>
      <c r="G82" s="137" t="str">
        <f t="shared" ref="G82:G83" ca="1" si="7">IF(C82&lt;0,"",C82)</f>
        <v/>
      </c>
      <c r="H82" s="122"/>
      <c r="I82" s="245"/>
      <c r="J82" s="246"/>
      <c r="K82" s="246"/>
      <c r="L82" s="246"/>
      <c r="M82" s="246"/>
      <c r="N82" s="246"/>
      <c r="O82" s="246"/>
      <c r="P82" s="246"/>
      <c r="Q82" s="246"/>
      <c r="R82" s="246"/>
      <c r="S82" s="246"/>
      <c r="T82" s="246"/>
      <c r="U82" s="246"/>
      <c r="V82" s="246"/>
      <c r="W82" s="247"/>
      <c r="Y82" s="105"/>
    </row>
    <row r="83" spans="1:25" ht="21.95" customHeight="1" x14ac:dyDescent="0.2">
      <c r="A83" s="129" t="s">
        <v>2473</v>
      </c>
      <c r="B83" s="144" t="str">
        <f>IF(I80&lt;&gt;"",I80,"")</f>
        <v/>
      </c>
      <c r="C83" s="137">
        <f ca="1">VLOOKUP(A83,DB_TBL_DATA_FIELDS[[FIELD_ID]:[PCT_CALC_FIELD_STATUS_CODE]],22,FALSE)</f>
        <v>-1</v>
      </c>
      <c r="D83" s="137" t="str">
        <f>IF(VLOOKUP(A83,DB_TBL_DATA_FIELDS[[FIELD_ID]:[ERROR_MESSAGE]],23,FALSE)&lt;&gt;0,VLOOKUP(A83,DB_TBL_DATA_FIELDS[[FIELD_ID]:[ERROR_MESSAGE]],23,FALSE),"")</f>
        <v/>
      </c>
      <c r="E83" s="137">
        <f>VLOOKUP(A83,DB_TBL_DATA_FIELDS[[#All],[FIELD_ID]:[RANGE_VALIDATION_MAX]],18,FALSE)</f>
        <v>0</v>
      </c>
      <c r="F83" s="137">
        <f>VLOOKUP(A83,DB_TBL_DATA_FIELDS[[#All],[FIELD_ID]:[RANGE_VALIDATION_MAX]],19,FALSE)</f>
        <v>400</v>
      </c>
      <c r="G83" s="137" t="str">
        <f t="shared" ca="1" si="7"/>
        <v/>
      </c>
      <c r="H83" s="122"/>
      <c r="I83" s="115" t="s">
        <v>2414</v>
      </c>
      <c r="J83" s="78"/>
      <c r="K83" s="122"/>
      <c r="L83" s="78"/>
      <c r="M83" s="115" t="s">
        <v>2328</v>
      </c>
      <c r="Q83" s="115" t="s">
        <v>2418</v>
      </c>
      <c r="R83" s="78"/>
      <c r="S83" s="122"/>
      <c r="T83" s="78"/>
      <c r="U83" s="115" t="s">
        <v>2327</v>
      </c>
      <c r="V83" s="78"/>
      <c r="W83" s="122"/>
      <c r="X83" s="78"/>
      <c r="Y83" s="105"/>
    </row>
    <row r="84" spans="1:25" ht="21.95" customHeight="1" x14ac:dyDescent="0.2">
      <c r="A84" s="129" t="s">
        <v>2295</v>
      </c>
      <c r="B84" s="144" t="str">
        <f>IF(W71="","",W71)</f>
        <v/>
      </c>
      <c r="C84" s="137">
        <f ca="1">VLOOKUP(A84,DB_TBL_DATA_FIELDS[[FIELD_ID]:[PCT_CALC_FIELD_STATUS_CODE]],22,FALSE)</f>
        <v>1</v>
      </c>
      <c r="D84" s="137" t="str">
        <f>IF(VLOOKUP(A84,DB_TBL_DATA_FIELDS[[FIELD_ID]:[ERROR_MESSAGE]],23,FALSE)&lt;&gt;0,VLOOKUP(A84,DB_TBL_DATA_FIELDS[[FIELD_ID]:[ERROR_MESSAGE]],23,FALSE),"")</f>
        <v/>
      </c>
      <c r="E84" s="137">
        <f>VLOOKUP(A84,DB_TBL_DATA_FIELDS[[#All],[FIELD_ID]:[RANGE_VALIDATION_MAX]],18,FALSE)</f>
        <v>0</v>
      </c>
      <c r="F84" s="137">
        <f>VLOOKUP(A84,DB_TBL_DATA_FIELDS[[#All],[FIELD_ID]:[RANGE_VALIDATION_MAX]],19,FALSE)</f>
        <v>50</v>
      </c>
      <c r="G84" s="137">
        <f t="shared" ca="1" si="6"/>
        <v>1</v>
      </c>
      <c r="H84" s="122"/>
      <c r="I84" s="252"/>
      <c r="J84" s="253"/>
      <c r="K84" s="254"/>
      <c r="L84" s="90">
        <f ca="1">G85</f>
        <v>1</v>
      </c>
      <c r="M84" s="235"/>
      <c r="N84" s="236"/>
      <c r="O84" s="237"/>
      <c r="P84" s="90">
        <f ca="1">G90</f>
        <v>1</v>
      </c>
      <c r="Q84" s="259"/>
      <c r="R84" s="260"/>
      <c r="S84" s="261"/>
      <c r="T84" s="90">
        <f ca="1">G88</f>
        <v>1</v>
      </c>
      <c r="U84" s="259"/>
      <c r="V84" s="260"/>
      <c r="W84" s="261"/>
      <c r="X84" s="90" t="str">
        <f ca="1">G89</f>
        <v/>
      </c>
      <c r="Y84" s="105"/>
    </row>
    <row r="85" spans="1:25" ht="21.95" customHeight="1" x14ac:dyDescent="0.2">
      <c r="A85" s="129" t="s">
        <v>2296</v>
      </c>
      <c r="B85" s="144" t="str">
        <f>IF(I84="","",I84)</f>
        <v/>
      </c>
      <c r="C85" s="137">
        <f ca="1">VLOOKUP(A85,DB_TBL_DATA_FIELDS[[FIELD_ID]:[PCT_CALC_FIELD_STATUS_CODE]],22,FALSE)</f>
        <v>1</v>
      </c>
      <c r="D85" s="137" t="str">
        <f>IF(VLOOKUP(A85,DB_TBL_DATA_FIELDS[[FIELD_ID]:[ERROR_MESSAGE]],23,FALSE)&lt;&gt;0,VLOOKUP(A85,DB_TBL_DATA_FIELDS[[FIELD_ID]:[ERROR_MESSAGE]],23,FALSE),"")</f>
        <v/>
      </c>
      <c r="E85" s="137">
        <f>VLOOKUP(A85,DB_TBL_DATA_FIELDS[[#All],[FIELD_ID]:[RANGE_VALIDATION_MAX]],18,FALSE)</f>
        <v>1</v>
      </c>
      <c r="F85" s="137">
        <f>VLOOKUP(A85,DB_TBL_DATA_FIELDS[[#All],[FIELD_ID]:[RANGE_VALIDATION_MAX]],19,FALSE)</f>
        <v>999</v>
      </c>
      <c r="G85" s="137">
        <f t="shared" ca="1" si="6"/>
        <v>1</v>
      </c>
      <c r="H85" s="122"/>
      <c r="J85" s="78"/>
      <c r="K85" s="122"/>
      <c r="L85" s="78"/>
      <c r="Q85" s="272" t="str">
        <f ca="1">D88</f>
        <v/>
      </c>
      <c r="R85" s="272"/>
      <c r="S85" s="272"/>
      <c r="U85" s="122"/>
      <c r="V85" s="78"/>
      <c r="W85" s="122"/>
      <c r="X85" s="78"/>
      <c r="Y85" s="105"/>
    </row>
    <row r="86" spans="1:25" ht="21.95" customHeight="1" x14ac:dyDescent="0.2">
      <c r="A86" s="129" t="s">
        <v>2297</v>
      </c>
      <c r="B86" s="144" t="str">
        <f>IF(W87="","",IF(UPPER(W87)="YES",TRUE,FALSE))</f>
        <v/>
      </c>
      <c r="C86" s="137">
        <f ca="1">VLOOKUP(A86,DB_TBL_DATA_FIELDS[[FIELD_ID]:[PCT_CALC_FIELD_STATUS_CODE]],22,FALSE)</f>
        <v>1</v>
      </c>
      <c r="D86" s="137" t="str">
        <f>IF(VLOOKUP(A86,DB_TBL_DATA_FIELDS[[FIELD_ID]:[ERROR_MESSAGE]],23,FALSE)&lt;&gt;0,VLOOKUP(A86,DB_TBL_DATA_FIELDS[[FIELD_ID]:[ERROR_MESSAGE]],23,FALSE),"")</f>
        <v/>
      </c>
      <c r="E86" s="137">
        <f>VLOOKUP(A86,DB_TBL_DATA_FIELDS[[#All],[FIELD_ID]:[RANGE_VALIDATION_MAX]],18,FALSE)</f>
        <v>0</v>
      </c>
      <c r="F86" s="137">
        <f>VLOOKUP(A86,DB_TBL_DATA_FIELDS[[#All],[FIELD_ID]:[RANGE_VALIDATION_MAX]],19,FALSE)</f>
        <v>1</v>
      </c>
      <c r="G86" s="137">
        <f t="shared" ca="1" si="6"/>
        <v>1</v>
      </c>
      <c r="H86" s="122"/>
      <c r="J86" s="78"/>
      <c r="K86" s="122"/>
      <c r="L86" s="78"/>
      <c r="M86" s="122"/>
      <c r="N86" s="78"/>
      <c r="O86" s="122"/>
      <c r="P86" s="78"/>
      <c r="Q86" s="273"/>
      <c r="R86" s="273"/>
      <c r="S86" s="273"/>
      <c r="T86" s="78"/>
      <c r="U86" s="122"/>
      <c r="V86" s="78"/>
      <c r="W86" s="122"/>
      <c r="X86" s="78"/>
      <c r="Y86" s="105"/>
    </row>
    <row r="87" spans="1:25" ht="21.95" customHeight="1" x14ac:dyDescent="0.2">
      <c r="A87" s="129" t="s">
        <v>2298</v>
      </c>
      <c r="B87" s="144" t="str">
        <f>IF(I89="","",I89)</f>
        <v/>
      </c>
      <c r="C87" s="137">
        <f ca="1">VLOOKUP(A87,DB_TBL_DATA_FIELDS[[FIELD_ID]:[PCT_CALC_FIELD_STATUS_CODE]],22,FALSE)</f>
        <v>-1</v>
      </c>
      <c r="D87" s="137" t="str">
        <f>IF(VLOOKUP(A87,DB_TBL_DATA_FIELDS[[FIELD_ID]:[ERROR_MESSAGE]],23,FALSE)&lt;&gt;0,VLOOKUP(A87,DB_TBL_DATA_FIELDS[[FIELD_ID]:[ERROR_MESSAGE]],23,FALSE),"")</f>
        <v/>
      </c>
      <c r="E87" s="137">
        <f>VLOOKUP(A87,DB_TBL_DATA_FIELDS[[#All],[FIELD_ID]:[RANGE_VALIDATION_MAX]],18,FALSE)</f>
        <v>0</v>
      </c>
      <c r="F87" s="137">
        <f>VLOOKUP(A87,DB_TBL_DATA_FIELDS[[#All],[FIELD_ID]:[RANGE_VALIDATION_MAX]],19,FALSE)</f>
        <v>400</v>
      </c>
      <c r="G87" s="137" t="str">
        <f t="shared" ca="1" si="6"/>
        <v/>
      </c>
      <c r="H87" s="122"/>
      <c r="I87" s="115" t="s">
        <v>2415</v>
      </c>
      <c r="J87" s="77"/>
      <c r="K87" s="77"/>
      <c r="L87" s="77"/>
      <c r="M87" s="77"/>
      <c r="N87" s="77"/>
      <c r="O87" s="77"/>
      <c r="P87" s="77"/>
      <c r="Q87" s="77"/>
      <c r="R87" s="77"/>
      <c r="S87" s="77"/>
      <c r="T87" s="77"/>
      <c r="U87" s="77"/>
      <c r="V87" s="78"/>
      <c r="W87" s="171"/>
      <c r="X87" s="194">
        <f ca="1">G86</f>
        <v>1</v>
      </c>
      <c r="Y87" s="105"/>
    </row>
    <row r="88" spans="1:25" ht="21.95" customHeight="1" x14ac:dyDescent="0.2">
      <c r="A88" s="129" t="s">
        <v>2299</v>
      </c>
      <c r="B88" s="144" t="str">
        <f>IF(Q84="","",Q84)</f>
        <v/>
      </c>
      <c r="C88" s="137">
        <f ca="1">VLOOKUP(A88,DB_TBL_DATA_FIELDS[[FIELD_ID]:[PCT_CALC_FIELD_STATUS_CODE]],22,FALSE)</f>
        <v>1</v>
      </c>
      <c r="D88" s="137" t="str">
        <f ca="1">IF(VLOOKUP(A88,DB_TBL_DATA_FIELDS[[FIELD_ID]:[ERROR_MESSAGE]],23,FALSE)&lt;&gt;0,VLOOKUP(A88,DB_TBL_DATA_FIELDS[[FIELD_ID]:[ERROR_MESSAGE]],23,FALSE),"")</f>
        <v/>
      </c>
      <c r="E88" s="137">
        <f>VLOOKUP(A88,DB_TBL_DATA_FIELDS[[#All],[FIELD_ID]:[RANGE_VALIDATION_MAX]],18,FALSE)</f>
        <v>0</v>
      </c>
      <c r="F88" s="137">
        <f>VLOOKUP(A88,DB_TBL_DATA_FIELDS[[#All],[FIELD_ID]:[RANGE_VALIDATION_MAX]],19,FALSE)</f>
        <v>32767</v>
      </c>
      <c r="G88" s="137">
        <f t="shared" ca="1" si="6"/>
        <v>1</v>
      </c>
      <c r="H88" s="122"/>
      <c r="I88" s="115" t="s">
        <v>2416</v>
      </c>
      <c r="J88" s="78"/>
      <c r="K88" s="122"/>
      <c r="L88" s="78"/>
      <c r="M88" s="122"/>
      <c r="N88" s="78"/>
      <c r="O88" s="122"/>
      <c r="P88" s="78"/>
      <c r="R88" s="78"/>
      <c r="S88" s="122"/>
      <c r="T88" s="78"/>
      <c r="U88" s="122"/>
      <c r="V88" s="78"/>
      <c r="W88" s="202" t="str">
        <f ca="1">IF(NOT(HOEPA_FIRST_MORTGAGE_EXPLANATION_REQUIRED),"",SUBSTITUTE(SUBSTITUTE(SUBSTITUTE(IF(LEN(B87)&gt;F87,CONFIG_CHAR_LIMIT_TEMPLATE_ERR,CONFIG_CHAR_LIMIT_TEMPLATE),"[diff]",ABS(LEN(B87)-F87)),"[limit]",F87),"[used]",LEN(B87)))</f>
        <v/>
      </c>
      <c r="X88" s="78"/>
      <c r="Y88" s="105"/>
    </row>
    <row r="89" spans="1:25" ht="21.95" customHeight="1" x14ac:dyDescent="0.2">
      <c r="A89" s="129" t="s">
        <v>2300</v>
      </c>
      <c r="B89" s="144" t="str">
        <f>IF(U84="","",U84)</f>
        <v/>
      </c>
      <c r="C89" s="137">
        <f ca="1">VLOOKUP(A89,DB_TBL_DATA_FIELDS[[FIELD_ID]:[PCT_CALC_FIELD_STATUS_CODE]],22,FALSE)</f>
        <v>-1</v>
      </c>
      <c r="D89" s="137" t="str">
        <f>IF(VLOOKUP(A89,DB_TBL_DATA_FIELDS[[FIELD_ID]:[ERROR_MESSAGE]],23,FALSE)&lt;&gt;0,VLOOKUP(A89,DB_TBL_DATA_FIELDS[[FIELD_ID]:[ERROR_MESSAGE]],23,FALSE),"")</f>
        <v/>
      </c>
      <c r="E89" s="137">
        <f>VLOOKUP(A89,DB_TBL_DATA_FIELDS[[#All],[FIELD_ID]:[RANGE_VALIDATION_MAX]],18,FALSE)</f>
        <v>0</v>
      </c>
      <c r="F89" s="137">
        <f>VLOOKUP(A89,DB_TBL_DATA_FIELDS[[#All],[FIELD_ID]:[RANGE_VALIDATION_MAX]],19,FALSE)</f>
        <v>32767</v>
      </c>
      <c r="G89" s="137" t="str">
        <f t="shared" ca="1" si="6"/>
        <v/>
      </c>
      <c r="H89" s="122"/>
      <c r="I89" s="239"/>
      <c r="J89" s="240"/>
      <c r="K89" s="240"/>
      <c r="L89" s="240"/>
      <c r="M89" s="240"/>
      <c r="N89" s="240"/>
      <c r="O89" s="240"/>
      <c r="P89" s="240"/>
      <c r="Q89" s="240"/>
      <c r="R89" s="240"/>
      <c r="S89" s="240"/>
      <c r="T89" s="240"/>
      <c r="U89" s="240"/>
      <c r="V89" s="240"/>
      <c r="W89" s="241"/>
      <c r="X89" s="90" t="str">
        <f ca="1">G87</f>
        <v/>
      </c>
      <c r="Y89" s="105"/>
    </row>
    <row r="90" spans="1:25" ht="21.95" customHeight="1" x14ac:dyDescent="0.2">
      <c r="A90" s="129" t="s">
        <v>2301</v>
      </c>
      <c r="B90" s="144" t="str">
        <f>IF(M84="","",M84)</f>
        <v/>
      </c>
      <c r="C90" s="137">
        <f ca="1">VLOOKUP(A90,DB_TBL_DATA_FIELDS[[FIELD_ID]:[PCT_CALC_FIELD_STATUS_CODE]],22,FALSE)</f>
        <v>1</v>
      </c>
      <c r="D90" s="137" t="str">
        <f>IF(VLOOKUP(A90,DB_TBL_DATA_FIELDS[[FIELD_ID]:[ERROR_MESSAGE]],23,FALSE)&lt;&gt;0,VLOOKUP(A90,DB_TBL_DATA_FIELDS[[FIELD_ID]:[ERROR_MESSAGE]],23,FALSE),"")</f>
        <v/>
      </c>
      <c r="E90" s="137">
        <f>VLOOKUP(A90,DB_TBL_DATA_FIELDS[[#All],[FIELD_ID]:[RANGE_VALIDATION_MAX]],18,FALSE)</f>
        <v>0</v>
      </c>
      <c r="F90" s="137">
        <f>VLOOKUP(A90,DB_TBL_DATA_FIELDS[[#All],[FIELD_ID]:[RANGE_VALIDATION_MAX]],19,FALSE)</f>
        <v>999999999999</v>
      </c>
      <c r="G90" s="137">
        <f t="shared" ca="1" si="6"/>
        <v>1</v>
      </c>
      <c r="H90" s="122"/>
      <c r="I90" s="242"/>
      <c r="J90" s="243"/>
      <c r="K90" s="243"/>
      <c r="L90" s="243"/>
      <c r="M90" s="243"/>
      <c r="N90" s="243"/>
      <c r="O90" s="243"/>
      <c r="P90" s="243"/>
      <c r="Q90" s="243"/>
      <c r="R90" s="243"/>
      <c r="S90" s="243"/>
      <c r="T90" s="243"/>
      <c r="U90" s="243"/>
      <c r="V90" s="243"/>
      <c r="W90" s="244"/>
      <c r="X90" s="78"/>
      <c r="Y90" s="105"/>
    </row>
    <row r="91" spans="1:25" ht="21.95" customHeight="1" x14ac:dyDescent="0.2">
      <c r="A91" s="129" t="s">
        <v>2302</v>
      </c>
      <c r="B91" s="144" t="str">
        <f>IF(W72="","",IF(UPPER(W72)="YES",TRUE,FALSE))</f>
        <v/>
      </c>
      <c r="C91" s="137">
        <f ca="1">VLOOKUP(A91,DB_TBL_DATA_FIELDS[[FIELD_ID]:[PCT_CALC_FIELD_STATUS_CODE]],22,FALSE)</f>
        <v>1</v>
      </c>
      <c r="D91" s="137" t="str">
        <f>IF(VLOOKUP(A91,DB_TBL_DATA_FIELDS[[FIELD_ID]:[ERROR_MESSAGE]],23,FALSE)&lt;&gt;0,VLOOKUP(A91,DB_TBL_DATA_FIELDS[[FIELD_ID]:[ERROR_MESSAGE]],23,FALSE),"")</f>
        <v/>
      </c>
      <c r="E91" s="137">
        <f>VLOOKUP(A91,DB_TBL_DATA_FIELDS[[#All],[FIELD_ID]:[RANGE_VALIDATION_MAX]],18,FALSE)</f>
        <v>0</v>
      </c>
      <c r="F91" s="137">
        <f>VLOOKUP(A91,DB_TBL_DATA_FIELDS[[#All],[FIELD_ID]:[RANGE_VALIDATION_MAX]],19,FALSE)</f>
        <v>1</v>
      </c>
      <c r="G91" s="137">
        <f t="shared" ca="1" si="6"/>
        <v>1</v>
      </c>
      <c r="H91" s="122"/>
      <c r="I91" s="245"/>
      <c r="J91" s="246"/>
      <c r="K91" s="246"/>
      <c r="L91" s="246"/>
      <c r="M91" s="246"/>
      <c r="N91" s="246"/>
      <c r="O91" s="246"/>
      <c r="P91" s="246"/>
      <c r="Q91" s="246"/>
      <c r="R91" s="246"/>
      <c r="S91" s="246"/>
      <c r="T91" s="246"/>
      <c r="U91" s="246"/>
      <c r="V91" s="246"/>
      <c r="W91" s="247"/>
      <c r="Y91" s="105"/>
    </row>
    <row r="92" spans="1:25" ht="21.95" customHeight="1" x14ac:dyDescent="0.2">
      <c r="A92" s="129" t="s">
        <v>2303</v>
      </c>
      <c r="B92" s="144" t="str">
        <f>IF(W93="","",W93)</f>
        <v/>
      </c>
      <c r="C92" s="137">
        <f ca="1">VLOOKUP(A92,DB_TBL_DATA_FIELDS[[FIELD_ID]:[PCT_CALC_FIELD_STATUS_CODE]],22,FALSE)</f>
        <v>1</v>
      </c>
      <c r="D92" s="137" t="str">
        <f>IF(VLOOKUP(A92,DB_TBL_DATA_FIELDS[[FIELD_ID]:[ERROR_MESSAGE]],23,FALSE)&lt;&gt;0,VLOOKUP(A92,DB_TBL_DATA_FIELDS[[FIELD_ID]:[ERROR_MESSAGE]],23,FALSE),"")</f>
        <v/>
      </c>
      <c r="E92" s="137">
        <f>VLOOKUP(A92,DB_TBL_DATA_FIELDS[[#All],[FIELD_ID]:[RANGE_VALIDATION_MAX]],18,FALSE)</f>
        <v>0</v>
      </c>
      <c r="F92" s="137">
        <f>VLOOKUP(A92,DB_TBL_DATA_FIELDS[[#All],[FIELD_ID]:[RANGE_VALIDATION_MAX]],19,FALSE)</f>
        <v>0.5</v>
      </c>
      <c r="G92" s="137">
        <f t="shared" ca="1" si="6"/>
        <v>1</v>
      </c>
      <c r="H92" s="122"/>
      <c r="Y92" s="105"/>
    </row>
    <row r="93" spans="1:25" ht="21.95" customHeight="1" x14ac:dyDescent="0.2">
      <c r="A93" s="129" t="s">
        <v>2304</v>
      </c>
      <c r="B93" s="144" t="str">
        <f>IF(I96="","",I96)</f>
        <v/>
      </c>
      <c r="C93" s="137">
        <f ca="1">VLOOKUP(A93,DB_TBL_DATA_FIELDS[[FIELD_ID]:[PCT_CALC_FIELD_STATUS_CODE]],22,FALSE)</f>
        <v>-1</v>
      </c>
      <c r="D93" s="137" t="str">
        <f>IF(VLOOKUP(A93,DB_TBL_DATA_FIELDS[[FIELD_ID]:[ERROR_MESSAGE]],23,FALSE)&lt;&gt;0,VLOOKUP(A93,DB_TBL_DATA_FIELDS[[FIELD_ID]:[ERROR_MESSAGE]],23,FALSE),"")</f>
        <v/>
      </c>
      <c r="E93" s="137">
        <f>VLOOKUP(A93,DB_TBL_DATA_FIELDS[[#All],[FIELD_ID]:[RANGE_VALIDATION_MAX]],18,FALSE)</f>
        <v>0</v>
      </c>
      <c r="F93" s="137">
        <f>VLOOKUP(A93,DB_TBL_DATA_FIELDS[[#All],[FIELD_ID]:[RANGE_VALIDATION_MAX]],19,FALSE)</f>
        <v>800</v>
      </c>
      <c r="G93" s="137" t="str">
        <f t="shared" ca="1" si="6"/>
        <v/>
      </c>
      <c r="H93" s="122"/>
      <c r="I93" s="115" t="s">
        <v>2420</v>
      </c>
      <c r="W93" s="201"/>
      <c r="X93" s="90">
        <f ca="1">G92</f>
        <v>1</v>
      </c>
      <c r="Y93" s="105"/>
    </row>
    <row r="94" spans="1:25" ht="21.95" customHeight="1" x14ac:dyDescent="0.2">
      <c r="A94" s="129" t="s">
        <v>2305</v>
      </c>
      <c r="B94" s="144" t="str">
        <f>IF(W103="","",IF(UPPER(W103)="YES",TRUE,FALSE))</f>
        <v/>
      </c>
      <c r="C94" s="137">
        <f ca="1">VLOOKUP(A94,DB_TBL_DATA_FIELDS[[FIELD_ID]:[PCT_CALC_FIELD_STATUS_CODE]],22,FALSE)</f>
        <v>1</v>
      </c>
      <c r="D94" s="137" t="str">
        <f>IF(VLOOKUP(A94,DB_TBL_DATA_FIELDS[[FIELD_ID]:[ERROR_MESSAGE]],23,FALSE)&lt;&gt;0,VLOOKUP(A94,DB_TBL_DATA_FIELDS[[FIELD_ID]:[ERROR_MESSAGE]],23,FALSE),"")</f>
        <v/>
      </c>
      <c r="E94" s="137">
        <f>VLOOKUP(A94,DB_TBL_DATA_FIELDS[[#All],[FIELD_ID]:[RANGE_VALIDATION_MAX]],18,FALSE)</f>
        <v>0</v>
      </c>
      <c r="F94" s="137">
        <f>VLOOKUP(A94,DB_TBL_DATA_FIELDS[[#All],[FIELD_ID]:[RANGE_VALIDATION_MAX]],19,FALSE)</f>
        <v>1</v>
      </c>
      <c r="G94" s="137">
        <f t="shared" ca="1" si="6"/>
        <v>1</v>
      </c>
      <c r="H94" s="122"/>
      <c r="I94" s="248" t="str">
        <f>"If Housing Expense/Income Ratio is greater than "&amp;TEXT(CONFIG_HOUSING_EXP_RATIO_THRESHOLD,"##.00%")&amp;", please explain how the mortgage is affordable to the household:"</f>
        <v>If Housing Expense/Income Ratio is greater than 35.00%, please explain how the mortgage is affordable to the household:</v>
      </c>
      <c r="J94" s="248"/>
      <c r="K94" s="248"/>
      <c r="L94" s="248"/>
      <c r="M94" s="248"/>
      <c r="N94" s="248"/>
      <c r="O94" s="248"/>
      <c r="P94" s="248"/>
      <c r="Q94" s="248"/>
      <c r="R94" s="115"/>
      <c r="S94" s="115"/>
      <c r="U94" s="76"/>
      <c r="W94" s="76"/>
      <c r="Y94" s="105"/>
    </row>
    <row r="95" spans="1:25" ht="21.95" customHeight="1" x14ac:dyDescent="0.2">
      <c r="A95" s="129" t="s">
        <v>2306</v>
      </c>
      <c r="B95" s="144" t="str">
        <f>IF(I107="","",I107)</f>
        <v/>
      </c>
      <c r="C95" s="137">
        <f ca="1">VLOOKUP(A95,DB_TBL_DATA_FIELDS[[FIELD_ID]:[PCT_CALC_FIELD_STATUS_CODE]],22,FALSE)</f>
        <v>-1</v>
      </c>
      <c r="D95" s="137" t="str">
        <f>IF(VLOOKUP(A95,DB_TBL_DATA_FIELDS[[FIELD_ID]:[ERROR_MESSAGE]],23,FALSE)&lt;&gt;0,VLOOKUP(A95,DB_TBL_DATA_FIELDS[[FIELD_ID]:[ERROR_MESSAGE]],23,FALSE),"")</f>
        <v/>
      </c>
      <c r="E95" s="137">
        <f>VLOOKUP(A95,DB_TBL_DATA_FIELDS[[#All],[FIELD_ID]:[RANGE_VALIDATION_MAX]],18,FALSE)</f>
        <v>0</v>
      </c>
      <c r="F95" s="137">
        <f>VLOOKUP(A95,DB_TBL_DATA_FIELDS[[#All],[FIELD_ID]:[RANGE_VALIDATION_MAX]],19,FALSE)</f>
        <v>100</v>
      </c>
      <c r="G95" s="137" t="str">
        <f t="shared" ca="1" si="6"/>
        <v/>
      </c>
      <c r="H95" s="122"/>
      <c r="I95" s="249"/>
      <c r="J95" s="249"/>
      <c r="K95" s="249"/>
      <c r="L95" s="249"/>
      <c r="M95" s="249"/>
      <c r="N95" s="249"/>
      <c r="O95" s="249"/>
      <c r="P95" s="249"/>
      <c r="Q95" s="249"/>
      <c r="R95" s="123"/>
      <c r="S95" s="123"/>
      <c r="W95" s="202" t="str">
        <f ca="1">IF(NOT(HOUSING_EXPENSE_INCOME_RATIO_EXPLANATION_REQUIRED),"",SUBSTITUTE(SUBSTITUTE(SUBSTITUTE(IF(LEN(B93)&gt;F93,CONFIG_CHAR_LIMIT_TEMPLATE_ERR,CONFIG_CHAR_LIMIT_TEMPLATE),"[diff]",ABS(LEN(B93)-F93)),"[limit]",F93),"[used]",LEN(B93)))</f>
        <v/>
      </c>
      <c r="Y95" s="105"/>
    </row>
    <row r="96" spans="1:25" ht="21.95" customHeight="1" x14ac:dyDescent="0.2">
      <c r="A96" s="129" t="s">
        <v>2307</v>
      </c>
      <c r="B96" s="144" t="str">
        <f>IF(Q107="","",Q107)</f>
        <v/>
      </c>
      <c r="C96" s="137">
        <f ca="1">VLOOKUP(A96,DB_TBL_DATA_FIELDS[[FIELD_ID]:[PCT_CALC_FIELD_STATUS_CODE]],22,FALSE)</f>
        <v>-1</v>
      </c>
      <c r="D96" s="137" t="str">
        <f>IF(VLOOKUP(A96,DB_TBL_DATA_FIELDS[[FIELD_ID]:[ERROR_MESSAGE]],23,FALSE)&lt;&gt;0,VLOOKUP(A96,DB_TBL_DATA_FIELDS[[FIELD_ID]:[ERROR_MESSAGE]],23,FALSE),"")</f>
        <v/>
      </c>
      <c r="E96" s="137">
        <f>VLOOKUP(A96,DB_TBL_DATA_FIELDS[[#All],[FIELD_ID]:[RANGE_VALIDATION_MAX]],18,FALSE)</f>
        <v>1</v>
      </c>
      <c r="F96" s="137">
        <f>VLOOKUP(A96,DB_TBL_DATA_FIELDS[[#All],[FIELD_ID]:[RANGE_VALIDATION_MAX]],19,FALSE)</f>
        <v>999999999999</v>
      </c>
      <c r="G96" s="137" t="str">
        <f t="shared" ca="1" si="6"/>
        <v/>
      </c>
      <c r="H96" s="122"/>
      <c r="I96" s="239"/>
      <c r="J96" s="240"/>
      <c r="K96" s="240"/>
      <c r="L96" s="240"/>
      <c r="M96" s="240"/>
      <c r="N96" s="240"/>
      <c r="O96" s="240"/>
      <c r="P96" s="240"/>
      <c r="Q96" s="240"/>
      <c r="R96" s="240"/>
      <c r="S96" s="240"/>
      <c r="T96" s="240"/>
      <c r="U96" s="240"/>
      <c r="V96" s="240"/>
      <c r="W96" s="241"/>
      <c r="X96" s="90" t="str">
        <f ca="1">G93</f>
        <v/>
      </c>
      <c r="Y96" s="105"/>
    </row>
    <row r="97" spans="1:25" ht="21.95" customHeight="1" x14ac:dyDescent="0.2">
      <c r="A97" s="129" t="s">
        <v>2308</v>
      </c>
      <c r="B97" s="144" t="str">
        <f>IF(U107="","",U107)</f>
        <v/>
      </c>
      <c r="C97" s="137">
        <f ca="1">VLOOKUP(A97,DB_TBL_DATA_FIELDS[[FIELD_ID]:[PCT_CALC_FIELD_STATUS_CODE]],22,FALSE)</f>
        <v>-1</v>
      </c>
      <c r="D97" s="137" t="str">
        <f ca="1">IF(VLOOKUP(A97,DB_TBL_DATA_FIELDS[[FIELD_ID]:[ERROR_MESSAGE]],23,FALSE)&lt;&gt;0,VLOOKUP(A97,DB_TBL_DATA_FIELDS[[FIELD_ID]:[ERROR_MESSAGE]],23,FALSE),"")</f>
        <v/>
      </c>
      <c r="E97" s="137">
        <f>VLOOKUP(A97,DB_TBL_DATA_FIELDS[[#All],[FIELD_ID]:[RANGE_VALIDATION_MAX]],18,FALSE)</f>
        <v>0</v>
      </c>
      <c r="F97" s="137">
        <f>VLOOKUP(A97,DB_TBL_DATA_FIELDS[[#All],[FIELD_ID]:[RANGE_VALIDATION_MAX]],19,FALSE)</f>
        <v>10</v>
      </c>
      <c r="G97" s="137" t="str">
        <f t="shared" ca="1" si="6"/>
        <v/>
      </c>
      <c r="H97" s="122"/>
      <c r="I97" s="242"/>
      <c r="J97" s="243"/>
      <c r="K97" s="243"/>
      <c r="L97" s="243"/>
      <c r="M97" s="243"/>
      <c r="N97" s="243"/>
      <c r="O97" s="243"/>
      <c r="P97" s="243"/>
      <c r="Q97" s="243"/>
      <c r="R97" s="243"/>
      <c r="S97" s="243"/>
      <c r="T97" s="243"/>
      <c r="U97" s="243"/>
      <c r="V97" s="243"/>
      <c r="W97" s="244"/>
      <c r="X97" s="78"/>
      <c r="Y97" s="105"/>
    </row>
    <row r="98" spans="1:25" ht="21.95" customHeight="1" x14ac:dyDescent="0.2">
      <c r="A98" s="129" t="s">
        <v>2309</v>
      </c>
      <c r="B98" s="144" t="str">
        <f>IF(W107="","",W107)</f>
        <v/>
      </c>
      <c r="C98" s="137">
        <f ca="1">VLOOKUP(A98,DB_TBL_DATA_FIELDS[[FIELD_ID]:[PCT_CALC_FIELD_STATUS_CODE]],22,FALSE)</f>
        <v>-1</v>
      </c>
      <c r="D98" s="137" t="str">
        <f>IF(VLOOKUP(A98,DB_TBL_DATA_FIELDS[[FIELD_ID]:[ERROR_MESSAGE]],23,FALSE)&lt;&gt;0,VLOOKUP(A98,DB_TBL_DATA_FIELDS[[FIELD_ID]:[ERROR_MESSAGE]],23,FALSE),"")</f>
        <v/>
      </c>
      <c r="E98" s="137">
        <f>VLOOKUP(A98,DB_TBL_DATA_FIELDS[[#All],[FIELD_ID]:[RANGE_VALIDATION_MAX]],18,FALSE)</f>
        <v>0</v>
      </c>
      <c r="F98" s="137">
        <f>VLOOKUP(A98,DB_TBL_DATA_FIELDS[[#All],[FIELD_ID]:[RANGE_VALIDATION_MAX]],19,FALSE)</f>
        <v>10</v>
      </c>
      <c r="G98" s="137" t="str">
        <f t="shared" ca="1" si="6"/>
        <v/>
      </c>
      <c r="H98" s="122"/>
      <c r="I98" s="242"/>
      <c r="J98" s="243"/>
      <c r="K98" s="243"/>
      <c r="L98" s="243"/>
      <c r="M98" s="243"/>
      <c r="N98" s="243"/>
      <c r="O98" s="243"/>
      <c r="P98" s="243"/>
      <c r="Q98" s="243"/>
      <c r="R98" s="243"/>
      <c r="S98" s="243"/>
      <c r="T98" s="243"/>
      <c r="U98" s="243"/>
      <c r="V98" s="243"/>
      <c r="W98" s="244"/>
      <c r="Y98" s="105"/>
    </row>
    <row r="99" spans="1:25" ht="21.95" customHeight="1" x14ac:dyDescent="0.2">
      <c r="A99" s="129" t="s">
        <v>2310</v>
      </c>
      <c r="B99" s="144" t="str">
        <f>IF(W104="","",W104)</f>
        <v/>
      </c>
      <c r="C99" s="137">
        <f ca="1">VLOOKUP(A99,DB_TBL_DATA_FIELDS[[FIELD_ID]:[PCT_CALC_FIELD_STATUS_CODE]],22,FALSE)</f>
        <v>-1</v>
      </c>
      <c r="D99" s="137" t="str">
        <f>IF(VLOOKUP(A99,DB_TBL_DATA_FIELDS[[FIELD_ID]:[ERROR_MESSAGE]],23,FALSE)&lt;&gt;0,VLOOKUP(A99,DB_TBL_DATA_FIELDS[[FIELD_ID]:[ERROR_MESSAGE]],23,FALSE),"")</f>
        <v/>
      </c>
      <c r="E99" s="137">
        <f>VLOOKUP(A99,DB_TBL_DATA_FIELDS[[#All],[FIELD_ID]:[RANGE_VALIDATION_MAX]],18,FALSE)</f>
        <v>0</v>
      </c>
      <c r="F99" s="137">
        <f>VLOOKUP(A99,DB_TBL_DATA_FIELDS[[#All],[FIELD_ID]:[RANGE_VALIDATION_MAX]],19,FALSE)</f>
        <v>50</v>
      </c>
      <c r="G99" s="137" t="str">
        <f t="shared" ca="1" si="6"/>
        <v/>
      </c>
      <c r="H99" s="122"/>
      <c r="I99" s="245"/>
      <c r="J99" s="246"/>
      <c r="K99" s="246"/>
      <c r="L99" s="246"/>
      <c r="M99" s="246"/>
      <c r="N99" s="246"/>
      <c r="O99" s="246"/>
      <c r="P99" s="246"/>
      <c r="Q99" s="246"/>
      <c r="R99" s="246"/>
      <c r="S99" s="246"/>
      <c r="T99" s="246"/>
      <c r="U99" s="246"/>
      <c r="V99" s="246"/>
      <c r="W99" s="247"/>
      <c r="Y99" s="105"/>
    </row>
    <row r="100" spans="1:25" ht="21.95" customHeight="1" x14ac:dyDescent="0.2">
      <c r="A100" s="129" t="s">
        <v>2311</v>
      </c>
      <c r="B100" s="144" t="str">
        <f>IF(I109="","",I109)</f>
        <v/>
      </c>
      <c r="C100" s="137">
        <f ca="1">VLOOKUP(A100,DB_TBL_DATA_FIELDS[[FIELD_ID]:[PCT_CALC_FIELD_STATUS_CODE]],22,FALSE)</f>
        <v>-1</v>
      </c>
      <c r="D100" s="137" t="str">
        <f ca="1">IF(VLOOKUP(A100,DB_TBL_DATA_FIELDS[[FIELD_ID]:[ERROR_MESSAGE]],23,FALSE)&lt;&gt;0,VLOOKUP(A100,DB_TBL_DATA_FIELDS[[FIELD_ID]:[ERROR_MESSAGE]],23,FALSE),"")</f>
        <v/>
      </c>
      <c r="E100" s="137">
        <f>VLOOKUP(A100,DB_TBL_DATA_FIELDS[[#All],[FIELD_ID]:[RANGE_VALIDATION_MAX]],18,FALSE)</f>
        <v>0</v>
      </c>
      <c r="F100" s="137">
        <f>VLOOKUP(A100,DB_TBL_DATA_FIELDS[[#All],[FIELD_ID]:[RANGE_VALIDATION_MAX]],19,FALSE)</f>
        <v>999</v>
      </c>
      <c r="G100" s="137" t="str">
        <f t="shared" ca="1" si="6"/>
        <v/>
      </c>
      <c r="H100" s="122"/>
      <c r="I100" s="203"/>
      <c r="J100" s="203"/>
      <c r="K100" s="203"/>
      <c r="L100" s="203"/>
      <c r="M100" s="203"/>
      <c r="N100" s="203"/>
      <c r="O100" s="203"/>
      <c r="P100" s="203"/>
      <c r="Q100" s="203"/>
      <c r="R100" s="203"/>
      <c r="S100" s="203"/>
      <c r="Y100" s="105"/>
    </row>
    <row r="101" spans="1:25" ht="21.95" customHeight="1" thickBot="1" x14ac:dyDescent="0.25">
      <c r="A101" s="129" t="s">
        <v>2312</v>
      </c>
      <c r="B101" s="144" t="str">
        <f>IF(W111="","",IF(UPPER(W111)="YES",TRUE,FALSE))</f>
        <v/>
      </c>
      <c r="C101" s="137">
        <f ca="1">VLOOKUP(A101,DB_TBL_DATA_FIELDS[[FIELD_ID]:[PCT_CALC_FIELD_STATUS_CODE]],22,FALSE)</f>
        <v>-1</v>
      </c>
      <c r="D101" s="137" t="str">
        <f>IF(VLOOKUP(A101,DB_TBL_DATA_FIELDS[[FIELD_ID]:[ERROR_MESSAGE]],23,FALSE)&lt;&gt;0,VLOOKUP(A101,DB_TBL_DATA_FIELDS[[FIELD_ID]:[ERROR_MESSAGE]],23,FALSE),"")</f>
        <v/>
      </c>
      <c r="E101" s="137">
        <f>VLOOKUP(A101,DB_TBL_DATA_FIELDS[[#All],[FIELD_ID]:[RANGE_VALIDATION_MAX]],18,FALSE)</f>
        <v>0</v>
      </c>
      <c r="F101" s="137">
        <f>VLOOKUP(A101,DB_TBL_DATA_FIELDS[[#All],[FIELD_ID]:[RANGE_VALIDATION_MAX]],19,FALSE)</f>
        <v>1</v>
      </c>
      <c r="G101" s="137" t="str">
        <f t="shared" ca="1" si="6"/>
        <v/>
      </c>
      <c r="H101" s="122"/>
      <c r="I101" s="195" t="s">
        <v>2417</v>
      </c>
      <c r="J101" s="196"/>
      <c r="K101" s="196"/>
      <c r="L101" s="196"/>
      <c r="M101" s="196"/>
      <c r="N101" s="196"/>
      <c r="O101" s="196"/>
      <c r="P101" s="197"/>
      <c r="Q101" s="198"/>
      <c r="R101" s="197"/>
      <c r="S101" s="198"/>
      <c r="T101" s="197"/>
      <c r="U101" s="198"/>
      <c r="V101" s="197"/>
      <c r="W101" s="198"/>
      <c r="Y101" s="105"/>
    </row>
    <row r="102" spans="1:25" ht="21.95" customHeight="1" x14ac:dyDescent="0.2">
      <c r="A102" s="129" t="s">
        <v>2313</v>
      </c>
      <c r="B102" s="144" t="str">
        <f>IF(I113="","",I113)</f>
        <v/>
      </c>
      <c r="C102" s="137">
        <f ca="1">VLOOKUP(A102,DB_TBL_DATA_FIELDS[[FIELD_ID]:[PCT_CALC_FIELD_STATUS_CODE]],22,FALSE)</f>
        <v>-1</v>
      </c>
      <c r="D102" s="137" t="str">
        <f>IF(VLOOKUP(A102,DB_TBL_DATA_FIELDS[[FIELD_ID]:[ERROR_MESSAGE]],23,FALSE)&lt;&gt;0,VLOOKUP(A102,DB_TBL_DATA_FIELDS[[FIELD_ID]:[ERROR_MESSAGE]],23,FALSE),"")</f>
        <v/>
      </c>
      <c r="E102" s="137">
        <f>VLOOKUP(A102,DB_TBL_DATA_FIELDS[[#All],[FIELD_ID]:[RANGE_VALIDATION_MAX]],18,FALSE)</f>
        <v>0</v>
      </c>
      <c r="F102" s="137">
        <f>VLOOKUP(A102,DB_TBL_DATA_FIELDS[[#All],[FIELD_ID]:[RANGE_VALIDATION_MAX]],19,FALSE)</f>
        <v>400</v>
      </c>
      <c r="G102" s="137" t="str">
        <f t="shared" ca="1" si="6"/>
        <v/>
      </c>
      <c r="H102" s="122"/>
      <c r="I102" s="250" t="str">
        <f ca="1">IF(D97&lt;&gt;"",D97,IF(D100&lt;&gt;"",D100,""))</f>
        <v/>
      </c>
      <c r="J102" s="250"/>
      <c r="K102" s="250"/>
      <c r="L102" s="250"/>
      <c r="M102" s="250"/>
      <c r="N102" s="250"/>
      <c r="O102" s="250"/>
      <c r="P102" s="250"/>
      <c r="Q102" s="250"/>
      <c r="R102" s="250"/>
      <c r="S102" s="250"/>
      <c r="T102" s="250"/>
      <c r="U102" s="250"/>
      <c r="V102" s="250"/>
      <c r="W102" s="250"/>
      <c r="Y102" s="105"/>
    </row>
    <row r="103" spans="1:25" ht="21.95" customHeight="1" x14ac:dyDescent="0.2">
      <c r="A103" s="145" t="s">
        <v>169</v>
      </c>
      <c r="B103" s="138" t="str">
        <f>"C"&amp;MATCH(LEFT(A103,LEN(A103)-LEN("_RANGE")),A:A,0)+1&amp;":C"&amp;(ROW()-1)</f>
        <v>C77:C102</v>
      </c>
      <c r="C103" s="137"/>
      <c r="D103" s="137"/>
      <c r="E103" s="137"/>
      <c r="F103" s="137"/>
      <c r="G103" s="137"/>
      <c r="H103" s="122"/>
      <c r="I103" s="117" t="s">
        <v>2425</v>
      </c>
      <c r="J103" s="77"/>
      <c r="K103" s="77"/>
      <c r="L103" s="77"/>
      <c r="M103" s="77"/>
      <c r="N103" s="77"/>
      <c r="O103" s="77"/>
      <c r="P103" s="77"/>
      <c r="Q103" s="77"/>
      <c r="R103" s="77"/>
      <c r="S103" s="77"/>
      <c r="T103" s="77"/>
      <c r="U103" s="77"/>
      <c r="V103" s="78"/>
      <c r="W103" s="171"/>
      <c r="X103" s="194">
        <f ca="1">G94</f>
        <v>1</v>
      </c>
      <c r="Y103" s="105"/>
    </row>
    <row r="104" spans="1:25" ht="21.95" customHeight="1" x14ac:dyDescent="0.2">
      <c r="A104" s="145" t="s">
        <v>170</v>
      </c>
      <c r="B104" s="138">
        <f ca="1">COUNTIF(INDIRECT($B103),2)</f>
        <v>0</v>
      </c>
      <c r="C104" s="137"/>
      <c r="D104" s="137"/>
      <c r="E104" s="137"/>
      <c r="F104" s="137"/>
      <c r="G104" s="137"/>
      <c r="H104" s="122"/>
      <c r="I104" s="117" t="s">
        <v>2413</v>
      </c>
      <c r="J104" s="77"/>
      <c r="K104" s="77"/>
      <c r="L104" s="77"/>
      <c r="M104" s="77"/>
      <c r="N104" s="77"/>
      <c r="O104" s="77"/>
      <c r="P104" s="77"/>
      <c r="Q104" s="77"/>
      <c r="R104" s="77"/>
      <c r="S104" s="77"/>
      <c r="T104" s="77"/>
      <c r="U104" s="77"/>
      <c r="V104" s="78"/>
      <c r="W104" s="171"/>
      <c r="X104" s="194" t="str">
        <f ca="1">G99</f>
        <v/>
      </c>
      <c r="Y104" s="105"/>
    </row>
    <row r="105" spans="1:25" ht="21.95" customHeight="1" x14ac:dyDescent="0.2">
      <c r="A105" s="145" t="s">
        <v>171</v>
      </c>
      <c r="B105" s="138">
        <f ca="1">COUNTIF(INDIRECT($B103),0)+COUNTIF(INDIRECT($B103),1)+COUNTIF(INDIRECT($B103),2)</f>
        <v>13</v>
      </c>
      <c r="C105" s="137"/>
      <c r="D105" s="137"/>
      <c r="E105" s="137"/>
      <c r="F105" s="137"/>
      <c r="G105" s="137"/>
      <c r="H105" s="122"/>
      <c r="I105" s="203"/>
      <c r="J105" s="203"/>
      <c r="K105" s="203"/>
      <c r="L105" s="203"/>
      <c r="M105" s="203"/>
      <c r="N105" s="203"/>
      <c r="O105" s="203"/>
      <c r="P105" s="203"/>
      <c r="Q105" s="203"/>
      <c r="R105" s="203"/>
      <c r="S105" s="203"/>
      <c r="Y105" s="105"/>
    </row>
    <row r="106" spans="1:25" ht="21.95" customHeight="1" x14ac:dyDescent="0.2">
      <c r="A106" s="145" t="s">
        <v>172</v>
      </c>
      <c r="B106" s="138">
        <f ca="1">COUNTIF(INDIRECT($B103),0)</f>
        <v>0</v>
      </c>
      <c r="C106" s="137" t="s">
        <v>2185</v>
      </c>
      <c r="D106" s="137"/>
      <c r="E106" s="137"/>
      <c r="F106" s="137"/>
      <c r="G106" s="137"/>
      <c r="H106" s="122"/>
      <c r="I106" s="115" t="s">
        <v>2337</v>
      </c>
      <c r="J106" s="115"/>
      <c r="K106" s="115"/>
      <c r="L106" s="115"/>
      <c r="M106" s="115"/>
      <c r="N106" s="115"/>
      <c r="O106" s="115"/>
      <c r="P106" s="115"/>
      <c r="Q106" s="115" t="s">
        <v>2410</v>
      </c>
      <c r="R106" s="78"/>
      <c r="S106" s="122"/>
      <c r="T106" s="78"/>
      <c r="U106" s="117" t="s">
        <v>2411</v>
      </c>
      <c r="V106" s="78"/>
      <c r="W106" s="200" t="s">
        <v>2412</v>
      </c>
      <c r="X106" s="78"/>
      <c r="Y106" s="105"/>
    </row>
    <row r="107" spans="1:25" ht="21.95" customHeight="1" x14ac:dyDescent="0.2">
      <c r="A107" s="145" t="s">
        <v>173</v>
      </c>
      <c r="B107" s="146">
        <f ca="1">IFERROR(B104/B105,1.01)</f>
        <v>0</v>
      </c>
      <c r="C107" s="137"/>
      <c r="D107" s="137"/>
      <c r="E107" s="137"/>
      <c r="F107" s="137"/>
      <c r="G107" s="137"/>
      <c r="H107" s="122"/>
      <c r="I107" s="231"/>
      <c r="J107" s="234"/>
      <c r="K107" s="234"/>
      <c r="L107" s="234"/>
      <c r="M107" s="234"/>
      <c r="N107" s="234"/>
      <c r="O107" s="251"/>
      <c r="P107" s="194" t="str">
        <f ca="1">G95</f>
        <v/>
      </c>
      <c r="Q107" s="235"/>
      <c r="R107" s="236"/>
      <c r="S107" s="237"/>
      <c r="T107" s="90" t="str">
        <f ca="1">G96</f>
        <v/>
      </c>
      <c r="U107" s="199"/>
      <c r="V107" s="90" t="str">
        <f ca="1">G97</f>
        <v/>
      </c>
      <c r="W107" s="199"/>
      <c r="X107" s="90" t="str">
        <f ca="1">G98</f>
        <v/>
      </c>
      <c r="Y107" s="105"/>
    </row>
    <row r="108" spans="1:25" ht="21.95" customHeight="1" x14ac:dyDescent="0.2">
      <c r="A108" s="145" t="s">
        <v>174</v>
      </c>
      <c r="B108" s="147" t="str">
        <f ca="1">IF(B106&gt;0,"Data Error(s)",IF(B107=0,"Not Started",IF(B107&lt;1,ROUNDUP(B107*100,0)&amp;"% Done",IF(B107&gt;1,"Optional","Complete"))))</f>
        <v>Not Started</v>
      </c>
      <c r="C108" s="137"/>
      <c r="D108" s="137"/>
      <c r="E108" s="137"/>
      <c r="F108" s="137"/>
      <c r="G108" s="137"/>
      <c r="H108" s="122"/>
      <c r="I108" s="115" t="s">
        <v>2414</v>
      </c>
      <c r="J108" s="78"/>
      <c r="K108" s="122"/>
      <c r="L108" s="78"/>
      <c r="Y108" s="105"/>
    </row>
    <row r="109" spans="1:25" ht="21.95" customHeight="1" x14ac:dyDescent="0.2">
      <c r="A109" s="145" t="s">
        <v>175</v>
      </c>
      <c r="B109" s="138" t="str">
        <f ca="1">IF(B106&gt;0,0,IF(B107&lt;1,"",2))</f>
        <v/>
      </c>
      <c r="C109" s="137"/>
      <c r="D109" s="137"/>
      <c r="E109" s="137"/>
      <c r="F109" s="137"/>
      <c r="G109" s="137"/>
      <c r="H109" s="122"/>
      <c r="I109" s="252"/>
      <c r="J109" s="253"/>
      <c r="K109" s="254"/>
      <c r="L109" s="90" t="str">
        <f ca="1">G100</f>
        <v/>
      </c>
      <c r="Y109" s="105"/>
    </row>
    <row r="110" spans="1:25" ht="21.95" customHeight="1" x14ac:dyDescent="0.2">
      <c r="A110" s="145" t="s">
        <v>176</v>
      </c>
      <c r="B110" s="148" t="s">
        <v>2381</v>
      </c>
      <c r="C110" s="137"/>
      <c r="D110" s="137"/>
      <c r="E110" s="137"/>
      <c r="F110" s="137"/>
      <c r="G110" s="137"/>
      <c r="H110" s="122"/>
      <c r="X110" s="78"/>
      <c r="Y110" s="105"/>
    </row>
    <row r="111" spans="1:25" ht="21.95" customHeight="1" x14ac:dyDescent="0.2">
      <c r="A111" s="149" t="s">
        <v>2171</v>
      </c>
      <c r="B111" s="138">
        <v>0</v>
      </c>
      <c r="C111" s="137" t="s">
        <v>2183</v>
      </c>
      <c r="D111" s="137"/>
      <c r="E111" s="137"/>
      <c r="F111" s="137"/>
      <c r="G111" s="137"/>
      <c r="H111" s="122"/>
      <c r="I111" s="115" t="s">
        <v>2415</v>
      </c>
      <c r="J111" s="77"/>
      <c r="K111" s="77"/>
      <c r="L111" s="77"/>
      <c r="M111" s="77"/>
      <c r="N111" s="77"/>
      <c r="O111" s="77"/>
      <c r="P111" s="77"/>
      <c r="Q111" s="77"/>
      <c r="R111" s="77"/>
      <c r="S111" s="77"/>
      <c r="T111" s="77"/>
      <c r="U111" s="77"/>
      <c r="V111" s="78"/>
      <c r="W111" s="171"/>
      <c r="X111" s="194" t="str">
        <f ca="1">G101</f>
        <v/>
      </c>
      <c r="Y111" s="105"/>
    </row>
    <row r="112" spans="1:25" ht="21.95" customHeight="1" x14ac:dyDescent="0.2">
      <c r="A112" s="149" t="s">
        <v>2172</v>
      </c>
      <c r="B112" s="138" t="b">
        <f>(B111&gt;0)</f>
        <v>0</v>
      </c>
      <c r="C112" s="137"/>
      <c r="D112" s="137"/>
      <c r="E112" s="137"/>
      <c r="F112" s="137"/>
      <c r="G112" s="137"/>
      <c r="H112" s="122"/>
      <c r="I112" s="115" t="s">
        <v>2416</v>
      </c>
      <c r="J112" s="78"/>
      <c r="K112" s="122"/>
      <c r="L112" s="78"/>
      <c r="M112" s="122"/>
      <c r="N112" s="78"/>
      <c r="O112" s="122"/>
      <c r="P112" s="78"/>
      <c r="R112" s="78"/>
      <c r="S112" s="122"/>
      <c r="T112" s="78"/>
      <c r="U112" s="122"/>
      <c r="V112" s="78"/>
      <c r="W112" s="202" t="str">
        <f ca="1">IF(NOT(HOEPA_SECOND_MORTGAGE_EXPLANATION_REQUIRED),"",SUBSTITUTE(SUBSTITUTE(SUBSTITUTE(IF(LEN(B102)&gt;F102,CONFIG_CHAR_LIMIT_TEMPLATE_ERR,CONFIG_CHAR_LIMIT_TEMPLATE),"[diff]",ABS(LEN(B102)-F102)),"[limit]",F102),"[used]",LEN(B102)))</f>
        <v/>
      </c>
      <c r="X112" s="78"/>
      <c r="Y112" s="105"/>
    </row>
    <row r="113" spans="1:25" ht="21.95" customHeight="1" x14ac:dyDescent="0.2">
      <c r="A113" s="141" t="s">
        <v>181</v>
      </c>
      <c r="B113" s="154" t="s">
        <v>2382</v>
      </c>
      <c r="C113" s="143"/>
      <c r="D113" s="143"/>
      <c r="E113" s="143"/>
      <c r="F113" s="143"/>
      <c r="G113" s="99" t="str">
        <f>B132</f>
        <v>Other Grants or Mortgage Assistance</v>
      </c>
      <c r="H113" s="122"/>
      <c r="I113" s="239"/>
      <c r="J113" s="240"/>
      <c r="K113" s="240"/>
      <c r="L113" s="240"/>
      <c r="M113" s="240"/>
      <c r="N113" s="240"/>
      <c r="O113" s="240"/>
      <c r="P113" s="240"/>
      <c r="Q113" s="240"/>
      <c r="R113" s="240"/>
      <c r="S113" s="240"/>
      <c r="T113" s="240"/>
      <c r="U113" s="240"/>
      <c r="V113" s="240"/>
      <c r="W113" s="241"/>
      <c r="X113" s="90" t="str">
        <f ca="1">G102</f>
        <v/>
      </c>
      <c r="Y113" s="105"/>
    </row>
    <row r="114" spans="1:25" ht="21.95" customHeight="1" x14ac:dyDescent="0.2">
      <c r="A114" s="129" t="s">
        <v>2353</v>
      </c>
      <c r="B114" s="144" t="str">
        <f>IF(W126="","",IF(UPPER(W126)="YES",TRUE,FALSE))</f>
        <v/>
      </c>
      <c r="C114" s="137">
        <f ca="1">VLOOKUP(A114,DB_TBL_DATA_FIELDS[[FIELD_ID]:[PCT_CALC_FIELD_STATUS_CODE]],22,FALSE)</f>
        <v>1</v>
      </c>
      <c r="D114" s="137" t="str">
        <f>IF(VLOOKUP(A114,DB_TBL_DATA_FIELDS[[FIELD_ID]:[ERROR_MESSAGE]],23,FALSE)&lt;&gt;0,VLOOKUP(A114,DB_TBL_DATA_FIELDS[[FIELD_ID]:[ERROR_MESSAGE]],23,FALSE),"")</f>
        <v/>
      </c>
      <c r="E114" s="137">
        <f>VLOOKUP(A114,DB_TBL_DATA_FIELDS[[#All],[FIELD_ID]:[RANGE_VALIDATION_MAX]],18,FALSE)</f>
        <v>0</v>
      </c>
      <c r="F114" s="137">
        <f>VLOOKUP(A114,DB_TBL_DATA_FIELDS[[#All],[FIELD_ID]:[RANGE_VALIDATION_MAX]],19,FALSE)</f>
        <v>1</v>
      </c>
      <c r="G114" s="137">
        <f t="shared" ref="G114:G124" ca="1" si="8">IF(C114&lt;0,"",C114)</f>
        <v>1</v>
      </c>
      <c r="H114" s="122"/>
      <c r="I114" s="242"/>
      <c r="J114" s="243"/>
      <c r="K114" s="243"/>
      <c r="L114" s="243"/>
      <c r="M114" s="243"/>
      <c r="N114" s="243"/>
      <c r="O114" s="243"/>
      <c r="P114" s="243"/>
      <c r="Q114" s="243"/>
      <c r="R114" s="243"/>
      <c r="S114" s="243"/>
      <c r="T114" s="243"/>
      <c r="U114" s="243"/>
      <c r="V114" s="243"/>
      <c r="W114" s="244"/>
      <c r="X114" s="78"/>
      <c r="Y114" s="105"/>
    </row>
    <row r="115" spans="1:25" ht="21.95" customHeight="1" x14ac:dyDescent="0.2">
      <c r="A115" s="129" t="s">
        <v>2355</v>
      </c>
      <c r="B115" s="144" t="str">
        <f>IF(I129="","",I129)</f>
        <v/>
      </c>
      <c r="C115" s="137">
        <f ca="1">VLOOKUP(A115,DB_TBL_DATA_FIELDS[[FIELD_ID]:[PCT_CALC_FIELD_STATUS_CODE]],22,FALSE)</f>
        <v>-1</v>
      </c>
      <c r="D115" s="137" t="str">
        <f>IF(VLOOKUP(A115,DB_TBL_DATA_FIELDS[[FIELD_ID]:[ERROR_MESSAGE]],23,FALSE)&lt;&gt;0,VLOOKUP(A115,DB_TBL_DATA_FIELDS[[FIELD_ID]:[ERROR_MESSAGE]],23,FALSE),"")</f>
        <v/>
      </c>
      <c r="E115" s="137">
        <f>VLOOKUP(A115,DB_TBL_DATA_FIELDS[[#All],[FIELD_ID]:[RANGE_VALIDATION_MAX]],18,FALSE)</f>
        <v>0</v>
      </c>
      <c r="F115" s="137">
        <f>VLOOKUP(A115,DB_TBL_DATA_FIELDS[[#All],[FIELD_ID]:[RANGE_VALIDATION_MAX]],19,FALSE)</f>
        <v>48</v>
      </c>
      <c r="G115" s="137" t="str">
        <f t="shared" ca="1" si="8"/>
        <v/>
      </c>
      <c r="H115" s="122"/>
      <c r="I115" s="245"/>
      <c r="J115" s="246"/>
      <c r="K115" s="246"/>
      <c r="L115" s="246"/>
      <c r="M115" s="246"/>
      <c r="N115" s="246"/>
      <c r="O115" s="246"/>
      <c r="P115" s="246"/>
      <c r="Q115" s="246"/>
      <c r="R115" s="246"/>
      <c r="S115" s="246"/>
      <c r="T115" s="246"/>
      <c r="U115" s="246"/>
      <c r="V115" s="246"/>
      <c r="W115" s="247"/>
      <c r="Y115" s="105"/>
    </row>
    <row r="116" spans="1:25" ht="21.95" customHeight="1" x14ac:dyDescent="0.2">
      <c r="A116" s="129" t="s">
        <v>2356</v>
      </c>
      <c r="B116" s="144" t="str">
        <f t="shared" ref="B116:B118" si="9">IF(I130="","",I130)</f>
        <v/>
      </c>
      <c r="C116" s="137">
        <f ca="1">VLOOKUP(A116,DB_TBL_DATA_FIELDS[[FIELD_ID]:[PCT_CALC_FIELD_STATUS_CODE]],22,FALSE)</f>
        <v>-1</v>
      </c>
      <c r="D116" s="137" t="str">
        <f>IF(VLOOKUP(A116,DB_TBL_DATA_FIELDS[[FIELD_ID]:[ERROR_MESSAGE]],23,FALSE)&lt;&gt;0,VLOOKUP(A116,DB_TBL_DATA_FIELDS[[FIELD_ID]:[ERROR_MESSAGE]],23,FALSE),"")</f>
        <v/>
      </c>
      <c r="E116" s="137">
        <f>VLOOKUP(A116,DB_TBL_DATA_FIELDS[[#All],[FIELD_ID]:[RANGE_VALIDATION_MAX]],18,FALSE)</f>
        <v>0</v>
      </c>
      <c r="F116" s="137">
        <f>VLOOKUP(A116,DB_TBL_DATA_FIELDS[[#All],[FIELD_ID]:[RANGE_VALIDATION_MAX]],19,FALSE)</f>
        <v>48</v>
      </c>
      <c r="G116" s="137" t="str">
        <f t="shared" ca="1" si="8"/>
        <v/>
      </c>
      <c r="H116" s="122"/>
      <c r="P116" s="78"/>
      <c r="S116" s="170"/>
      <c r="T116" s="78"/>
      <c r="W116" s="122"/>
      <c r="X116" s="78"/>
      <c r="Y116" s="105"/>
    </row>
    <row r="117" spans="1:25" ht="21.95" customHeight="1" x14ac:dyDescent="0.2">
      <c r="A117" s="129" t="s">
        <v>2357</v>
      </c>
      <c r="B117" s="144" t="str">
        <f t="shared" si="9"/>
        <v/>
      </c>
      <c r="C117" s="137">
        <f ca="1">VLOOKUP(A117,DB_TBL_DATA_FIELDS[[FIELD_ID]:[PCT_CALC_FIELD_STATUS_CODE]],22,FALSE)</f>
        <v>-1</v>
      </c>
      <c r="D117" s="137" t="str">
        <f>IF(VLOOKUP(A117,DB_TBL_DATA_FIELDS[[FIELD_ID]:[ERROR_MESSAGE]],23,FALSE)&lt;&gt;0,VLOOKUP(A117,DB_TBL_DATA_FIELDS[[FIELD_ID]:[ERROR_MESSAGE]],23,FALSE),"")</f>
        <v/>
      </c>
      <c r="E117" s="137">
        <f>VLOOKUP(A117,DB_TBL_DATA_FIELDS[[#All],[FIELD_ID]:[RANGE_VALIDATION_MAX]],18,FALSE)</f>
        <v>0</v>
      </c>
      <c r="F117" s="137">
        <f>VLOOKUP(A117,DB_TBL_DATA_FIELDS[[#All],[FIELD_ID]:[RANGE_VALIDATION_MAX]],19,FALSE)</f>
        <v>48</v>
      </c>
      <c r="G117" s="137" t="str">
        <f t="shared" ca="1" si="8"/>
        <v/>
      </c>
      <c r="H117" s="122"/>
      <c r="I117" s="100" t="s">
        <v>2423</v>
      </c>
      <c r="X117" s="78"/>
      <c r="Y117" s="105"/>
    </row>
    <row r="118" spans="1:25" ht="21.95" customHeight="1" x14ac:dyDescent="0.2">
      <c r="A118" s="129" t="s">
        <v>2358</v>
      </c>
      <c r="B118" s="144" t="str">
        <f t="shared" si="9"/>
        <v/>
      </c>
      <c r="C118" s="137">
        <f ca="1">VLOOKUP(A118,DB_TBL_DATA_FIELDS[[FIELD_ID]:[PCT_CALC_FIELD_STATUS_CODE]],22,FALSE)</f>
        <v>-1</v>
      </c>
      <c r="D118" s="137" t="str">
        <f>IF(VLOOKUP(A118,DB_TBL_DATA_FIELDS[[FIELD_ID]:[ERROR_MESSAGE]],23,FALSE)&lt;&gt;0,VLOOKUP(A118,DB_TBL_DATA_FIELDS[[FIELD_ID]:[ERROR_MESSAGE]],23,FALSE),"")</f>
        <v/>
      </c>
      <c r="E118" s="137">
        <f>VLOOKUP(A118,DB_TBL_DATA_FIELDS[[#All],[FIELD_ID]:[RANGE_VALIDATION_MAX]],18,FALSE)</f>
        <v>0</v>
      </c>
      <c r="F118" s="137">
        <f>VLOOKUP(A118,DB_TBL_DATA_FIELDS[[#All],[FIELD_ID]:[RANGE_VALIDATION_MAX]],19,FALSE)</f>
        <v>48</v>
      </c>
      <c r="G118" s="137" t="str">
        <f t="shared" ca="1" si="8"/>
        <v/>
      </c>
      <c r="H118" s="122"/>
      <c r="I118" s="255" t="s">
        <v>2422</v>
      </c>
      <c r="J118" s="255"/>
      <c r="K118" s="255"/>
      <c r="L118" s="255"/>
      <c r="M118" s="255"/>
      <c r="N118" s="255"/>
      <c r="O118" s="255"/>
      <c r="P118" s="255"/>
      <c r="Q118" s="255"/>
      <c r="R118" s="255"/>
      <c r="S118" s="255"/>
      <c r="T118" s="255"/>
      <c r="U118" s="255"/>
      <c r="V118" s="255"/>
      <c r="W118" s="255"/>
      <c r="X118" s="78"/>
      <c r="Y118" s="105"/>
    </row>
    <row r="119" spans="1:25" ht="21.95" customHeight="1" x14ac:dyDescent="0.2">
      <c r="A119" s="129" t="s">
        <v>2359</v>
      </c>
      <c r="B119" s="138" t="str">
        <f ca="1">VLOOKUP(A119,'$DB.DATA'!D:H,5,FALSE)</f>
        <v/>
      </c>
      <c r="C119" s="137">
        <f ca="1">VLOOKUP(A119,DB_TBL_DATA_FIELDS[[FIELD_ID]:[PCT_CALC_FIELD_STATUS_CODE]],22,FALSE)</f>
        <v>-1</v>
      </c>
      <c r="D119" s="137" t="str">
        <f>IF(VLOOKUP(A119,DB_TBL_DATA_FIELDS[[FIELD_ID]:[ERROR_MESSAGE]],23,FALSE)&lt;&gt;0,VLOOKUP(A119,DB_TBL_DATA_FIELDS[[FIELD_ID]:[ERROR_MESSAGE]],23,FALSE),"")</f>
        <v/>
      </c>
      <c r="E119" s="137">
        <f>VLOOKUP(A119,DB_TBL_DATA_FIELDS[[#All],[FIELD_ID]:[RANGE_VALIDATION_MAX]],18,FALSE)</f>
        <v>0</v>
      </c>
      <c r="F119" s="137">
        <f>VLOOKUP(A119,DB_TBL_DATA_FIELDS[[#All],[FIELD_ID]:[RANGE_VALIDATION_MAX]],19,FALSE)</f>
        <v>200</v>
      </c>
      <c r="G119" s="137" t="str">
        <f t="shared" ca="1" si="8"/>
        <v/>
      </c>
      <c r="H119" s="122"/>
      <c r="I119" s="255"/>
      <c r="J119" s="255"/>
      <c r="K119" s="255"/>
      <c r="L119" s="255"/>
      <c r="M119" s="255"/>
      <c r="N119" s="255"/>
      <c r="O119" s="255"/>
      <c r="P119" s="255"/>
      <c r="Q119" s="255"/>
      <c r="R119" s="255"/>
      <c r="S119" s="255"/>
      <c r="T119" s="255"/>
      <c r="U119" s="255"/>
      <c r="V119" s="255"/>
      <c r="W119" s="255"/>
      <c r="X119" s="78"/>
      <c r="Y119" s="105"/>
    </row>
    <row r="120" spans="1:25" ht="21.95" customHeight="1" x14ac:dyDescent="0.2">
      <c r="A120" s="129" t="s">
        <v>2360</v>
      </c>
      <c r="B120" s="144" t="str">
        <f>IF(S129="","",S129)</f>
        <v/>
      </c>
      <c r="C120" s="137">
        <f ca="1">VLOOKUP(A120,DB_TBL_DATA_FIELDS[[FIELD_ID]:[PCT_CALC_FIELD_STATUS_CODE]],22,FALSE)</f>
        <v>-1</v>
      </c>
      <c r="D120" s="137" t="str">
        <f>IF(VLOOKUP(A120,DB_TBL_DATA_FIELDS[[FIELD_ID]:[ERROR_MESSAGE]],23,FALSE)&lt;&gt;0,VLOOKUP(A120,DB_TBL_DATA_FIELDS[[FIELD_ID]:[ERROR_MESSAGE]],23,FALSE),"")</f>
        <v/>
      </c>
      <c r="E120" s="137">
        <f>VLOOKUP(A120,DB_TBL_DATA_FIELDS[[#All],[FIELD_ID]:[RANGE_VALIDATION_MAX]],18,FALSE)</f>
        <v>1</v>
      </c>
      <c r="F120" s="137">
        <f>VLOOKUP(A120,DB_TBL_DATA_FIELDS[[#All],[FIELD_ID]:[RANGE_VALIDATION_MAX]],19,FALSE)</f>
        <v>999999999999</v>
      </c>
      <c r="G120" s="137" t="str">
        <f t="shared" ca="1" si="8"/>
        <v/>
      </c>
      <c r="H120" s="122"/>
      <c r="I120" s="238" t="s">
        <v>2421</v>
      </c>
      <c r="J120" s="238"/>
      <c r="K120" s="238"/>
      <c r="L120" s="238"/>
      <c r="M120" s="238"/>
      <c r="N120" s="238"/>
      <c r="O120" s="238"/>
      <c r="P120" s="238"/>
      <c r="Q120" s="238"/>
      <c r="R120" s="238"/>
      <c r="S120" s="238"/>
      <c r="T120" s="238"/>
      <c r="U120" s="238"/>
      <c r="V120" s="238"/>
      <c r="W120" s="238"/>
      <c r="X120" s="78"/>
      <c r="Y120" s="105"/>
    </row>
    <row r="121" spans="1:25" ht="21.95" customHeight="1" x14ac:dyDescent="0.2">
      <c r="A121" s="129" t="s">
        <v>2361</v>
      </c>
      <c r="B121" s="144" t="str">
        <f t="shared" ref="B121:B123" si="10">IF(S130="","",S130)</f>
        <v/>
      </c>
      <c r="C121" s="137">
        <f ca="1">VLOOKUP(A121,DB_TBL_DATA_FIELDS[[FIELD_ID]:[PCT_CALC_FIELD_STATUS_CODE]],22,FALSE)</f>
        <v>-1</v>
      </c>
      <c r="D121" s="137" t="str">
        <f>IF(VLOOKUP(A121,DB_TBL_DATA_FIELDS[[FIELD_ID]:[ERROR_MESSAGE]],23,FALSE)&lt;&gt;0,VLOOKUP(A121,DB_TBL_DATA_FIELDS[[FIELD_ID]:[ERROR_MESSAGE]],23,FALSE),"")</f>
        <v/>
      </c>
      <c r="E121" s="137">
        <f>VLOOKUP(A121,DB_TBL_DATA_FIELDS[[#All],[FIELD_ID]:[RANGE_VALIDATION_MAX]],18,FALSE)</f>
        <v>1</v>
      </c>
      <c r="F121" s="137">
        <f>VLOOKUP(A121,DB_TBL_DATA_FIELDS[[#All],[FIELD_ID]:[RANGE_VALIDATION_MAX]],19,FALSE)</f>
        <v>999999999999</v>
      </c>
      <c r="G121" s="137" t="str">
        <f t="shared" ca="1" si="8"/>
        <v/>
      </c>
      <c r="H121" s="122"/>
      <c r="I121" s="238"/>
      <c r="J121" s="238"/>
      <c r="K121" s="238"/>
      <c r="L121" s="238"/>
      <c r="M121" s="238"/>
      <c r="N121" s="238"/>
      <c r="O121" s="238"/>
      <c r="P121" s="238"/>
      <c r="Q121" s="238"/>
      <c r="R121" s="238"/>
      <c r="S121" s="238"/>
      <c r="T121" s="238"/>
      <c r="U121" s="238"/>
      <c r="V121" s="238"/>
      <c r="W121" s="238"/>
      <c r="X121" s="78"/>
      <c r="Y121" s="105"/>
    </row>
    <row r="122" spans="1:25" ht="21.95" customHeight="1" x14ac:dyDescent="0.2">
      <c r="A122" s="129" t="s">
        <v>2362</v>
      </c>
      <c r="B122" s="144" t="str">
        <f t="shared" si="10"/>
        <v/>
      </c>
      <c r="C122" s="137">
        <f ca="1">VLOOKUP(A122,DB_TBL_DATA_FIELDS[[FIELD_ID]:[PCT_CALC_FIELD_STATUS_CODE]],22,FALSE)</f>
        <v>-1</v>
      </c>
      <c r="D122" s="137" t="str">
        <f>IF(VLOOKUP(A122,DB_TBL_DATA_FIELDS[[FIELD_ID]:[ERROR_MESSAGE]],23,FALSE)&lt;&gt;0,VLOOKUP(A122,DB_TBL_DATA_FIELDS[[FIELD_ID]:[ERROR_MESSAGE]],23,FALSE),"")</f>
        <v/>
      </c>
      <c r="E122" s="137">
        <f>VLOOKUP(A122,DB_TBL_DATA_FIELDS[[#All],[FIELD_ID]:[RANGE_VALIDATION_MAX]],18,FALSE)</f>
        <v>1</v>
      </c>
      <c r="F122" s="137">
        <f>VLOOKUP(A122,DB_TBL_DATA_FIELDS[[#All],[FIELD_ID]:[RANGE_VALIDATION_MAX]],19,FALSE)</f>
        <v>999999999999</v>
      </c>
      <c r="G122" s="137" t="str">
        <f t="shared" ca="1" si="8"/>
        <v/>
      </c>
      <c r="H122" s="122"/>
      <c r="P122" s="78"/>
      <c r="S122" s="170"/>
      <c r="T122" s="78"/>
      <c r="W122" s="122"/>
      <c r="X122" s="78"/>
      <c r="Y122" s="105"/>
    </row>
    <row r="123" spans="1:25" ht="21.95" customHeight="1" thickBot="1" x14ac:dyDescent="0.25">
      <c r="A123" s="129" t="s">
        <v>2363</v>
      </c>
      <c r="B123" s="144" t="str">
        <f t="shared" si="10"/>
        <v/>
      </c>
      <c r="C123" s="137">
        <f ca="1">VLOOKUP(A123,DB_TBL_DATA_FIELDS[[FIELD_ID]:[PCT_CALC_FIELD_STATUS_CODE]],22,FALSE)</f>
        <v>-1</v>
      </c>
      <c r="D123" s="137" t="str">
        <f>IF(VLOOKUP(A123,DB_TBL_DATA_FIELDS[[FIELD_ID]:[ERROR_MESSAGE]],23,FALSE)&lt;&gt;0,VLOOKUP(A123,DB_TBL_DATA_FIELDS[[FIELD_ID]:[ERROR_MESSAGE]],23,FALSE),"")</f>
        <v/>
      </c>
      <c r="E123" s="137">
        <f>VLOOKUP(A123,DB_TBL_DATA_FIELDS[[#All],[FIELD_ID]:[RANGE_VALIDATION_MAX]],18,FALSE)</f>
        <v>1</v>
      </c>
      <c r="F123" s="137">
        <f>VLOOKUP(A123,DB_TBL_DATA_FIELDS[[#All],[FIELD_ID]:[RANGE_VALIDATION_MAX]],19,FALSE)</f>
        <v>999999999999</v>
      </c>
      <c r="G123" s="137" t="str">
        <f t="shared" ca="1" si="8"/>
        <v/>
      </c>
      <c r="H123" s="122"/>
      <c r="I123" s="72" t="str">
        <f>B113</f>
        <v>Other Grants or Mortgage Assistance</v>
      </c>
      <c r="J123" s="126"/>
      <c r="K123" s="126"/>
      <c r="L123" s="126"/>
      <c r="M123" s="126"/>
      <c r="N123" s="126"/>
      <c r="O123" s="126"/>
      <c r="P123" s="126"/>
      <c r="Q123" s="126"/>
      <c r="R123" s="126"/>
      <c r="S123" s="126"/>
      <c r="T123" s="126"/>
      <c r="U123" s="126"/>
      <c r="V123" s="126"/>
      <c r="W123" s="126"/>
      <c r="X123" s="92" t="str">
        <f ca="1">"Status: "&amp;$B$130</f>
        <v>Status: Not Started</v>
      </c>
      <c r="Y123" s="105"/>
    </row>
    <row r="124" spans="1:25" ht="21.95" customHeight="1" x14ac:dyDescent="0.2">
      <c r="A124" s="129" t="s">
        <v>2364</v>
      </c>
      <c r="B124" s="138" t="str">
        <f ca="1">VLOOKUP(A124,'$DB.DATA'!D:H,5,FALSE)</f>
        <v/>
      </c>
      <c r="C124" s="137">
        <f ca="1">VLOOKUP(A124,DB_TBL_DATA_FIELDS[[FIELD_ID]:[PCT_CALC_FIELD_STATUS_CODE]],22,FALSE)</f>
        <v>-1</v>
      </c>
      <c r="D124" s="137" t="str">
        <f>IF(VLOOKUP(A124,DB_TBL_DATA_FIELDS[[FIELD_ID]:[ERROR_MESSAGE]],23,FALSE)&lt;&gt;0,VLOOKUP(A124,DB_TBL_DATA_FIELDS[[FIELD_ID]:[ERROR_MESSAGE]],23,FALSE),"")</f>
        <v/>
      </c>
      <c r="E124" s="137">
        <f>VLOOKUP(A124,DB_TBL_DATA_FIELDS[[#All],[FIELD_ID]:[RANGE_VALIDATION_MAX]],18,FALSE)</f>
        <v>1</v>
      </c>
      <c r="F124" s="137">
        <f>VLOOKUP(A124,DB_TBL_DATA_FIELDS[[#All],[FIELD_ID]:[RANGE_VALIDATION_MAX]],19,FALSE)</f>
        <v>999999999999</v>
      </c>
      <c r="G124" s="137" t="str">
        <f t="shared" ca="1" si="8"/>
        <v/>
      </c>
      <c r="H124" s="122"/>
      <c r="I124" s="104"/>
      <c r="J124" s="104"/>
      <c r="K124" s="104"/>
      <c r="L124" s="104"/>
      <c r="M124" s="104"/>
      <c r="N124" s="104"/>
      <c r="O124" s="104"/>
      <c r="P124" s="78"/>
      <c r="Q124" s="105"/>
      <c r="R124" s="78"/>
      <c r="S124" s="105"/>
      <c r="T124" s="78"/>
      <c r="U124" s="105"/>
      <c r="V124" s="78"/>
      <c r="W124" s="105"/>
      <c r="X124" s="78"/>
      <c r="Y124" s="105"/>
    </row>
    <row r="125" spans="1:25" ht="21.95" customHeight="1" x14ac:dyDescent="0.2">
      <c r="A125" s="145" t="s">
        <v>183</v>
      </c>
      <c r="B125" s="138" t="str">
        <f>"C"&amp;MATCH(LEFT(A125,LEN(A125)-LEN("_RANGE")),A:A,0)+1&amp;":C"&amp;(ROW()-1)</f>
        <v>C114:C124</v>
      </c>
      <c r="C125" s="137"/>
      <c r="D125" s="137"/>
      <c r="E125" s="137"/>
      <c r="F125" s="137"/>
      <c r="G125" s="137"/>
      <c r="H125" s="122"/>
      <c r="I125" s="104"/>
      <c r="J125" s="104"/>
      <c r="K125" s="104"/>
      <c r="L125" s="104"/>
      <c r="M125" s="104"/>
      <c r="N125" s="104"/>
      <c r="O125" s="104"/>
      <c r="P125" s="78"/>
      <c r="Q125" s="105"/>
      <c r="R125" s="78"/>
      <c r="S125" s="105"/>
      <c r="T125" s="78"/>
      <c r="U125" s="105"/>
      <c r="V125" s="78"/>
      <c r="W125" s="105"/>
      <c r="X125" s="78"/>
      <c r="Y125" s="105"/>
    </row>
    <row r="126" spans="1:25" ht="21.95" customHeight="1" x14ac:dyDescent="0.2">
      <c r="A126" s="145" t="s">
        <v>184</v>
      </c>
      <c r="B126" s="138">
        <f ca="1">COUNTIF(INDIRECT($B125),2)</f>
        <v>0</v>
      </c>
      <c r="C126" s="137"/>
      <c r="D126" s="137"/>
      <c r="E126" s="137"/>
      <c r="F126" s="137"/>
      <c r="G126" s="137"/>
      <c r="H126" s="122"/>
      <c r="I126" s="117" t="s">
        <v>2458</v>
      </c>
      <c r="J126" s="77"/>
      <c r="K126" s="77"/>
      <c r="L126" s="77"/>
      <c r="M126" s="77"/>
      <c r="N126" s="77"/>
      <c r="O126" s="77"/>
      <c r="P126" s="77"/>
      <c r="Q126" s="77"/>
      <c r="R126" s="77"/>
      <c r="S126" s="77"/>
      <c r="T126" s="77"/>
      <c r="U126" s="77"/>
      <c r="V126" s="78"/>
      <c r="W126" s="171"/>
      <c r="X126" s="194">
        <f ca="1">G114</f>
        <v>1</v>
      </c>
      <c r="Y126" s="105"/>
    </row>
    <row r="127" spans="1:25" ht="21.95" customHeight="1" x14ac:dyDescent="0.2">
      <c r="A127" s="145" t="s">
        <v>185</v>
      </c>
      <c r="B127" s="138">
        <f ca="1">COUNTIF(INDIRECT($B125),0)+COUNTIF(INDIRECT($B125),1)+COUNTIF(INDIRECT($B125),2)</f>
        <v>1</v>
      </c>
      <c r="C127" s="137"/>
      <c r="D127" s="137"/>
      <c r="E127" s="137"/>
      <c r="F127" s="137"/>
      <c r="G127" s="137"/>
      <c r="H127" s="122"/>
      <c r="I127" s="104"/>
      <c r="J127" s="104"/>
      <c r="K127" s="104"/>
      <c r="L127" s="104"/>
      <c r="M127" s="104"/>
      <c r="N127" s="104"/>
      <c r="O127" s="104"/>
      <c r="P127" s="78"/>
      <c r="Q127" s="105"/>
      <c r="R127" s="78"/>
      <c r="S127" s="105"/>
      <c r="T127" s="78"/>
      <c r="U127" s="105"/>
      <c r="V127" s="78"/>
      <c r="W127" s="105"/>
      <c r="X127" s="78"/>
      <c r="Y127" s="105"/>
    </row>
    <row r="128" spans="1:25" ht="21.95" customHeight="1" x14ac:dyDescent="0.2">
      <c r="A128" s="145" t="s">
        <v>186</v>
      </c>
      <c r="B128" s="138">
        <f ca="1">COUNTIF(INDIRECT($B125),0)</f>
        <v>0</v>
      </c>
      <c r="C128" s="137" t="s">
        <v>2185</v>
      </c>
      <c r="D128" s="137"/>
      <c r="E128" s="137"/>
      <c r="F128" s="137"/>
      <c r="G128" s="137"/>
      <c r="H128" s="122"/>
      <c r="I128" s="289" t="s">
        <v>2427</v>
      </c>
      <c r="J128" s="289"/>
      <c r="K128" s="289"/>
      <c r="L128" s="289"/>
      <c r="M128" s="289"/>
      <c r="N128" s="289"/>
      <c r="O128" s="289"/>
      <c r="P128" s="289"/>
      <c r="Q128" s="289"/>
      <c r="R128" s="289"/>
      <c r="S128" s="266" t="s">
        <v>2428</v>
      </c>
      <c r="T128" s="266"/>
      <c r="U128" s="266"/>
      <c r="V128" s="266"/>
      <c r="W128" s="266"/>
      <c r="X128" s="115"/>
      <c r="Y128" s="105"/>
    </row>
    <row r="129" spans="1:25" ht="21.95" customHeight="1" x14ac:dyDescent="0.2">
      <c r="A129" s="145" t="s">
        <v>187</v>
      </c>
      <c r="B129" s="146">
        <f ca="1">IFERROR(B126/B127,1.01)</f>
        <v>0</v>
      </c>
      <c r="C129" s="137"/>
      <c r="D129" s="137"/>
      <c r="E129" s="137"/>
      <c r="F129" s="137"/>
      <c r="G129" s="137"/>
      <c r="H129" s="122"/>
      <c r="I129" s="231"/>
      <c r="J129" s="234"/>
      <c r="K129" s="234"/>
      <c r="L129" s="234"/>
      <c r="M129" s="234"/>
      <c r="N129" s="234"/>
      <c r="O129" s="234"/>
      <c r="P129" s="234"/>
      <c r="Q129" s="234"/>
      <c r="R129" s="101" t="str">
        <f ca="1">G115</f>
        <v/>
      </c>
      <c r="S129" s="235"/>
      <c r="T129" s="236"/>
      <c r="U129" s="236"/>
      <c r="V129" s="236"/>
      <c r="W129" s="237"/>
      <c r="X129" s="90" t="str">
        <f ca="1">G120</f>
        <v/>
      </c>
      <c r="Y129" s="105"/>
    </row>
    <row r="130" spans="1:25" ht="21.95" customHeight="1" x14ac:dyDescent="0.2">
      <c r="A130" s="145" t="s">
        <v>188</v>
      </c>
      <c r="B130" s="147" t="str">
        <f ca="1">IF(B128&gt;0,"Data Error(s)",IF(B129=0,"Not Started",IF(B129&lt;1,ROUNDUP(B129*100,0)&amp;"% Done",IF(B129&gt;1,"Optional","Complete"))))</f>
        <v>Not Started</v>
      </c>
      <c r="C130" s="137"/>
      <c r="D130" s="137"/>
      <c r="E130" s="137"/>
      <c r="F130" s="137"/>
      <c r="G130" s="137"/>
      <c r="H130" s="122"/>
      <c r="I130" s="231"/>
      <c r="J130" s="234"/>
      <c r="K130" s="234"/>
      <c r="L130" s="234"/>
      <c r="M130" s="234"/>
      <c r="N130" s="234"/>
      <c r="O130" s="234"/>
      <c r="P130" s="234"/>
      <c r="Q130" s="234"/>
      <c r="R130" s="101" t="str">
        <f ca="1">G116</f>
        <v/>
      </c>
      <c r="S130" s="267"/>
      <c r="T130" s="268"/>
      <c r="U130" s="268"/>
      <c r="V130" s="268"/>
      <c r="W130" s="269"/>
      <c r="X130" s="90" t="str">
        <f ca="1">G121</f>
        <v/>
      </c>
      <c r="Y130" s="105"/>
    </row>
    <row r="131" spans="1:25" ht="21.95" customHeight="1" x14ac:dyDescent="0.2">
      <c r="A131" s="145" t="s">
        <v>189</v>
      </c>
      <c r="B131" s="138" t="str">
        <f ca="1">IF(B128&gt;0,0,IF(B129&lt;1,"",2))</f>
        <v/>
      </c>
      <c r="C131" s="137"/>
      <c r="D131" s="137"/>
      <c r="E131" s="137"/>
      <c r="F131" s="137"/>
      <c r="G131" s="137"/>
      <c r="H131" s="122"/>
      <c r="I131" s="231"/>
      <c r="J131" s="234"/>
      <c r="K131" s="234"/>
      <c r="L131" s="234"/>
      <c r="M131" s="234"/>
      <c r="N131" s="234"/>
      <c r="O131" s="234"/>
      <c r="P131" s="234"/>
      <c r="Q131" s="234"/>
      <c r="R131" s="101" t="str">
        <f ca="1">G117</f>
        <v/>
      </c>
      <c r="S131" s="235"/>
      <c r="T131" s="236"/>
      <c r="U131" s="236"/>
      <c r="V131" s="236"/>
      <c r="W131" s="237"/>
      <c r="X131" s="90" t="str">
        <f ca="1">G122</f>
        <v/>
      </c>
      <c r="Y131" s="105"/>
    </row>
    <row r="132" spans="1:25" ht="21.95" customHeight="1" x14ac:dyDescent="0.2">
      <c r="A132" s="145" t="s">
        <v>190</v>
      </c>
      <c r="B132" s="148" t="s">
        <v>2382</v>
      </c>
      <c r="C132" s="137"/>
      <c r="D132" s="137"/>
      <c r="E132" s="137"/>
      <c r="F132" s="137"/>
      <c r="G132" s="137"/>
      <c r="H132" s="122"/>
      <c r="I132" s="231"/>
      <c r="J132" s="234"/>
      <c r="K132" s="234"/>
      <c r="L132" s="234"/>
      <c r="M132" s="234"/>
      <c r="N132" s="234"/>
      <c r="O132" s="234"/>
      <c r="P132" s="234"/>
      <c r="Q132" s="234"/>
      <c r="R132" s="101" t="str">
        <f ca="1">G118</f>
        <v/>
      </c>
      <c r="S132" s="235"/>
      <c r="T132" s="236"/>
      <c r="U132" s="236"/>
      <c r="V132" s="236"/>
      <c r="W132" s="237"/>
      <c r="X132" s="90" t="str">
        <f ca="1">G123</f>
        <v/>
      </c>
    </row>
    <row r="133" spans="1:25" ht="21.95" customHeight="1" x14ac:dyDescent="0.2">
      <c r="A133" s="149" t="s">
        <v>2169</v>
      </c>
      <c r="B133" s="138">
        <v>0</v>
      </c>
      <c r="C133" s="137" t="s">
        <v>2183</v>
      </c>
      <c r="D133" s="137"/>
      <c r="E133" s="137"/>
      <c r="F133" s="137"/>
      <c r="G133" s="137"/>
      <c r="H133" s="122"/>
      <c r="I133" s="104"/>
      <c r="J133" s="104"/>
      <c r="K133" s="104"/>
      <c r="L133" s="104"/>
      <c r="M133" s="104"/>
      <c r="N133" s="104"/>
      <c r="O133" s="104"/>
      <c r="P133" s="78"/>
      <c r="Q133" s="105"/>
      <c r="R133" s="78"/>
      <c r="S133" s="105"/>
      <c r="T133" s="78"/>
      <c r="U133" s="105"/>
      <c r="V133" s="78"/>
      <c r="W133" s="105"/>
      <c r="X133" s="78"/>
    </row>
    <row r="134" spans="1:25" ht="21" customHeight="1" x14ac:dyDescent="0.2">
      <c r="A134" s="149" t="s">
        <v>2170</v>
      </c>
      <c r="B134" s="138" t="b">
        <f>(B133&gt;0)</f>
        <v>0</v>
      </c>
      <c r="C134" s="137"/>
      <c r="D134" s="137"/>
      <c r="E134" s="137"/>
      <c r="F134" s="137"/>
      <c r="G134" s="137"/>
    </row>
    <row r="135" spans="1:25" ht="20.100000000000001" hidden="1" customHeight="1" x14ac:dyDescent="0.2">
      <c r="A135" s="150"/>
      <c r="B135" s="151"/>
      <c r="C135" s="150"/>
      <c r="D135" s="150"/>
      <c r="E135" s="150"/>
      <c r="F135" s="150"/>
      <c r="G135" s="150"/>
    </row>
    <row r="136" spans="1:25" ht="14.25" hidden="1" customHeight="1" x14ac:dyDescent="0.2"/>
    <row r="137" spans="1:25" ht="14.25" hidden="1" customHeight="1" x14ac:dyDescent="0.2"/>
    <row r="138" spans="1:25" ht="14.25" hidden="1" customHeight="1" x14ac:dyDescent="0.2"/>
    <row r="139" spans="1:25" ht="14.25" hidden="1" customHeight="1" x14ac:dyDescent="0.2"/>
    <row r="140" spans="1:25" ht="14.25" hidden="1" customHeight="1" x14ac:dyDescent="0.2"/>
    <row r="141" spans="1:25" ht="14.25" hidden="1" customHeight="1" x14ac:dyDescent="0.2"/>
    <row r="142" spans="1:25" ht="14.25" hidden="1" customHeight="1" x14ac:dyDescent="0.2">
      <c r="Y142" s="68"/>
    </row>
    <row r="143" spans="1:25" ht="14.25" hidden="1" customHeight="1" x14ac:dyDescent="0.2">
      <c r="J143" s="190"/>
      <c r="K143" s="68"/>
      <c r="L143" s="190"/>
      <c r="M143" s="68"/>
      <c r="N143" s="190"/>
      <c r="O143" s="68"/>
      <c r="P143" s="190"/>
      <c r="Q143" s="68"/>
      <c r="R143" s="190"/>
      <c r="S143" s="68"/>
      <c r="T143" s="190"/>
      <c r="U143" s="68"/>
      <c r="V143" s="190"/>
      <c r="W143" s="68"/>
      <c r="X143" s="190"/>
      <c r="Y143" s="68"/>
    </row>
    <row r="144" spans="1:25" ht="14.25" hidden="1" customHeight="1" x14ac:dyDescent="0.2">
      <c r="J144" s="190"/>
      <c r="K144" s="68"/>
      <c r="L144" s="190"/>
      <c r="M144" s="68"/>
      <c r="N144" s="190"/>
      <c r="O144" s="68"/>
      <c r="P144" s="190"/>
      <c r="Q144" s="68"/>
      <c r="R144" s="190"/>
      <c r="S144" s="68"/>
      <c r="T144" s="190"/>
      <c r="U144" s="68"/>
      <c r="V144" s="190"/>
      <c r="W144" s="68"/>
      <c r="X144" s="190"/>
      <c r="Y144" s="68"/>
    </row>
    <row r="145" spans="9:25" ht="14.25" hidden="1" customHeight="1" x14ac:dyDescent="0.2">
      <c r="I145" s="68"/>
      <c r="J145" s="190"/>
      <c r="K145" s="68"/>
      <c r="L145" s="190"/>
      <c r="M145" s="68"/>
      <c r="N145" s="190"/>
      <c r="O145" s="68"/>
      <c r="P145" s="190"/>
      <c r="Q145" s="68"/>
      <c r="R145" s="190"/>
      <c r="S145" s="68"/>
      <c r="T145" s="190"/>
      <c r="U145" s="68"/>
      <c r="V145" s="190"/>
      <c r="W145" s="68"/>
      <c r="X145" s="190"/>
      <c r="Y145" s="68"/>
    </row>
    <row r="146" spans="9:25" ht="0" hidden="1" customHeight="1" x14ac:dyDescent="0.2">
      <c r="I146" s="68"/>
      <c r="J146" s="190"/>
      <c r="K146" s="68"/>
      <c r="L146" s="190"/>
      <c r="M146" s="68"/>
      <c r="N146" s="190"/>
      <c r="O146" s="68"/>
      <c r="P146" s="190"/>
      <c r="Q146" s="68"/>
      <c r="R146" s="190"/>
      <c r="S146" s="68"/>
      <c r="T146" s="190"/>
      <c r="U146" s="68"/>
      <c r="V146" s="190"/>
      <c r="W146" s="68"/>
      <c r="X146" s="190"/>
    </row>
  </sheetData>
  <sheetProtection algorithmName="SHA-512" hashValue="ZtffZ+s73gE43UalxbqLHMMdxZmowkFfz8h/IRniQHrX6WdBujYVroUslFj5cMYoWgtPdImFB2aRXuKtrNCWcw==" saltValue="6++cb/GUnoDnIjG+wiwkTQ==" spinCount="100000" sheet="1" objects="1" scenarios="1" selectLockedCells="1"/>
  <dataConsolidate/>
  <mergeCells count="62">
    <mergeCell ref="I6:Y6"/>
    <mergeCell ref="U19:X19"/>
    <mergeCell ref="I23:M23"/>
    <mergeCell ref="Q23:U23"/>
    <mergeCell ref="I24:M24"/>
    <mergeCell ref="Q24:U24"/>
    <mergeCell ref="I8:X8"/>
    <mergeCell ref="I9:X16"/>
    <mergeCell ref="I17:X17"/>
    <mergeCell ref="I41:W42"/>
    <mergeCell ref="U47:W47"/>
    <mergeCell ref="U48:W48"/>
    <mergeCell ref="I25:M25"/>
    <mergeCell ref="Q25:U25"/>
    <mergeCell ref="I30:M30"/>
    <mergeCell ref="O30:Q30"/>
    <mergeCell ref="S30:W30"/>
    <mergeCell ref="I40:W40"/>
    <mergeCell ref="U34:W34"/>
    <mergeCell ref="U35:W35"/>
    <mergeCell ref="U36:W36"/>
    <mergeCell ref="Q37:W37"/>
    <mergeCell ref="I32:M32"/>
    <mergeCell ref="O32:Q32"/>
    <mergeCell ref="S32:W32"/>
    <mergeCell ref="U49:W49"/>
    <mergeCell ref="U50:W50"/>
    <mergeCell ref="I58:Q58"/>
    <mergeCell ref="S58:W58"/>
    <mergeCell ref="I60:K60"/>
    <mergeCell ref="S60:W60"/>
    <mergeCell ref="I107:O107"/>
    <mergeCell ref="Q107:S107"/>
    <mergeCell ref="I75:O75"/>
    <mergeCell ref="Q75:S75"/>
    <mergeCell ref="I80:W82"/>
    <mergeCell ref="I84:K84"/>
    <mergeCell ref="M84:O84"/>
    <mergeCell ref="Q84:S84"/>
    <mergeCell ref="U84:W84"/>
    <mergeCell ref="Q85:S86"/>
    <mergeCell ref="I89:W91"/>
    <mergeCell ref="I94:Q95"/>
    <mergeCell ref="I96:W99"/>
    <mergeCell ref="I102:W102"/>
    <mergeCell ref="I78:W78"/>
    <mergeCell ref="I132:Q132"/>
    <mergeCell ref="S132:W132"/>
    <mergeCell ref="U38:W38"/>
    <mergeCell ref="U39:W39"/>
    <mergeCell ref="I129:Q129"/>
    <mergeCell ref="S129:W129"/>
    <mergeCell ref="I130:Q130"/>
    <mergeCell ref="S130:W130"/>
    <mergeCell ref="I131:Q131"/>
    <mergeCell ref="S131:W131"/>
    <mergeCell ref="I109:K109"/>
    <mergeCell ref="I113:W115"/>
    <mergeCell ref="I118:W119"/>
    <mergeCell ref="I120:W121"/>
    <mergeCell ref="I128:R128"/>
    <mergeCell ref="S128:W128"/>
  </mergeCells>
  <conditionalFormatting sqref="S3">
    <cfRule type="dataBar" priority="62">
      <dataBar>
        <cfvo type="num" val="0"/>
        <cfvo type="num" val="1"/>
        <color theme="6" tint="-0.249977111117893"/>
      </dataBar>
    </cfRule>
  </conditionalFormatting>
  <conditionalFormatting sqref="R19 N19 J19">
    <cfRule type="iconSet" priority="61">
      <iconSet iconSet="3Symbols" showValue="0">
        <cfvo type="percent" val="0"/>
        <cfvo type="num" val="0" gte="0"/>
        <cfvo type="num" val="2"/>
      </iconSet>
    </cfRule>
  </conditionalFormatting>
  <conditionalFormatting sqref="H6">
    <cfRule type="iconSet" priority="54">
      <iconSet iconSet="3Flags" showValue="0">
        <cfvo type="percent" val="0"/>
        <cfvo type="num" val="1"/>
        <cfvo type="num" val="2" gte="0"/>
      </iconSet>
    </cfRule>
    <cfRule type="expression" dxfId="122" priority="55">
      <formula>($B$10=TRUE)</formula>
    </cfRule>
  </conditionalFormatting>
  <conditionalFormatting sqref="I6:Y6">
    <cfRule type="expression" dxfId="121" priority="56">
      <formula>($B$10=TRUE)</formula>
    </cfRule>
  </conditionalFormatting>
  <conditionalFormatting sqref="T3">
    <cfRule type="iconSet" priority="53">
      <iconSet iconSet="3Symbols2" showValue="0">
        <cfvo type="percent" val="0"/>
        <cfvo type="num" val="0" gte="0"/>
        <cfvo type="num" val="2"/>
      </iconSet>
    </cfRule>
  </conditionalFormatting>
  <conditionalFormatting sqref="O23:P25">
    <cfRule type="expression" dxfId="120" priority="57">
      <formula>($P23=0)</formula>
    </cfRule>
    <cfRule type="expression" dxfId="119" priority="58">
      <formula>($P23=2)</formula>
    </cfRule>
  </conditionalFormatting>
  <conditionalFormatting sqref="W23:X25">
    <cfRule type="expression" dxfId="118" priority="59">
      <formula>$X23=2</formula>
    </cfRule>
    <cfRule type="expression" dxfId="117" priority="60">
      <formula>($X23=0)</formula>
    </cfRule>
  </conditionalFormatting>
  <conditionalFormatting sqref="Q23:U25">
    <cfRule type="expression" dxfId="116" priority="52">
      <formula>LEN($Q23)&lt;=10</formula>
    </cfRule>
  </conditionalFormatting>
  <conditionalFormatting sqref="I23:M25">
    <cfRule type="expression" dxfId="115" priority="51">
      <formula>LEN($I23)&lt;=10</formula>
    </cfRule>
  </conditionalFormatting>
  <conditionalFormatting sqref="X23:X25 P23:P25">
    <cfRule type="iconSet" priority="63">
      <iconSet iconSet="3Symbols2" showValue="0">
        <cfvo type="percent" val="0"/>
        <cfvo type="num" val="0" gte="0"/>
        <cfvo type="num" val="1" gte="0"/>
      </iconSet>
    </cfRule>
  </conditionalFormatting>
  <conditionalFormatting sqref="V23:V25 N23:N25">
    <cfRule type="iconSet" priority="64">
      <iconSet iconSet="3Flags">
        <cfvo type="percent" val="0"/>
        <cfvo type="num" val="0" gte="0"/>
        <cfvo type="num" val="1000" gte="0"/>
      </iconSet>
    </cfRule>
  </conditionalFormatting>
  <conditionalFormatting sqref="I40">
    <cfRule type="notContainsBlanks" dxfId="114" priority="49">
      <formula>LEN(TRIM(I40))&gt;0</formula>
    </cfRule>
  </conditionalFormatting>
  <conditionalFormatting sqref="X38:X39 X34:X36 N30 R30 X30 N32 R32 X32">
    <cfRule type="iconSet" priority="48">
      <iconSet iconSet="3Symbols" showValue="0">
        <cfvo type="percent" val="0"/>
        <cfvo type="num" val="0" gte="0"/>
        <cfvo type="num" val="2"/>
      </iconSet>
    </cfRule>
  </conditionalFormatting>
  <conditionalFormatting sqref="R60 N60 R58 X58 X60 L60 X62:X63">
    <cfRule type="iconSet" priority="47">
      <iconSet iconSet="3Symbols" showValue="0">
        <cfvo type="percent" val="0"/>
        <cfvo type="num" val="0" gte="0"/>
        <cfvo type="num" val="2"/>
      </iconSet>
    </cfRule>
  </conditionalFormatting>
  <conditionalFormatting sqref="X47:X50">
    <cfRule type="iconSet" priority="46">
      <iconSet iconSet="3Symbols" showValue="0">
        <cfvo type="percent" val="0"/>
        <cfvo type="num" val="0" gte="0"/>
        <cfvo type="num" val="2"/>
      </iconSet>
    </cfRule>
  </conditionalFormatting>
  <conditionalFormatting sqref="X70">
    <cfRule type="iconSet" priority="45">
      <iconSet iconSet="3Symbols" showValue="0">
        <cfvo type="percent" val="0"/>
        <cfvo type="num" val="0" gte="0"/>
        <cfvo type="num" val="2"/>
      </iconSet>
    </cfRule>
  </conditionalFormatting>
  <conditionalFormatting sqref="P75">
    <cfRule type="iconSet" priority="44">
      <iconSet iconSet="3Symbols" showValue="0">
        <cfvo type="percent" val="0"/>
        <cfvo type="num" val="0" gte="0"/>
        <cfvo type="num" val="2"/>
      </iconSet>
    </cfRule>
  </conditionalFormatting>
  <conditionalFormatting sqref="X80">
    <cfRule type="iconSet" priority="43">
      <iconSet iconSet="3Symbols" showValue="0">
        <cfvo type="percent" val="0"/>
        <cfvo type="num" val="0" gte="0"/>
        <cfvo type="num" val="2"/>
      </iconSet>
    </cfRule>
  </conditionalFormatting>
  <conditionalFormatting sqref="I80">
    <cfRule type="expression" dxfId="113" priority="42">
      <formula>(FIRST_MORTGAGE_APR_EXPLANATION_OTHER_REQUIRED=FALSE)</formula>
    </cfRule>
  </conditionalFormatting>
  <conditionalFormatting sqref="T75">
    <cfRule type="iconSet" priority="41">
      <iconSet iconSet="3Symbols" showValue="0">
        <cfvo type="percent" val="0"/>
        <cfvo type="num" val="0" gte="0"/>
        <cfvo type="num" val="2"/>
      </iconSet>
    </cfRule>
  </conditionalFormatting>
  <conditionalFormatting sqref="V75">
    <cfRule type="iconSet" priority="40">
      <iconSet iconSet="3Symbols" showValue="0">
        <cfvo type="percent" val="0"/>
        <cfvo type="num" val="0" gte="0"/>
        <cfvo type="num" val="2"/>
      </iconSet>
    </cfRule>
  </conditionalFormatting>
  <conditionalFormatting sqref="X75">
    <cfRule type="iconSet" priority="39">
      <iconSet iconSet="3Symbols" showValue="0">
        <cfvo type="percent" val="0"/>
        <cfvo type="num" val="0" gte="0"/>
        <cfvo type="num" val="2"/>
      </iconSet>
    </cfRule>
  </conditionalFormatting>
  <conditionalFormatting sqref="X71">
    <cfRule type="iconSet" priority="38">
      <iconSet iconSet="3Symbols" showValue="0">
        <cfvo type="percent" val="0"/>
        <cfvo type="num" val="0" gte="0"/>
        <cfvo type="num" val="2"/>
      </iconSet>
    </cfRule>
  </conditionalFormatting>
  <conditionalFormatting sqref="X72">
    <cfRule type="iconSet" priority="37">
      <iconSet iconSet="3Symbols" showValue="0">
        <cfvo type="percent" val="0"/>
        <cfvo type="num" val="0" gte="0"/>
        <cfvo type="num" val="2"/>
      </iconSet>
    </cfRule>
  </conditionalFormatting>
  <conditionalFormatting sqref="L84">
    <cfRule type="iconSet" priority="36">
      <iconSet iconSet="3Symbols" showValue="0">
        <cfvo type="percent" val="0"/>
        <cfvo type="num" val="0" gte="0"/>
        <cfvo type="num" val="2"/>
      </iconSet>
    </cfRule>
  </conditionalFormatting>
  <conditionalFormatting sqref="T84">
    <cfRule type="iconSet" priority="35">
      <iconSet iconSet="3Symbols" showValue="0">
        <cfvo type="percent" val="0"/>
        <cfvo type="num" val="0" gte="0"/>
        <cfvo type="num" val="2"/>
      </iconSet>
    </cfRule>
  </conditionalFormatting>
  <conditionalFormatting sqref="P84">
    <cfRule type="iconSet" priority="34">
      <iconSet iconSet="3Symbols" showValue="0">
        <cfvo type="percent" val="0"/>
        <cfvo type="num" val="0" gte="0"/>
        <cfvo type="num" val="2"/>
      </iconSet>
    </cfRule>
  </conditionalFormatting>
  <conditionalFormatting sqref="X84">
    <cfRule type="iconSet" priority="33">
      <iconSet iconSet="3Symbols" showValue="0">
        <cfvo type="percent" val="0"/>
        <cfvo type="num" val="0" gte="0"/>
        <cfvo type="num" val="2"/>
      </iconSet>
    </cfRule>
  </conditionalFormatting>
  <conditionalFormatting sqref="Q85">
    <cfRule type="notContainsBlanks" dxfId="112" priority="32">
      <formula>LEN(TRIM(Q85))&gt;0</formula>
    </cfRule>
  </conditionalFormatting>
  <conditionalFormatting sqref="U84">
    <cfRule type="expression" dxfId="111" priority="31">
      <formula>(ESCROW_OPEN_DATE_REQUIRED=FALSE)</formula>
    </cfRule>
  </conditionalFormatting>
  <conditionalFormatting sqref="X87">
    <cfRule type="iconSet" priority="30">
      <iconSet iconSet="3Symbols" showValue="0">
        <cfvo type="percent" val="0"/>
        <cfvo type="num" val="0" gte="0"/>
        <cfvo type="num" val="2"/>
      </iconSet>
    </cfRule>
  </conditionalFormatting>
  <conditionalFormatting sqref="X89">
    <cfRule type="iconSet" priority="29">
      <iconSet iconSet="3Symbols" showValue="0">
        <cfvo type="percent" val="0"/>
        <cfvo type="num" val="0" gte="0"/>
        <cfvo type="num" val="2"/>
      </iconSet>
    </cfRule>
  </conditionalFormatting>
  <conditionalFormatting sqref="I89">
    <cfRule type="expression" dxfId="110" priority="28">
      <formula>(HOEPA_FIRST_MORTGAGE_EXPLANATION_REQUIRED=FALSE)</formula>
    </cfRule>
  </conditionalFormatting>
  <conditionalFormatting sqref="X93">
    <cfRule type="iconSet" priority="27">
      <iconSet iconSet="3Symbols" showValue="0">
        <cfvo type="percent" val="0"/>
        <cfvo type="num" val="0" gte="0"/>
        <cfvo type="num" val="2"/>
      </iconSet>
    </cfRule>
  </conditionalFormatting>
  <conditionalFormatting sqref="X96">
    <cfRule type="iconSet" priority="26">
      <iconSet iconSet="3Symbols" showValue="0">
        <cfvo type="percent" val="0"/>
        <cfvo type="num" val="0" gte="0"/>
        <cfvo type="num" val="2"/>
      </iconSet>
    </cfRule>
  </conditionalFormatting>
  <conditionalFormatting sqref="I96">
    <cfRule type="expression" dxfId="109" priority="25">
      <formula>(HOUSING_EXPENSE_INCOME_RATIO_EXPLANATION_REQUIRED=FALSE)</formula>
    </cfRule>
  </conditionalFormatting>
  <conditionalFormatting sqref="I102">
    <cfRule type="notContainsBlanks" dxfId="108" priority="24">
      <formula>LEN(TRIM(I102))&gt;0</formula>
    </cfRule>
  </conditionalFormatting>
  <conditionalFormatting sqref="X103">
    <cfRule type="iconSet" priority="23">
      <iconSet iconSet="3Symbols" showValue="0">
        <cfvo type="percent" val="0"/>
        <cfvo type="num" val="0" gte="0"/>
        <cfvo type="num" val="2"/>
      </iconSet>
    </cfRule>
  </conditionalFormatting>
  <conditionalFormatting sqref="X104">
    <cfRule type="iconSet" priority="22">
      <iconSet iconSet="3Symbols" showValue="0">
        <cfvo type="percent" val="0"/>
        <cfvo type="num" val="0" gte="0"/>
        <cfvo type="num" val="2"/>
      </iconSet>
    </cfRule>
  </conditionalFormatting>
  <conditionalFormatting sqref="P107">
    <cfRule type="iconSet" priority="21">
      <iconSet iconSet="3Symbols" showValue="0">
        <cfvo type="percent" val="0"/>
        <cfvo type="num" val="0" gte="0"/>
        <cfvo type="num" val="2"/>
      </iconSet>
    </cfRule>
  </conditionalFormatting>
  <conditionalFormatting sqref="T107">
    <cfRule type="iconSet" priority="20">
      <iconSet iconSet="3Symbols" showValue="0">
        <cfvo type="percent" val="0"/>
        <cfvo type="num" val="0" gte="0"/>
        <cfvo type="num" val="2"/>
      </iconSet>
    </cfRule>
  </conditionalFormatting>
  <conditionalFormatting sqref="V107">
    <cfRule type="iconSet" priority="19">
      <iconSet iconSet="3Symbols" showValue="0">
        <cfvo type="percent" val="0"/>
        <cfvo type="num" val="0" gte="0"/>
        <cfvo type="num" val="2"/>
      </iconSet>
    </cfRule>
  </conditionalFormatting>
  <conditionalFormatting sqref="X107">
    <cfRule type="iconSet" priority="18">
      <iconSet iconSet="3Symbols" showValue="0">
        <cfvo type="percent" val="0"/>
        <cfvo type="num" val="0" gte="0"/>
        <cfvo type="num" val="2"/>
      </iconSet>
    </cfRule>
  </conditionalFormatting>
  <conditionalFormatting sqref="L109">
    <cfRule type="iconSet" priority="17">
      <iconSet iconSet="3Symbols" showValue="0">
        <cfvo type="percent" val="0"/>
        <cfvo type="num" val="0" gte="0"/>
        <cfvo type="num" val="2"/>
      </iconSet>
    </cfRule>
  </conditionalFormatting>
  <conditionalFormatting sqref="X111">
    <cfRule type="iconSet" priority="16">
      <iconSet iconSet="3Symbols" showValue="0">
        <cfvo type="percent" val="0"/>
        <cfvo type="num" val="0" gte="0"/>
        <cfvo type="num" val="2"/>
      </iconSet>
    </cfRule>
  </conditionalFormatting>
  <conditionalFormatting sqref="X113">
    <cfRule type="iconSet" priority="15">
      <iconSet iconSet="3Symbols" showValue="0">
        <cfvo type="percent" val="0"/>
        <cfvo type="num" val="0" gte="0"/>
        <cfvo type="num" val="2"/>
      </iconSet>
    </cfRule>
  </conditionalFormatting>
  <conditionalFormatting sqref="I113">
    <cfRule type="expression" dxfId="107" priority="14">
      <formula>(HOEPA_SECOND_MORTGAGE_EXPLANATION_REQUIRED=FALSE)</formula>
    </cfRule>
  </conditionalFormatting>
  <conditionalFormatting sqref="W104 I107 Q107 U107 W107 I109 W111 I113">
    <cfRule type="expression" dxfId="106" priority="13">
      <formula>NOT(SECOND_MTG_FLAG=TRUE)</formula>
    </cfRule>
  </conditionalFormatting>
  <conditionalFormatting sqref="X126">
    <cfRule type="iconSet" priority="12">
      <iconSet iconSet="3Symbols" showValue="0">
        <cfvo type="percent" val="0"/>
        <cfvo type="num" val="0" gte="0"/>
        <cfvo type="num" val="2"/>
      </iconSet>
    </cfRule>
  </conditionalFormatting>
  <conditionalFormatting sqref="S130:W131">
    <cfRule type="expression" dxfId="105" priority="11">
      <formula>$I130=""</formula>
    </cfRule>
  </conditionalFormatting>
  <conditionalFormatting sqref="R129:R132 X129:X132">
    <cfRule type="iconSet" priority="65">
      <iconSet iconSet="3Symbols" showValue="0">
        <cfvo type="percent" val="0"/>
        <cfvo type="num" val="0" gte="0"/>
        <cfvo type="num" val="2"/>
      </iconSet>
    </cfRule>
  </conditionalFormatting>
  <conditionalFormatting sqref="S132:W132">
    <cfRule type="expression" dxfId="104" priority="10">
      <formula>$I132=""</formula>
    </cfRule>
  </conditionalFormatting>
  <conditionalFormatting sqref="I129:W132">
    <cfRule type="expression" dxfId="103" priority="9">
      <formula>NOT(OTHER_GRANTS_FLAG=TRUE)</formula>
    </cfRule>
  </conditionalFormatting>
  <conditionalFormatting sqref="Q37">
    <cfRule type="notContainsBlanks" dxfId="102" priority="4">
      <formula>LEN(TRIM(Q37))&gt;0</formula>
    </cfRule>
  </conditionalFormatting>
  <conditionalFormatting sqref="X78">
    <cfRule type="iconSet" priority="2">
      <iconSet iconSet="3Symbols" showValue="0">
        <cfvo type="percent" val="0"/>
        <cfvo type="num" val="0" gte="0"/>
        <cfvo type="num" val="2"/>
      </iconSet>
    </cfRule>
  </conditionalFormatting>
  <conditionalFormatting sqref="I78">
    <cfRule type="expression" dxfId="101" priority="1">
      <formula>FIRST_MORTGAGE_APR_EXPLANATION_PRESET_REQUIRED=FALSE</formula>
    </cfRule>
  </conditionalFormatting>
  <dataValidations count="33">
    <dataValidation type="decimal" allowBlank="1" showInputMessage="1" showErrorMessage="1" error="Must be a numeric value greater than 0" sqref="W107" xr:uid="{00000000-0002-0000-0200-000000000000}">
      <formula1>I158</formula1>
      <formula2>J158</formula2>
    </dataValidation>
    <dataValidation type="whole" operator="greaterThanOrEqual" allowBlank="1" showInputMessage="1" showErrorMessage="1" error="Must be a numeric value greater than or equal to 0" sqref="I109:K109" xr:uid="{00000000-0002-0000-0200-000001000000}">
      <formula1>0</formula1>
    </dataValidation>
    <dataValidation type="decimal" allowBlank="1" showInputMessage="1" showErrorMessage="1" error="Must be a numeric value between 0% and 50.00%" sqref="W93" xr:uid="{00000000-0002-0000-0200-000002000000}">
      <formula1>E92</formula1>
      <formula2>F92</formula2>
    </dataValidation>
    <dataValidation type="whole" operator="greaterThan" allowBlank="1" showInputMessage="1" showErrorMessage="1" error="Must be a numeric value greater than 0" sqref="I84:K84" xr:uid="{00000000-0002-0000-0200-000003000000}">
      <formula1>0</formula1>
    </dataValidation>
    <dataValidation type="list" allowBlank="1" showInputMessage="1" showErrorMessage="1" error="Invalid Mortgage Type" sqref="W71 W104" xr:uid="{00000000-0002-0000-0200-000004000000}">
      <formula1>RANGE_LOOKUP_MORTGAGETYPE</formula1>
    </dataValidation>
    <dataValidation type="decimal" allowBlank="1" showInputMessage="1" showErrorMessage="1" error="Must be a numeric value greater than 0" sqref="W75" xr:uid="{00000000-0002-0000-0200-000005000000}">
      <formula1>I124</formula1>
      <formula2>J124</formula2>
    </dataValidation>
    <dataValidation type="decimal" allowBlank="1" showInputMessage="1" showErrorMessage="1" error="Must be a numeric value greater than 0" sqref="U75" xr:uid="{00000000-0002-0000-0200-000006000000}">
      <formula1>E80</formula1>
      <formula2>F80</formula2>
    </dataValidation>
    <dataValidation type="textLength" allowBlank="1" showInputMessage="1" showErrorMessage="1" error="Maximum Number of Characters Exceeded" sqref="I75" xr:uid="{00000000-0002-0000-0200-000007000000}">
      <formula1>E78</formula1>
      <formula2>F78</formula2>
    </dataValidation>
    <dataValidation type="whole" operator="greaterThanOrEqual" allowBlank="1" showInputMessage="1" showErrorMessage="1" error="Invalid Value" sqref="U47:W47" xr:uid="{00000000-0002-0000-0200-000008000000}">
      <formula1>0</formula1>
    </dataValidation>
    <dataValidation type="date" operator="greaterThanOrEqual" allowBlank="1" showInputMessage="1" showErrorMessage="1" error="Invalid Date" sqref="U48:W48 Q84:S84 U84:W84 U35:U36" xr:uid="{00000000-0002-0000-0200-000009000000}">
      <formula1>1</formula1>
    </dataValidation>
    <dataValidation type="list" allowBlank="1" showInputMessage="1" showErrorMessage="1" error="Select 'Yes' or 'No'" sqref="W62:W63 W70 W72 W87 W103 W111 W126" xr:uid="{00000000-0002-0000-0200-00000A000000}">
      <formula1>RANGE_LOOKUP_YESNO</formula1>
    </dataValidation>
    <dataValidation type="list" showInputMessage="1" showErrorMessage="1" error="Invalid state code selected OR clear selected County before changing state" sqref="M60" xr:uid="{00000000-0002-0000-0200-00000B000000}">
      <formula1>IF($S$60="",RANGE_LOOKUP_STATE,INDIRECT("RANGE_FAKE"))</formula1>
    </dataValidation>
    <dataValidation type="list" allowBlank="1" showInputMessage="1" showErrorMessage="1" error="Invalid County" sqref="S60" xr:uid="{00000000-0002-0000-0200-00000C000000}">
      <formula1>IF($M$60&lt;&gt;"",INDIRECT("COUNTY_RANGE_"&amp;$M$60),INDIRECT("RANGE_LOOKUP_COUNTY_PLACEHOLDER"))</formula1>
    </dataValidation>
    <dataValidation type="decimal" operator="greaterThan" allowBlank="1" showInputMessage="1" showErrorMessage="1" error="Must be a numeric value greater than 0" sqref="M84:O84 Q107:S107 S129:W132 U39 Q75:S75" xr:uid="{00000000-0002-0000-0200-00000D000000}">
      <formula1>0</formula1>
    </dataValidation>
    <dataValidation type="custom" showInputMessage="1" showErrorMessage="1" errorTitle="No Data Entry" error="Field is Read-Only" sqref="H21" xr:uid="{00000000-0002-0000-0200-00000E000000}">
      <formula1>"&lt;0&gt;0"</formula1>
    </dataValidation>
    <dataValidation type="whole" allowBlank="1" showInputMessage="1" showErrorMessage="1" error="Invalid Zip+4 Entered" sqref="Q60" xr:uid="{00000000-0002-0000-0200-00000F000000}">
      <formula1>1</formula1>
      <formula2>9999</formula2>
    </dataValidation>
    <dataValidation type="whole" allowBlank="1" showInputMessage="1" showErrorMessage="1" error="Invalid Zip Code Entered" sqref="O60" xr:uid="{00000000-0002-0000-0200-000010000000}">
      <formula1>1</formula1>
      <formula2>99999</formula2>
    </dataValidation>
    <dataValidation type="list" allowBlank="1" showInputMessage="1" showErrorMessage="1" error="Invalid Savings Program Type" sqref="U34:W34" xr:uid="{00000000-0002-0000-0200-000011000000}">
      <formula1>RANGE_LOOKUP_PROGRAMTYPE</formula1>
    </dataValidation>
    <dataValidation type="textLength" allowBlank="1" showInputMessage="1" showErrorMessage="1" error="Maximum Number of Characters Exceeded" sqref="O30:Q30" xr:uid="{00000000-0002-0000-0200-000012000000}">
      <formula1>E20</formula1>
      <formula2>F20</formula2>
    </dataValidation>
    <dataValidation type="textLength" allowBlank="1" showInputMessage="1" showErrorMessage="1" error="Maximum Number of Characters Exceeded" sqref="I30:M30" xr:uid="{00000000-0002-0000-0200-000013000000}">
      <formula1>E19</formula1>
      <formula2>F19</formula2>
    </dataValidation>
    <dataValidation type="textLength" allowBlank="1" showInputMessage="1" showErrorMessage="1" error="Maximum Number of Characters Exceeded" sqref="S30:W30" xr:uid="{00000000-0002-0000-0200-000014000000}">
      <formula1>E21</formula1>
      <formula2>F21</formula2>
    </dataValidation>
    <dataValidation type="textLength" allowBlank="1" showInputMessage="1" showErrorMessage="1" error="Maximum Number of Characters Exceeded" sqref="S32:W32" xr:uid="{00000000-0002-0000-0200-000015000000}">
      <formula1>E25</formula1>
      <formula2>F25</formula2>
    </dataValidation>
    <dataValidation type="whole" allowBlank="1" showInputMessage="1" showErrorMessage="1" error="Invalid Value" sqref="U50:W50" xr:uid="{00000000-0002-0000-0200-000016000000}">
      <formula1>E46</formula1>
      <formula2>F46</formula2>
    </dataValidation>
    <dataValidation type="decimal" allowBlank="1" showInputMessage="1" showErrorMessage="1" error="Must be a numeric value between 0% and 80.00%" sqref="U49:W49" xr:uid="{00000000-0002-0000-0200-000017000000}">
      <formula1>E45</formula1>
      <formula2>F45</formula2>
    </dataValidation>
    <dataValidation type="textLength" allowBlank="1" showInputMessage="1" showErrorMessage="1" error="Maximum Number of Characters Exceeded" sqref="S58:W58" xr:uid="{00000000-0002-0000-0200-000018000000}">
      <formula1>E61</formula1>
      <formula2>F61</formula2>
    </dataValidation>
    <dataValidation type="textLength" allowBlank="1" showInputMessage="1" showErrorMessage="1" error="Maximum Number of Characters Exceeded" sqref="I58:Q58 I60:K60" xr:uid="{00000000-0002-0000-0200-000019000000}">
      <formula1>E60</formula1>
      <formula2>F60</formula2>
    </dataValidation>
    <dataValidation type="textLength" allowBlank="1" showInputMessage="1" showErrorMessage="1" error="Maximum Number of Characters Exceeded" sqref="I32:M32" xr:uid="{00000000-0002-0000-0200-00001A000000}">
      <formula1>E23</formula1>
      <formula2>F23</formula2>
    </dataValidation>
    <dataValidation type="textLength" allowBlank="1" showInputMessage="1" showErrorMessage="1" error="Maximum Number of Characters Exceeded" sqref="O32:Q32" xr:uid="{00000000-0002-0000-0200-00001B000000}">
      <formula1>E24</formula1>
      <formula2>F24</formula2>
    </dataValidation>
    <dataValidation type="list" allowBlank="1" showInputMessage="1" showErrorMessage="1" error="Invalid Selection" sqref="I78" xr:uid="{00000000-0002-0000-0200-00001C000000}">
      <formula1>RANGE_LOOKUP_FIRSTMTG_EXPLANATION</formula1>
    </dataValidation>
    <dataValidation type="decimal" allowBlank="1" showInputMessage="1" showErrorMessage="1" error="Must be a numeric value greater than 0" sqref="U107" xr:uid="{00000000-0002-0000-0200-00001D000000}">
      <formula1>E110</formula1>
      <formula2>F110</formula2>
    </dataValidation>
    <dataValidation type="textLength" allowBlank="1" showInputMessage="1" showErrorMessage="1" error="Maximum Number of Characters Exceeded" sqref="I107:O107" xr:uid="{00000000-0002-0000-0200-00001E000000}">
      <formula1>E95</formula1>
      <formula2>F95</formula2>
    </dataValidation>
    <dataValidation type="textLength" allowBlank="1" showInputMessage="1" showErrorMessage="1" error="Maximum Number of Characters Exceeded" sqref="I129:Q132" xr:uid="{00000000-0002-0000-0200-00001F000000}">
      <formula1>E115</formula1>
      <formula2>F115</formula2>
    </dataValidation>
    <dataValidation type="decimal" allowBlank="1" showInputMessage="1" showErrorMessage="1" error="Must be a numeric value between $0.01 and $22,000" sqref="U38:W38" xr:uid="{00000000-0002-0000-0200-000020000000}">
      <formula1>E31</formula1>
      <formula2>F31</formula2>
    </dataValidation>
  </dataValidations>
  <printOptions horizontalCentered="1"/>
  <pageMargins left="0.25" right="0.25" top="0.5" bottom="0.5" header="0.3" footer="0.3"/>
  <pageSetup scale="85" fitToWidth="0" fitToHeight="0" orientation="portrait" r:id="rId1"/>
  <headerFooter>
    <oddFooter>&amp;R&amp;8&amp;P of &amp;N&amp;L&amp;1#&amp;"Calibri"&amp;9&amp;KFF0000FHLBank San Francisco | Personal</oddFooter>
  </headerFooter>
  <rowBreaks count="2" manualBreakCount="2">
    <brk id="64" min="7" max="24" man="1"/>
    <brk id="100" min="7"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showGridLines="0" showRowColHeaders="0" zoomScaleNormal="100" zoomScaleSheetLayoutView="100" workbookViewId="0">
      <selection activeCell="A3" sqref="A3"/>
    </sheetView>
  </sheetViews>
  <sheetFormatPr defaultColWidth="0" defaultRowHeight="12.75" zeroHeight="1" x14ac:dyDescent="0.2"/>
  <cols>
    <col min="1" max="1" width="2.42578125" style="159" customWidth="1"/>
    <col min="2" max="2" width="10.7109375" style="159" customWidth="1"/>
    <col min="3" max="3" width="2.7109375" style="159" customWidth="1"/>
    <col min="4" max="4" width="10.7109375" style="159" customWidth="1"/>
    <col min="5" max="5" width="2.7109375" style="159" customWidth="1"/>
    <col min="6" max="6" width="10.7109375" style="159" customWidth="1"/>
    <col min="7" max="7" width="2.7109375" style="159" customWidth="1"/>
    <col min="8" max="8" width="10.7109375" style="159" customWidth="1"/>
    <col min="9" max="9" width="2.7109375" style="159" customWidth="1"/>
    <col min="10" max="10" width="10.7109375" style="159" customWidth="1"/>
    <col min="11" max="11" width="2.7109375" style="159" customWidth="1"/>
    <col min="12" max="12" width="10.7109375" style="159" customWidth="1"/>
    <col min="13" max="13" width="2.7109375" style="159" customWidth="1"/>
    <col min="14" max="14" width="10.7109375" style="159" customWidth="1"/>
    <col min="15" max="15" width="2.7109375" style="159" customWidth="1"/>
    <col min="16" max="16" width="10.7109375" style="159" customWidth="1"/>
    <col min="17" max="17" width="2.7109375" style="159" customWidth="1"/>
    <col min="18" max="18" width="2.42578125" style="159" customWidth="1"/>
    <col min="19" max="20" width="9.140625" style="159" hidden="1" customWidth="1"/>
    <col min="21" max="21" width="0" style="159" hidden="1" customWidth="1"/>
    <col min="22" max="16384" width="9.140625" style="159" hidden="1"/>
  </cols>
  <sheetData>
    <row r="1" spans="1:21" ht="40.5" customHeight="1" thickBot="1" x14ac:dyDescent="0.25">
      <c r="A1" s="157"/>
      <c r="B1" s="157"/>
      <c r="C1" s="158"/>
      <c r="D1" s="157"/>
      <c r="E1" s="158"/>
      <c r="F1" s="157"/>
      <c r="G1" s="158"/>
      <c r="H1" s="157"/>
      <c r="I1" s="158"/>
      <c r="J1" s="157"/>
      <c r="K1" s="158"/>
      <c r="L1" s="157"/>
      <c r="M1" s="158"/>
      <c r="N1" s="157"/>
      <c r="O1" s="158"/>
      <c r="P1" s="157"/>
      <c r="Q1" s="158"/>
      <c r="R1" s="157"/>
    </row>
    <row r="2" spans="1:21" ht="21" customHeight="1" x14ac:dyDescent="0.2">
      <c r="A2" s="217" t="s">
        <v>2212</v>
      </c>
      <c r="B2" s="155"/>
      <c r="C2" s="160"/>
      <c r="D2" s="160"/>
      <c r="E2" s="160"/>
      <c r="F2" s="160"/>
      <c r="G2" s="160"/>
      <c r="H2" s="160"/>
      <c r="I2" s="160"/>
      <c r="J2" s="160"/>
      <c r="K2" s="160"/>
      <c r="L2" s="160"/>
      <c r="M2" s="160"/>
      <c r="N2" s="160"/>
      <c r="O2" s="160"/>
      <c r="P2" s="160"/>
      <c r="Q2" s="160"/>
      <c r="R2" s="160"/>
      <c r="T2" s="161"/>
      <c r="U2" s="162"/>
    </row>
    <row r="3" spans="1:21" ht="21.95" customHeight="1" x14ac:dyDescent="0.2">
      <c r="A3" s="163"/>
    </row>
    <row r="4" spans="1:21" ht="21.95" customHeight="1" x14ac:dyDescent="0.2"/>
    <row r="5" spans="1:21" ht="21.95" customHeight="1" thickBot="1" x14ac:dyDescent="0.25">
      <c r="B5" s="164" t="s">
        <v>2213</v>
      </c>
      <c r="C5" s="165"/>
      <c r="D5" s="165"/>
      <c r="E5" s="165"/>
      <c r="F5" s="165"/>
      <c r="G5" s="165"/>
      <c r="H5" s="165"/>
      <c r="I5" s="165"/>
      <c r="J5" s="165"/>
      <c r="K5" s="165"/>
      <c r="L5" s="165"/>
      <c r="M5" s="165"/>
      <c r="N5" s="165"/>
      <c r="O5" s="165"/>
      <c r="P5" s="165"/>
      <c r="Q5" s="165"/>
    </row>
    <row r="6" spans="1:21" ht="21.95" customHeight="1" x14ac:dyDescent="0.2"/>
    <row r="7" spans="1:21" ht="21.95" customHeight="1" x14ac:dyDescent="0.2">
      <c r="B7" s="162" t="s">
        <v>2446</v>
      </c>
      <c r="N7" s="296">
        <f>CONFIG_SUBSIDY_MAX_TOTAL</f>
        <v>22000</v>
      </c>
      <c r="O7" s="297"/>
      <c r="P7" s="298"/>
      <c r="Q7" s="166"/>
      <c r="T7" s="187"/>
    </row>
    <row r="8" spans="1:21" ht="21.95" customHeight="1" x14ac:dyDescent="0.2">
      <c r="B8" s="162" t="s">
        <v>2447</v>
      </c>
      <c r="N8" s="299">
        <v>10</v>
      </c>
      <c r="O8" s="300"/>
      <c r="P8" s="301"/>
      <c r="Q8" s="166"/>
    </row>
    <row r="9" spans="1:21" ht="21.95" customHeight="1" x14ac:dyDescent="0.2">
      <c r="B9" s="162" t="s">
        <v>2451</v>
      </c>
      <c r="N9" s="299">
        <v>5</v>
      </c>
      <c r="O9" s="300"/>
      <c r="P9" s="301"/>
      <c r="Q9" s="166"/>
    </row>
    <row r="10" spans="1:21" ht="21.95" customHeight="1" x14ac:dyDescent="0.2">
      <c r="B10" s="162" t="s">
        <v>2450</v>
      </c>
      <c r="N10" s="299">
        <v>1</v>
      </c>
      <c r="O10" s="300"/>
      <c r="P10" s="301"/>
      <c r="Q10" s="166"/>
    </row>
    <row r="11" spans="1:21" ht="21.95" customHeight="1" x14ac:dyDescent="0.2">
      <c r="B11" s="162" t="s">
        <v>2454</v>
      </c>
      <c r="N11" s="293">
        <v>0.8</v>
      </c>
      <c r="O11" s="294"/>
      <c r="P11" s="295"/>
      <c r="Q11" s="166"/>
      <c r="T11" s="187"/>
    </row>
    <row r="12" spans="1:21" ht="21.95" customHeight="1" x14ac:dyDescent="0.2">
      <c r="B12" s="162" t="s">
        <v>2453</v>
      </c>
      <c r="N12" s="290">
        <v>5.0000000000000001E-3</v>
      </c>
      <c r="O12" s="291"/>
      <c r="P12" s="292"/>
      <c r="Q12" s="166"/>
    </row>
    <row r="13" spans="1:21" ht="21.95" customHeight="1" x14ac:dyDescent="0.2">
      <c r="B13" s="162" t="s">
        <v>2455</v>
      </c>
      <c r="N13" s="290">
        <v>0.35</v>
      </c>
      <c r="O13" s="291"/>
      <c r="P13" s="292"/>
      <c r="Q13" s="166"/>
    </row>
    <row r="14" spans="1:21" ht="21.95" customHeight="1" x14ac:dyDescent="0.2">
      <c r="B14" s="162" t="s">
        <v>2456</v>
      </c>
      <c r="N14" s="293">
        <v>0.5</v>
      </c>
      <c r="O14" s="294"/>
      <c r="P14" s="295"/>
      <c r="Q14" s="166"/>
      <c r="T14" s="187"/>
    </row>
    <row r="15" spans="1:21" ht="21.95" customHeight="1" x14ac:dyDescent="0.2">
      <c r="B15" s="162" t="s">
        <v>2346</v>
      </c>
      <c r="N15" s="290">
        <v>5.0000000000000001E-3</v>
      </c>
      <c r="O15" s="291"/>
      <c r="P15" s="292"/>
      <c r="Q15" s="166"/>
      <c r="T15" s="187"/>
    </row>
    <row r="16" spans="1:21" ht="21.95" customHeight="1" x14ac:dyDescent="0.2">
      <c r="Q16" s="166"/>
    </row>
    <row r="17" spans="1:18" ht="21.95" customHeight="1" x14ac:dyDescent="0.2">
      <c r="B17" s="168" t="s">
        <v>2452</v>
      </c>
    </row>
    <row r="18" spans="1:18" ht="21.95" customHeight="1" x14ac:dyDescent="0.2">
      <c r="A18" s="167"/>
      <c r="B18" s="167"/>
      <c r="C18" s="167"/>
      <c r="D18" s="167"/>
      <c r="E18" s="167"/>
      <c r="F18" s="167"/>
      <c r="G18" s="167"/>
      <c r="H18" s="167"/>
      <c r="I18" s="167"/>
      <c r="J18" s="167"/>
      <c r="K18" s="167"/>
      <c r="L18" s="167"/>
      <c r="M18" s="167"/>
      <c r="N18" s="167"/>
      <c r="O18" s="167"/>
      <c r="P18" s="167"/>
      <c r="Q18" s="167"/>
      <c r="R18" s="167"/>
    </row>
    <row r="19" spans="1:18" ht="21.95" hidden="1" customHeight="1" x14ac:dyDescent="0.2">
      <c r="A19" s="167"/>
      <c r="B19" s="167"/>
      <c r="C19" s="167"/>
      <c r="D19" s="167"/>
      <c r="E19" s="167"/>
      <c r="F19" s="167"/>
      <c r="G19" s="167"/>
      <c r="H19" s="167"/>
      <c r="I19" s="167"/>
      <c r="J19" s="167"/>
      <c r="K19" s="167"/>
      <c r="L19" s="167"/>
      <c r="M19" s="167"/>
      <c r="N19" s="167"/>
      <c r="O19" s="167"/>
      <c r="P19" s="167"/>
      <c r="Q19" s="167"/>
      <c r="R19" s="167"/>
    </row>
  </sheetData>
  <sheetProtection algorithmName="SHA-512" hashValue="N7EAFiet1YknleV0vG1WR7ZjPpj3XKhWm7RjTYizNsgWFm2h5FaJtNeqbM89bIEqAfHQpu/JuWA5OkumZqIaqw==" saltValue="zPICTbImpHGttKl94x4eGw==" spinCount="100000" sheet="1" objects="1" scenarios="1" selectLockedCells="1"/>
  <dataConsolidate/>
  <mergeCells count="9">
    <mergeCell ref="N12:P12"/>
    <mergeCell ref="N13:P13"/>
    <mergeCell ref="N14:P14"/>
    <mergeCell ref="N15:P15"/>
    <mergeCell ref="N7:P7"/>
    <mergeCell ref="N8:P8"/>
    <mergeCell ref="N10:P10"/>
    <mergeCell ref="N9:P9"/>
    <mergeCell ref="N11:P11"/>
  </mergeCells>
  <dataValidations count="3">
    <dataValidation type="decimal" allowBlank="1" showInputMessage="1" showErrorMessage="1" sqref="N7" xr:uid="{00000000-0002-0000-0300-000000000000}">
      <formula1>0</formula1>
      <formula2>999999999999</formula2>
    </dataValidation>
    <dataValidation type="whole" operator="greaterThanOrEqual" allowBlank="1" showInputMessage="1" showErrorMessage="1" sqref="N8:P10" xr:uid="{00000000-0002-0000-0300-000001000000}">
      <formula1>0</formula1>
    </dataValidation>
    <dataValidation type="decimal" operator="greaterThanOrEqual" allowBlank="1" showInputMessage="1" showErrorMessage="1" sqref="N11:P15" xr:uid="{00000000-0002-0000-0300-000002000000}">
      <formula1>0</formula1>
    </dataValidation>
  </dataValidations>
  <pageMargins left="0.7" right="0.7" top="0.75" bottom="0.75" header="0.3" footer="0.3"/>
  <pageSetup scale="75" orientation="portrait" r:id="rId1"/>
  <headerFooter>
    <oddFooter>&amp;R&amp;9&amp;P of &amp;N&amp;L&amp;1#&amp;"Calibri"&amp;9&amp;KFF0000FHLBank San Francisco | Personal</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8"/>
  <sheetViews>
    <sheetView workbookViewId="0">
      <pane xSplit="4" ySplit="2" topLeftCell="T3" activePane="bottomRight" state="frozen"/>
      <selection activeCell="A3" sqref="A3"/>
      <selection pane="topRight" activeCell="A3" sqref="A3"/>
      <selection pane="bottomLeft" activeCell="A3" sqref="A3"/>
      <selection pane="bottomRight" activeCell="A3" sqref="A3"/>
    </sheetView>
  </sheetViews>
  <sheetFormatPr defaultColWidth="9.140625" defaultRowHeight="12.75" x14ac:dyDescent="0.2"/>
  <cols>
    <col min="1" max="1" width="9.28515625" style="1" customWidth="1"/>
    <col min="2" max="2" width="9.5703125" style="1" customWidth="1"/>
    <col min="3" max="3" width="9.28515625" style="1" customWidth="1"/>
    <col min="4" max="4" width="37.85546875" style="1" customWidth="1"/>
    <col min="5" max="5" width="16.5703125" style="1" customWidth="1"/>
    <col min="6" max="6" width="16.85546875" style="19" customWidth="1"/>
    <col min="7" max="7" width="54.5703125" style="1" bestFit="1" customWidth="1"/>
    <col min="8" max="8" width="26.5703125" style="1" customWidth="1"/>
    <col min="9" max="9" width="24.140625" style="2" customWidth="1"/>
    <col min="10" max="10" width="21.28515625" style="2" customWidth="1"/>
    <col min="11" max="11" width="22" style="1" customWidth="1"/>
    <col min="12" max="12" width="19" style="1" customWidth="1"/>
    <col min="13" max="13" width="20.85546875" style="1" customWidth="1"/>
    <col min="14" max="14" width="19" style="1" customWidth="1"/>
    <col min="15" max="15" width="17" style="1" customWidth="1"/>
    <col min="16" max="16" width="20.7109375" style="1" customWidth="1"/>
    <col min="17" max="17" width="16.5703125" style="1" customWidth="1"/>
    <col min="18" max="18" width="20" style="1" bestFit="1" customWidth="1"/>
    <col min="19" max="19" width="20.28515625" style="1" bestFit="1" customWidth="1"/>
    <col min="20" max="20" width="22.28515625" style="1" customWidth="1"/>
    <col min="21" max="21" width="13.7109375" style="1" customWidth="1"/>
    <col min="22" max="22" width="14.5703125" style="1" customWidth="1"/>
    <col min="23" max="23" width="31.42578125" style="1" customWidth="1"/>
    <col min="24" max="24" width="31.140625" style="1" customWidth="1"/>
    <col min="25" max="25" width="32.5703125" style="1" bestFit="1" customWidth="1"/>
    <col min="26" max="26" width="23" style="1" customWidth="1"/>
    <col min="27" max="27" width="13.140625" style="2" bestFit="1" customWidth="1"/>
    <col min="28" max="28" width="36" style="2" bestFit="1" customWidth="1"/>
    <col min="29" max="29" width="31.7109375" style="1" customWidth="1"/>
    <col min="30" max="16384" width="9.140625" style="1"/>
  </cols>
  <sheetData>
    <row r="1" spans="1:29" ht="21.75" customHeight="1" x14ac:dyDescent="0.2">
      <c r="A1" s="3" t="s">
        <v>177</v>
      </c>
      <c r="C1" s="5" t="s">
        <v>2236</v>
      </c>
      <c r="G1" s="5"/>
      <c r="H1" s="5" t="s">
        <v>138</v>
      </c>
      <c r="I1" s="5" t="s">
        <v>56</v>
      </c>
      <c r="L1" s="1" t="s">
        <v>57</v>
      </c>
      <c r="M1" s="13" t="s">
        <v>12</v>
      </c>
      <c r="N1" s="5" t="s">
        <v>182</v>
      </c>
      <c r="X1" s="1" t="s">
        <v>178</v>
      </c>
    </row>
    <row r="2" spans="1:29" x14ac:dyDescent="0.2">
      <c r="A2" s="1" t="s">
        <v>2234</v>
      </c>
      <c r="B2" s="1" t="s">
        <v>2235</v>
      </c>
      <c r="C2" s="1" t="s">
        <v>40</v>
      </c>
      <c r="D2" s="1" t="s">
        <v>0</v>
      </c>
      <c r="E2" s="1" t="s">
        <v>144</v>
      </c>
      <c r="F2" s="19" t="s">
        <v>4</v>
      </c>
      <c r="G2" s="1" t="s">
        <v>1</v>
      </c>
      <c r="H2" s="2" t="s">
        <v>2</v>
      </c>
      <c r="I2" s="2" t="s">
        <v>55</v>
      </c>
      <c r="J2" s="2" t="s">
        <v>32</v>
      </c>
      <c r="K2" s="2" t="s">
        <v>47</v>
      </c>
      <c r="L2" s="1" t="s">
        <v>33</v>
      </c>
      <c r="M2" s="2" t="s">
        <v>3</v>
      </c>
      <c r="N2" s="1" t="s">
        <v>17</v>
      </c>
      <c r="O2" s="1" t="s">
        <v>18</v>
      </c>
      <c r="P2" s="1" t="s">
        <v>19</v>
      </c>
      <c r="Q2" s="1" t="s">
        <v>49</v>
      </c>
      <c r="R2" s="1" t="s">
        <v>51</v>
      </c>
      <c r="S2" s="1" t="s">
        <v>116</v>
      </c>
      <c r="T2" s="1" t="s">
        <v>50</v>
      </c>
      <c r="U2" s="1" t="s">
        <v>52</v>
      </c>
      <c r="V2" s="1" t="s">
        <v>53</v>
      </c>
      <c r="W2" s="1" t="s">
        <v>54</v>
      </c>
      <c r="X2" s="1" t="s">
        <v>167</v>
      </c>
      <c r="Y2" s="1" t="s">
        <v>166</v>
      </c>
      <c r="Z2" s="1" t="s">
        <v>191</v>
      </c>
      <c r="AA2" s="42" t="s">
        <v>2182</v>
      </c>
      <c r="AB2" s="42" t="s">
        <v>2181</v>
      </c>
      <c r="AC2" s="22" t="s">
        <v>154</v>
      </c>
    </row>
    <row r="3" spans="1:29" x14ac:dyDescent="0.2">
      <c r="A3" s="15"/>
      <c r="B3" s="15"/>
      <c r="C3" s="16"/>
      <c r="D3" s="43" t="s">
        <v>141</v>
      </c>
      <c r="E3" s="43" t="b">
        <v>0</v>
      </c>
      <c r="F3" s="45" t="b">
        <v>1</v>
      </c>
      <c r="G3" s="17" t="s">
        <v>139</v>
      </c>
      <c r="H3" s="23" t="str">
        <f>UPPER("NOTUSED")</f>
        <v>NOTUSED</v>
      </c>
      <c r="I3" s="18"/>
      <c r="J3" s="17" t="b">
        <f>(DB_TBL_DATA_FIELDS[[#This Row],[FIELD_VALUE_RAW]]="")</f>
        <v>0</v>
      </c>
      <c r="K3" s="17" t="s">
        <v>11</v>
      </c>
      <c r="L3" s="16" t="b">
        <f>AND(IF(DB_TBL_DATA_FIELDS[[#This Row],[FIELD_VALID_CUSTOM_LOGIC]]="",TRUE,DB_TBL_DATA_FIELDS[[#This Row],[FIELD_VALID_CUSTOM_LOGIC]]),DB_TBL_DATA_FIELDS[[#This Row],[RANGE_VALIDATION_PASSED_FLAG]])</f>
        <v>1</v>
      </c>
      <c r="M3" s="18"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NOTUSED</v>
      </c>
      <c r="N3" s="16" t="str">
        <f>IF(DB_TBL_DATA_FIELDS[[#This Row],[SHEET_REF_CALC]]="","",IF(DB_TBL_DATA_FIELDS[[#This Row],[FIELD_EMPTY_FLAG]],IF(NOT(DB_TBL_DATA_FIELDS[[#This Row],[FIELD_REQ_FLAG]]),-1,1),IF(NOT(DB_TBL_DATA_FIELDS[[#This Row],[FIELD_VALID_FLAG]]),0,2)))</f>
        <v/>
      </c>
      <c r="O3" s="16" t="str">
        <f>IFERROR(VLOOKUP(DB_TBL_DATA_FIELDS[[#This Row],[FIELD_STATUS_CODE]],DB_TBL_CONFIG_FIELDSTATUSCODES[#All],3,FALSE),"")</f>
        <v/>
      </c>
      <c r="P3" s="16" t="str">
        <f>IFERROR(VLOOKUP(DB_TBL_DATA_FIELDS[[#This Row],[FIELD_STATUS_CODE]],DB_TBL_CONFIG_FIELDSTATUSCODES[#All],4,FALSE),"")</f>
        <v/>
      </c>
      <c r="Q3" s="7" t="b">
        <v>1</v>
      </c>
      <c r="R3" s="16" t="b">
        <v>1</v>
      </c>
      <c r="S3" s="15" t="s">
        <v>11</v>
      </c>
      <c r="T3" s="7">
        <f>IF(DB_TBL_DATA_FIELDS[[#This Row],[RANGE_VALIDATION_FLAG]]="Text",LEN(DB_TBL_DATA_FIELDS[[#This Row],[FIELD_VALUE_RAW]]),IFERROR(VALUE(DB_TBL_DATA_FIELDS[[#This Row],[FIELD_VALUE_RAW]]),-1))</f>
        <v>7</v>
      </c>
      <c r="U3" s="16">
        <v>1</v>
      </c>
      <c r="V3" s="16">
        <v>20</v>
      </c>
      <c r="W3" s="16" t="b">
        <f>IF(NOT(DB_TBL_DATA_FIELDS[[#This Row],[RANGE_VALIDATION_ON_FLAG]]),TRUE,
AND(DB_TBL_DATA_FIELDS[[#This Row],[RANGE_VALUE_LEN]]&gt;=DB_TBL_DATA_FIELDS[[#This Row],[RANGE_VALIDATION_MIN]],DB_TBL_DATA_FIELDS[[#This Row],[RANGE_VALUE_LEN]]&lt;=DB_TBL_DATA_FIELDS[[#This Row],[RANGE_VALIDATION_MAX]]))</f>
        <v>1</v>
      </c>
      <c r="X3" s="16">
        <v>0</v>
      </c>
      <c r="Y3" s="16" t="str">
        <f>IF(DB_TBL_DATA_FIELDS[[#This Row],[PCT_CALC_SHOW_STATUS_CODE]]=1,
DB_TBL_DATA_FIELDS[[#This Row],[FIELD_STATUS_CODE]],
IF(AND(DB_TBL_DATA_FIELDS[[#This Row],[PCT_CALC_SHOW_STATUS_CODE]]=2,DB_TBL_DATA_FIELDS[[#This Row],[FIELD_STATUS_CODE]]=0),
DB_TBL_DATA_FIELDS[[#This Row],[FIELD_STATUS_CODE]],
"")
)</f>
        <v/>
      </c>
      <c r="Z3" s="16"/>
      <c r="AA3" s="10" t="s">
        <v>153</v>
      </c>
      <c r="AB3" s="10"/>
      <c r="AC3" s="7"/>
    </row>
    <row r="4" spans="1:29" x14ac:dyDescent="0.2">
      <c r="C4" s="16"/>
      <c r="D4" s="44" t="s">
        <v>117</v>
      </c>
      <c r="E4" s="1" t="b">
        <v>0</v>
      </c>
      <c r="F4" s="19" t="b">
        <v>0</v>
      </c>
      <c r="G4" s="2" t="s">
        <v>180</v>
      </c>
      <c r="H4" s="23">
        <f ca="1">COUNTIF(DB_TBL_DATA_FIELDS[PCT_CALC_FIELD_STATUS_CODE],2)</f>
        <v>0</v>
      </c>
      <c r="I4" s="10"/>
      <c r="J4" s="2" t="b">
        <f ca="1">(DB_TBL_DATA_FIELDS[[#This Row],[FIELD_VALUE_RAW]]="")</f>
        <v>0</v>
      </c>
      <c r="K4" s="2" t="s">
        <v>46</v>
      </c>
      <c r="L4" s="7" t="b">
        <f>AND(IF(DB_TBL_DATA_FIELDS[[#This Row],[FIELD_VALID_CUSTOM_LOGIC]]="",TRUE,DB_TBL_DATA_FIELDS[[#This Row],[FIELD_VALID_CUSTOM_LOGIC]]),DB_TBL_DATA_FIELDS[[#This Row],[RANGE_VALIDATION_PASSED_FLAG]])</f>
        <v>1</v>
      </c>
      <c r="M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4" s="7" t="str">
        <f>IF(DB_TBL_DATA_FIELDS[[#This Row],[SHEET_REF_CALC]]="","",IF(DB_TBL_DATA_FIELDS[[#This Row],[FIELD_EMPTY_FLAG]],IF(NOT(DB_TBL_DATA_FIELDS[[#This Row],[FIELD_REQ_FLAG]]),-1,1),IF(NOT(DB_TBL_DATA_FIELDS[[#This Row],[FIELD_VALID_FLAG]]),0,2)))</f>
        <v/>
      </c>
      <c r="O4" s="7" t="str">
        <f>IFERROR(VLOOKUP(DB_TBL_DATA_FIELDS[[#This Row],[FIELD_STATUS_CODE]],DB_TBL_CONFIG_FIELDSTATUSCODES[#All],3,FALSE),"")</f>
        <v/>
      </c>
      <c r="P4" s="7" t="str">
        <f>IFERROR(VLOOKUP(DB_TBL_DATA_FIELDS[[#This Row],[FIELD_STATUS_CODE]],DB_TBL_CONFIG_FIELDSTATUSCODES[#All],4,FALSE),"")</f>
        <v/>
      </c>
      <c r="Q4" s="7" t="b">
        <f>TRUE</f>
        <v>1</v>
      </c>
      <c r="R4" s="7" t="b">
        <v>0</v>
      </c>
      <c r="T4" s="7">
        <f ca="1">IF(DB_TBL_DATA_FIELDS[[#This Row],[RANGE_VALIDATION_FLAG]]="Text",LEN(DB_TBL_DATA_FIELDS[[#This Row],[FIELD_VALUE_RAW]]),IFERROR(VALUE(DB_TBL_DATA_FIELDS[[#This Row],[FIELD_VALUE_RAW]]),-1))</f>
        <v>0</v>
      </c>
      <c r="U4" s="7"/>
      <c r="V4" s="7"/>
      <c r="W4" s="7" t="b">
        <f>IF(NOT(DB_TBL_DATA_FIELDS[[#This Row],[RANGE_VALIDATION_ON_FLAG]]),TRUE,
AND(DB_TBL_DATA_FIELDS[[#This Row],[RANGE_VALUE_LEN]]&gt;=DB_TBL_DATA_FIELDS[[#This Row],[RANGE_VALIDATION_MIN]],DB_TBL_DATA_FIELDS[[#This Row],[RANGE_VALUE_LEN]]&lt;=DB_TBL_DATA_FIELDS[[#This Row],[RANGE_VALIDATION_MAX]]))</f>
        <v>1</v>
      </c>
      <c r="X4" s="16">
        <v>0</v>
      </c>
      <c r="Y4" s="16" t="str">
        <f>IF(DB_TBL_DATA_FIELDS[[#This Row],[PCT_CALC_SHOW_STATUS_CODE]]=1,
DB_TBL_DATA_FIELDS[[#This Row],[FIELD_STATUS_CODE]],
IF(AND(DB_TBL_DATA_FIELDS[[#This Row],[PCT_CALC_SHOW_STATUS_CODE]]=2,DB_TBL_DATA_FIELDS[[#This Row],[FIELD_STATUS_CODE]]=0),
DB_TBL_DATA_FIELDS[[#This Row],[FIELD_STATUS_CODE]],
"")
)</f>
        <v/>
      </c>
      <c r="Z4" s="16"/>
      <c r="AA4" s="10" t="s">
        <v>153</v>
      </c>
      <c r="AB4" s="10"/>
      <c r="AC4" s="7"/>
    </row>
    <row r="5" spans="1:29" x14ac:dyDescent="0.2">
      <c r="C5" s="16"/>
      <c r="D5" s="44" t="s">
        <v>118</v>
      </c>
      <c r="E5" s="1" t="b">
        <v>0</v>
      </c>
      <c r="F5" s="19" t="b">
        <v>0</v>
      </c>
      <c r="G5" s="2" t="s">
        <v>179</v>
      </c>
      <c r="H5" s="23">
        <f ca="1">COUNTIF(DB_TBL_DATA_FIELDS[PCT_CALC_FIELD_STATUS_CODE],0)+COUNTIF(DB_TBL_DATA_FIELDS[PCT_CALC_FIELD_STATUS_CODE],1)+COUNTIF(DB_TBL_DATA_FIELDS[PCT_CALC_FIELD_STATUS_CODE],2)</f>
        <v>31</v>
      </c>
      <c r="I5" s="10"/>
      <c r="J5" s="2" t="b">
        <f ca="1">(DB_TBL_DATA_FIELDS[[#This Row],[FIELD_VALUE_RAW]]="")</f>
        <v>0</v>
      </c>
      <c r="K5" s="2" t="s">
        <v>46</v>
      </c>
      <c r="L5" s="7" t="b">
        <f>AND(IF(DB_TBL_DATA_FIELDS[[#This Row],[FIELD_VALID_CUSTOM_LOGIC]]="",TRUE,DB_TBL_DATA_FIELDS[[#This Row],[FIELD_VALID_CUSTOM_LOGIC]]),DB_TBL_DATA_FIELDS[[#This Row],[RANGE_VALIDATION_PASSED_FLAG]])</f>
        <v>1</v>
      </c>
      <c r="M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31</v>
      </c>
      <c r="N5" s="7" t="str">
        <f>IF(DB_TBL_DATA_FIELDS[[#This Row],[SHEET_REF_CALC]]="","",IF(DB_TBL_DATA_FIELDS[[#This Row],[FIELD_EMPTY_FLAG]],IF(NOT(DB_TBL_DATA_FIELDS[[#This Row],[FIELD_REQ_FLAG]]),-1,1),IF(NOT(DB_TBL_DATA_FIELDS[[#This Row],[FIELD_VALID_FLAG]]),0,2)))</f>
        <v/>
      </c>
      <c r="O5" s="7" t="str">
        <f>IFERROR(VLOOKUP(DB_TBL_DATA_FIELDS[[#This Row],[FIELD_STATUS_CODE]],DB_TBL_CONFIG_FIELDSTATUSCODES[#All],3,FALSE),"")</f>
        <v/>
      </c>
      <c r="P5" s="7" t="str">
        <f>IFERROR(VLOOKUP(DB_TBL_DATA_FIELDS[[#This Row],[FIELD_STATUS_CODE]],DB_TBL_CONFIG_FIELDSTATUSCODES[#All],4,FALSE),"")</f>
        <v/>
      </c>
      <c r="Q5" s="7" t="b">
        <f>TRUE</f>
        <v>1</v>
      </c>
      <c r="R5" s="7" t="b">
        <v>0</v>
      </c>
      <c r="T5" s="7">
        <f ca="1">IF(DB_TBL_DATA_FIELDS[[#This Row],[RANGE_VALIDATION_FLAG]]="Text",LEN(DB_TBL_DATA_FIELDS[[#This Row],[FIELD_VALUE_RAW]]),IFERROR(VALUE(DB_TBL_DATA_FIELDS[[#This Row],[FIELD_VALUE_RAW]]),-1))</f>
        <v>31</v>
      </c>
      <c r="U5" s="7"/>
      <c r="V5" s="7"/>
      <c r="W5" s="7" t="b">
        <f>IF(NOT(DB_TBL_DATA_FIELDS[[#This Row],[RANGE_VALIDATION_ON_FLAG]]),TRUE,
AND(DB_TBL_DATA_FIELDS[[#This Row],[RANGE_VALUE_LEN]]&gt;=DB_TBL_DATA_FIELDS[[#This Row],[RANGE_VALIDATION_MIN]],DB_TBL_DATA_FIELDS[[#This Row],[RANGE_VALUE_LEN]]&lt;=DB_TBL_DATA_FIELDS[[#This Row],[RANGE_VALIDATION_MAX]]))</f>
        <v>1</v>
      </c>
      <c r="X5" s="16">
        <v>0</v>
      </c>
      <c r="Y5" s="16" t="str">
        <f>IF(DB_TBL_DATA_FIELDS[[#This Row],[PCT_CALC_SHOW_STATUS_CODE]]=1,
DB_TBL_DATA_FIELDS[[#This Row],[FIELD_STATUS_CODE]],
IF(AND(DB_TBL_DATA_FIELDS[[#This Row],[PCT_CALC_SHOW_STATUS_CODE]]=2,DB_TBL_DATA_FIELDS[[#This Row],[FIELD_STATUS_CODE]]=0),
DB_TBL_DATA_FIELDS[[#This Row],[FIELD_STATUS_CODE]],
"")
)</f>
        <v/>
      </c>
      <c r="Z5" s="16"/>
      <c r="AA5" s="10" t="s">
        <v>153</v>
      </c>
      <c r="AB5" s="10"/>
      <c r="AC5" s="7"/>
    </row>
    <row r="6" spans="1:29" x14ac:dyDescent="0.2">
      <c r="C6" s="16"/>
      <c r="D6" s="44" t="s">
        <v>119</v>
      </c>
      <c r="E6" s="1" t="b">
        <v>0</v>
      </c>
      <c r="F6" s="19" t="b">
        <v>0</v>
      </c>
      <c r="G6" s="2" t="s">
        <v>147</v>
      </c>
      <c r="H6" s="23">
        <f ca="1">COUNTIF(DB_TBL_DATA_FIELDS[FIELD_STATUS_CODE],0)</f>
        <v>0</v>
      </c>
      <c r="I6" s="10"/>
      <c r="J6" s="2" t="b">
        <f ca="1">(DB_TBL_DATA_FIELDS[[#This Row],[FIELD_VALUE_RAW]]="")</f>
        <v>0</v>
      </c>
      <c r="K6" s="2" t="s">
        <v>46</v>
      </c>
      <c r="L6" s="7" t="b">
        <f>AND(IF(DB_TBL_DATA_FIELDS[[#This Row],[FIELD_VALID_CUSTOM_LOGIC]]="",TRUE,DB_TBL_DATA_FIELDS[[#This Row],[FIELD_VALID_CUSTOM_LOGIC]]),DB_TBL_DATA_FIELDS[[#This Row],[RANGE_VALIDATION_PASSED_FLAG]])</f>
        <v>1</v>
      </c>
      <c r="M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6" s="7" t="str">
        <f>IF(DB_TBL_DATA_FIELDS[[#This Row],[SHEET_REF_CALC]]="","",IF(DB_TBL_DATA_FIELDS[[#This Row],[FIELD_EMPTY_FLAG]],IF(NOT(DB_TBL_DATA_FIELDS[[#This Row],[FIELD_REQ_FLAG]]),-1,1),IF(NOT(DB_TBL_DATA_FIELDS[[#This Row],[FIELD_VALID_FLAG]]),0,2)))</f>
        <v/>
      </c>
      <c r="O6" s="7" t="str">
        <f>IFERROR(VLOOKUP(DB_TBL_DATA_FIELDS[[#This Row],[FIELD_STATUS_CODE]],DB_TBL_CONFIG_FIELDSTATUSCODES[#All],3,FALSE),"")</f>
        <v/>
      </c>
      <c r="P6" s="7" t="str">
        <f>IFERROR(VLOOKUP(DB_TBL_DATA_FIELDS[[#This Row],[FIELD_STATUS_CODE]],DB_TBL_CONFIG_FIELDSTATUSCODES[#All],4,FALSE),"")</f>
        <v/>
      </c>
      <c r="Q6" s="7" t="b">
        <f>TRUE</f>
        <v>1</v>
      </c>
      <c r="R6" s="7" t="b">
        <v>0</v>
      </c>
      <c r="T6" s="7">
        <f ca="1">IF(DB_TBL_DATA_FIELDS[[#This Row],[RANGE_VALIDATION_FLAG]]="Text",LEN(DB_TBL_DATA_FIELDS[[#This Row],[FIELD_VALUE_RAW]]),IFERROR(VALUE(DB_TBL_DATA_FIELDS[[#This Row],[FIELD_VALUE_RAW]]),-1))</f>
        <v>0</v>
      </c>
      <c r="U6" s="7"/>
      <c r="V6" s="7"/>
      <c r="W6" s="7" t="b">
        <f>IF(NOT(DB_TBL_DATA_FIELDS[[#This Row],[RANGE_VALIDATION_ON_FLAG]]),TRUE,
AND(DB_TBL_DATA_FIELDS[[#This Row],[RANGE_VALUE_LEN]]&gt;=DB_TBL_DATA_FIELDS[[#This Row],[RANGE_VALIDATION_MIN]],DB_TBL_DATA_FIELDS[[#This Row],[RANGE_VALUE_LEN]]&lt;=DB_TBL_DATA_FIELDS[[#This Row],[RANGE_VALIDATION_MAX]]))</f>
        <v>1</v>
      </c>
      <c r="X6" s="16">
        <v>0</v>
      </c>
      <c r="Y6" s="16" t="str">
        <f>IF(DB_TBL_DATA_FIELDS[[#This Row],[PCT_CALC_SHOW_STATUS_CODE]]=1,
DB_TBL_DATA_FIELDS[[#This Row],[FIELD_STATUS_CODE]],
IF(AND(DB_TBL_DATA_FIELDS[[#This Row],[PCT_CALC_SHOW_STATUS_CODE]]=2,DB_TBL_DATA_FIELDS[[#This Row],[FIELD_STATUS_CODE]]=0),
DB_TBL_DATA_FIELDS[[#This Row],[FIELD_STATUS_CODE]],
"")
)</f>
        <v/>
      </c>
      <c r="Z6" s="16"/>
      <c r="AA6" s="10" t="s">
        <v>153</v>
      </c>
      <c r="AB6" s="10"/>
      <c r="AC6" s="7"/>
    </row>
    <row r="7" spans="1:29" x14ac:dyDescent="0.2">
      <c r="C7" s="16"/>
      <c r="D7" s="44" t="s">
        <v>149</v>
      </c>
      <c r="E7" s="1" t="b">
        <v>0</v>
      </c>
      <c r="F7" s="19" t="b">
        <v>0</v>
      </c>
      <c r="G7" s="2" t="s">
        <v>148</v>
      </c>
      <c r="H7" s="23">
        <f ca="1">H4/H5</f>
        <v>0</v>
      </c>
      <c r="I7" s="10"/>
      <c r="J7" s="2" t="b">
        <f ca="1">(DB_TBL_DATA_FIELDS[[#This Row],[FIELD_VALUE_RAW]]="")</f>
        <v>0</v>
      </c>
      <c r="K7" s="2" t="s">
        <v>46</v>
      </c>
      <c r="L7" s="7" t="b">
        <f>AND(IF(DB_TBL_DATA_FIELDS[[#This Row],[FIELD_VALID_CUSTOM_LOGIC]]="",TRUE,DB_TBL_DATA_FIELDS[[#This Row],[FIELD_VALID_CUSTOM_LOGIC]]),DB_TBL_DATA_FIELDS[[#This Row],[RANGE_VALIDATION_PASSED_FLAG]])</f>
        <v>1</v>
      </c>
      <c r="M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7" s="7" t="str">
        <f>IF(DB_TBL_DATA_FIELDS[[#This Row],[SHEET_REF_CALC]]="","",IF(DB_TBL_DATA_FIELDS[[#This Row],[FIELD_EMPTY_FLAG]],IF(NOT(DB_TBL_DATA_FIELDS[[#This Row],[FIELD_REQ_FLAG]]),-1,1),IF(NOT(DB_TBL_DATA_FIELDS[[#This Row],[FIELD_VALID_FLAG]]),0,2)))</f>
        <v/>
      </c>
      <c r="O7" s="7" t="str">
        <f>IFERROR(VLOOKUP(DB_TBL_DATA_FIELDS[[#This Row],[FIELD_STATUS_CODE]],DB_TBL_CONFIG_FIELDSTATUSCODES[#All],3,FALSE),"")</f>
        <v/>
      </c>
      <c r="P7" s="7" t="str">
        <f>IFERROR(VLOOKUP(DB_TBL_DATA_FIELDS[[#This Row],[FIELD_STATUS_CODE]],DB_TBL_CONFIG_FIELDSTATUSCODES[#All],4,FALSE),"")</f>
        <v/>
      </c>
      <c r="Q7" s="7" t="b">
        <f>TRUE</f>
        <v>1</v>
      </c>
      <c r="R7" s="7" t="b">
        <v>0</v>
      </c>
      <c r="T7" s="7">
        <f ca="1">IF(DB_TBL_DATA_FIELDS[[#This Row],[RANGE_VALIDATION_FLAG]]="Text",LEN(DB_TBL_DATA_FIELDS[[#This Row],[FIELD_VALUE_RAW]]),IFERROR(VALUE(DB_TBL_DATA_FIELDS[[#This Row],[FIELD_VALUE_RAW]]),-1))</f>
        <v>0</v>
      </c>
      <c r="U7" s="7"/>
      <c r="V7" s="7"/>
      <c r="W7" s="7" t="b">
        <f>IF(NOT(DB_TBL_DATA_FIELDS[[#This Row],[RANGE_VALIDATION_ON_FLAG]]),TRUE,
AND(DB_TBL_DATA_FIELDS[[#This Row],[RANGE_VALUE_LEN]]&gt;=DB_TBL_DATA_FIELDS[[#This Row],[RANGE_VALIDATION_MIN]],DB_TBL_DATA_FIELDS[[#This Row],[RANGE_VALUE_LEN]]&lt;=DB_TBL_DATA_FIELDS[[#This Row],[RANGE_VALIDATION_MAX]]))</f>
        <v>1</v>
      </c>
      <c r="X7" s="16">
        <v>0</v>
      </c>
      <c r="Y7" s="16" t="str">
        <f>IF(DB_TBL_DATA_FIELDS[[#This Row],[PCT_CALC_SHOW_STATUS_CODE]]=1,
DB_TBL_DATA_FIELDS[[#This Row],[FIELD_STATUS_CODE]],
IF(AND(DB_TBL_DATA_FIELDS[[#This Row],[PCT_CALC_SHOW_STATUS_CODE]]=2,DB_TBL_DATA_FIELDS[[#This Row],[FIELD_STATUS_CODE]]=0),
DB_TBL_DATA_FIELDS[[#This Row],[FIELD_STATUS_CODE]],
"")
)</f>
        <v/>
      </c>
      <c r="Z7" s="16"/>
      <c r="AA7" s="10" t="s">
        <v>153</v>
      </c>
      <c r="AB7" s="10"/>
      <c r="AC7" s="7"/>
    </row>
    <row r="8" spans="1:29" x14ac:dyDescent="0.2">
      <c r="A8" s="4"/>
      <c r="B8" s="4"/>
      <c r="C8" s="16"/>
      <c r="D8" s="44" t="s">
        <v>142</v>
      </c>
      <c r="E8" s="43" t="b">
        <v>1</v>
      </c>
      <c r="F8" s="20" t="b">
        <v>0</v>
      </c>
      <c r="G8" s="17" t="s">
        <v>143</v>
      </c>
      <c r="H8" s="23">
        <f ca="1">IF(H7=1,1,0)</f>
        <v>0</v>
      </c>
      <c r="I8" s="18"/>
      <c r="J8" s="17" t="b">
        <f ca="1">(DB_TBL_DATA_FIELDS[[#This Row],[FIELD_VALUE_RAW]]="")</f>
        <v>0</v>
      </c>
      <c r="K8" s="17" t="s">
        <v>150</v>
      </c>
      <c r="L8" s="16" t="b">
        <f>AND(IF(DB_TBL_DATA_FIELDS[[#This Row],[FIELD_VALID_CUSTOM_LOGIC]]="",TRUE,DB_TBL_DATA_FIELDS[[#This Row],[FIELD_VALID_CUSTOM_LOGIC]]),DB_TBL_DATA_FIELDS[[#This Row],[RANGE_VALIDATION_PASSED_FLAG]])</f>
        <v>1</v>
      </c>
      <c r="M8" s="1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8" s="16" t="str">
        <f>IF(DB_TBL_DATA_FIELDS[[#This Row],[SHEET_REF_CALC]]="","",IF(DB_TBL_DATA_FIELDS[[#This Row],[FIELD_EMPTY_FLAG]],IF(NOT(DB_TBL_DATA_FIELDS[[#This Row],[FIELD_REQ_FLAG]]),-1,1),IF(NOT(DB_TBL_DATA_FIELDS[[#This Row],[FIELD_VALID_FLAG]]),0,2)))</f>
        <v/>
      </c>
      <c r="O8" s="16" t="str">
        <f>IFERROR(VLOOKUP(DB_TBL_DATA_FIELDS[[#This Row],[FIELD_STATUS_CODE]],DB_TBL_CONFIG_FIELDSTATUSCODES[#All],3,FALSE),"")</f>
        <v/>
      </c>
      <c r="P8" s="16" t="str">
        <f>IFERROR(VLOOKUP(DB_TBL_DATA_FIELDS[[#This Row],[FIELD_STATUS_CODE]],DB_TBL_CONFIG_FIELDSTATUSCODES[#All],4,FALSE),"")</f>
        <v/>
      </c>
      <c r="Q8" s="16" t="b">
        <f>TRUE</f>
        <v>1</v>
      </c>
      <c r="R8" s="16" t="b">
        <v>0</v>
      </c>
      <c r="S8" s="15"/>
      <c r="T8" s="16">
        <f ca="1">IF(DB_TBL_DATA_FIELDS[[#This Row],[RANGE_VALIDATION_FLAG]]="Text",LEN(DB_TBL_DATA_FIELDS[[#This Row],[FIELD_VALUE_RAW]]),IFERROR(VALUE(DB_TBL_DATA_FIELDS[[#This Row],[FIELD_VALUE_RAW]]),-1))</f>
        <v>0</v>
      </c>
      <c r="U8" s="16">
        <v>0</v>
      </c>
      <c r="V8" s="16">
        <v>1</v>
      </c>
      <c r="W8" s="16" t="b">
        <f>IF(NOT(DB_TBL_DATA_FIELDS[[#This Row],[RANGE_VALIDATION_ON_FLAG]]),TRUE,
AND(DB_TBL_DATA_FIELDS[[#This Row],[RANGE_VALUE_LEN]]&gt;=DB_TBL_DATA_FIELDS[[#This Row],[RANGE_VALIDATION_MIN]],DB_TBL_DATA_FIELDS[[#This Row],[RANGE_VALUE_LEN]]&lt;=DB_TBL_DATA_FIELDS[[#This Row],[RANGE_VALIDATION_MAX]]))</f>
        <v>1</v>
      </c>
      <c r="X8" s="16">
        <v>0</v>
      </c>
      <c r="Y8" s="16" t="str">
        <f>IF(DB_TBL_DATA_FIELDS[[#This Row],[PCT_CALC_SHOW_STATUS_CODE]]=1,
DB_TBL_DATA_FIELDS[[#This Row],[FIELD_STATUS_CODE]],
IF(AND(DB_TBL_DATA_FIELDS[[#This Row],[PCT_CALC_SHOW_STATUS_CODE]]=2,DB_TBL_DATA_FIELDS[[#This Row],[FIELD_STATUS_CODE]]=0),
DB_TBL_DATA_FIELDS[[#This Row],[FIELD_STATUS_CODE]],
"")
)</f>
        <v/>
      </c>
      <c r="Z8" s="16"/>
      <c r="AA8" s="10" t="s">
        <v>153</v>
      </c>
      <c r="AB8" s="10"/>
      <c r="AC8" s="7"/>
    </row>
    <row r="9" spans="1:29" ht="13.5" thickBot="1" x14ac:dyDescent="0.25">
      <c r="A9" s="47" t="s">
        <v>41</v>
      </c>
      <c r="B9" s="47" t="s">
        <v>41</v>
      </c>
      <c r="C9" s="48" t="s">
        <v>41</v>
      </c>
      <c r="D9" s="46" t="s">
        <v>10</v>
      </c>
      <c r="E9" s="50" t="b">
        <v>1</v>
      </c>
      <c r="F9" s="51" t="b">
        <v>1</v>
      </c>
      <c r="G9" s="52" t="s">
        <v>9</v>
      </c>
      <c r="H9" s="53" t="str">
        <f ca="1">IFERROR(VLOOKUP(DB_TBL_DATA_FIELDS[[#This Row],[FIELD_ID]],INDIRECT(DB_TBL_DATA_FIELDS[[#This Row],[SHEET_REF_CALC]]&amp;"!A:B"),2,FALSE),"")</f>
        <v>W</v>
      </c>
      <c r="I9" s="54" t="b">
        <f ca="1">OR(DB_TBL_DATA_FIELDS[[#This Row],[FIELD_VALUE_RAW]]="W",DB_TBL_DATA_FIELDS[[#This Row],[FIELD_VALUE_RAW]]="I")</f>
        <v>1</v>
      </c>
      <c r="J9" s="52" t="b">
        <f ca="1">(DB_TBL_DATA_FIELDS[[#This Row],[FIELD_VALUE_RAW]]="")</f>
        <v>0</v>
      </c>
      <c r="K9" s="52" t="s">
        <v>11</v>
      </c>
      <c r="L9" s="48" t="b">
        <f ca="1">AND(IF(DB_TBL_DATA_FIELDS[[#This Row],[FIELD_VALID_CUSTOM_LOGIC]]="",TRUE,DB_TBL_DATA_FIELDS[[#This Row],[FIELD_VALID_CUSTOM_LOGIC]]),DB_TBL_DATA_FIELDS[[#This Row],[RANGE_VALIDATION_PASSED_FLAG]])</f>
        <v>1</v>
      </c>
      <c r="M9"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W</v>
      </c>
      <c r="N9" s="48">
        <f ca="1">IF(DB_TBL_DATA_FIELDS[[#This Row],[SHEET_REF_CALC]]="","",IF(DB_TBL_DATA_FIELDS[[#This Row],[FIELD_EMPTY_FLAG]],IF(NOT(DB_TBL_DATA_FIELDS[[#This Row],[FIELD_REQ_FLAG]]),-1,1),IF(NOT(DB_TBL_DATA_FIELDS[[#This Row],[FIELD_VALID_FLAG]]),0,2)))</f>
        <v>2</v>
      </c>
      <c r="O9" s="48" t="str">
        <f ca="1">IFERROR(VLOOKUP(DB_TBL_DATA_FIELDS[[#This Row],[FIELD_STATUS_CODE]],DB_TBL_CONFIG_FIELDSTATUSCODES[#All],3,FALSE),"")</f>
        <v>OK</v>
      </c>
      <c r="P9" s="48" t="str">
        <f ca="1">IFERROR(VLOOKUP(DB_TBL_DATA_FIELDS[[#This Row],[FIELD_STATUS_CODE]],DB_TBL_CONFIG_FIELDSTATUSCODES[#All],4,FALSE),"")</f>
        <v>a</v>
      </c>
      <c r="Q9" s="48" t="b">
        <v>1</v>
      </c>
      <c r="R9" s="48" t="b">
        <f>TRUE</f>
        <v>1</v>
      </c>
      <c r="S9" s="47" t="s">
        <v>11</v>
      </c>
      <c r="T9" s="48">
        <f ca="1">IF(DB_TBL_DATA_FIELDS[[#This Row],[RANGE_VALIDATION_FLAG]]="Text",LEN(DB_TBL_DATA_FIELDS[[#This Row],[FIELD_VALUE_RAW]]),IFERROR(VALUE(DB_TBL_DATA_FIELDS[[#This Row],[FIELD_VALUE_RAW]]),-1))</f>
        <v>1</v>
      </c>
      <c r="U9" s="48">
        <v>1</v>
      </c>
      <c r="V9" s="48">
        <v>1</v>
      </c>
      <c r="W9" s="48" t="b">
        <f ca="1">IF(NOT(DB_TBL_DATA_FIELDS[[#This Row],[RANGE_VALIDATION_ON_FLAG]]),TRUE,
AND(DB_TBL_DATA_FIELDS[[#This Row],[RANGE_VALUE_LEN]]&gt;=DB_TBL_DATA_FIELDS[[#This Row],[RANGE_VALIDATION_MIN]],DB_TBL_DATA_FIELDS[[#This Row],[RANGE_VALUE_LEN]]&lt;=DB_TBL_DATA_FIELDS[[#This Row],[RANGE_VALIDATION_MAX]]))</f>
        <v>1</v>
      </c>
      <c r="X9" s="48">
        <v>0</v>
      </c>
      <c r="Y9" s="49" t="str">
        <f ca="1">IF(DB_TBL_DATA_FIELDS[[#This Row],[PCT_CALC_SHOW_STATUS_CODE]]=1,
DB_TBL_DATA_FIELDS[[#This Row],[FIELD_STATUS_CODE]],
IF(AND(DB_TBL_DATA_FIELDS[[#This Row],[PCT_CALC_SHOW_STATUS_CODE]]=2,DB_TBL_DATA_FIELDS[[#This Row],[FIELD_STATUS_CODE]]=0),
DB_TBL_DATA_FIELDS[[#This Row],[FIELD_STATUS_CODE]],
"")
)</f>
        <v/>
      </c>
      <c r="Z9" s="49"/>
      <c r="AA9" s="53" t="s">
        <v>153</v>
      </c>
      <c r="AB9" s="53" t="s">
        <v>2229</v>
      </c>
      <c r="AC9" s="48"/>
    </row>
    <row r="10" spans="1:29" x14ac:dyDescent="0.2">
      <c r="A10" s="4" t="s">
        <v>2232</v>
      </c>
      <c r="B10" s="4" t="s">
        <v>2233</v>
      </c>
      <c r="C10" s="8" t="str">
        <f ca="1">IF($H$9&lt;&gt;"I",IF(DB_TBL_DATA_FIELDS[[#This Row],[SHEET_REF_WISH]]&lt;&gt;"",DB_TBL_DATA_FIELDS[[#This Row],[SHEET_REF_WISH]],""),IF(DB_TBL_DATA_FIELDS[[#This Row],[SHEET_REF_IDEA]]&lt;&gt;"",DB_TBL_DATA_FIELDS[[#This Row],[SHEET_REF_IDEA]],""))</f>
        <v>WISH</v>
      </c>
      <c r="D10" s="26" t="s">
        <v>2237</v>
      </c>
      <c r="E10" s="26" t="b">
        <v>1</v>
      </c>
      <c r="F10" s="21" t="b">
        <v>1</v>
      </c>
      <c r="G10" s="6" t="s">
        <v>2238</v>
      </c>
      <c r="H10" s="12" t="str">
        <f ca="1">IFERROR(VLOOKUP(DB_TBL_DATA_FIELDS[[#This Row],[FIELD_ID]],INDIRECT(DB_TBL_DATA_FIELDS[[#This Row],[SHEET_REF_CALC]]&amp;"!A:B"),2,FALSE),"")</f>
        <v/>
      </c>
      <c r="I10" s="27"/>
      <c r="J10" s="6" t="b">
        <f ca="1">(DB_TBL_DATA_FIELDS[[#This Row],[FIELD_VALUE_RAW]]="")</f>
        <v>1</v>
      </c>
      <c r="K10" s="6" t="s">
        <v>11</v>
      </c>
      <c r="L10" s="8" t="b">
        <f ca="1">AND(IF(DB_TBL_DATA_FIELDS[[#This Row],[FIELD_VALID_CUSTOM_LOGIC]]="",TRUE,DB_TBL_DATA_FIELDS[[#This Row],[FIELD_VALID_CUSTOM_LOGIC]]),DB_TBL_DATA_FIELDS[[#This Row],[RANGE_VALIDATION_PASSED_FLAG]])</f>
        <v>1</v>
      </c>
      <c r="M1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 s="8">
        <f ca="1">IF(DB_TBL_DATA_FIELDS[[#This Row],[SHEET_REF_CALC]]="","",IF(DB_TBL_DATA_FIELDS[[#This Row],[FIELD_EMPTY_FLAG]],IF(NOT(DB_TBL_DATA_FIELDS[[#This Row],[FIELD_REQ_FLAG]]),-1,1),IF(NOT(DB_TBL_DATA_FIELDS[[#This Row],[FIELD_VALID_FLAG]]),0,2)))</f>
        <v>1</v>
      </c>
      <c r="O10" s="8" t="str">
        <f ca="1">IFERROR(VLOOKUP(DB_TBL_DATA_FIELDS[[#This Row],[FIELD_STATUS_CODE]],DB_TBL_CONFIG_FIELDSTATUSCODES[#All],3,FALSE),"")</f>
        <v>Required</v>
      </c>
      <c r="P10" s="8" t="str">
        <f ca="1">IFERROR(VLOOKUP(DB_TBL_DATA_FIELDS[[#This Row],[FIELD_STATUS_CODE]],DB_TBL_CONFIG_FIELDSTATUSCODES[#All],4,FALSE),"")</f>
        <v>i</v>
      </c>
      <c r="Q10" s="8" t="b">
        <f>TRUE</f>
        <v>1</v>
      </c>
      <c r="R10" s="8" t="b">
        <f>TRUE</f>
        <v>1</v>
      </c>
      <c r="S10" s="4" t="s">
        <v>11</v>
      </c>
      <c r="T10" s="8">
        <f ca="1">IF(DB_TBL_DATA_FIELDS[[#This Row],[RANGE_VALIDATION_FLAG]]="Text",LEN(DB_TBL_DATA_FIELDS[[#This Row],[FIELD_VALUE_RAW]]),IFERROR(VALUE(DB_TBL_DATA_FIELDS[[#This Row],[FIELD_VALUE_RAW]]),-1))</f>
        <v>0</v>
      </c>
      <c r="U10" s="8">
        <v>0</v>
      </c>
      <c r="V10" s="8">
        <v>100</v>
      </c>
      <c r="W10" s="8" t="b">
        <f ca="1">IF(NOT(DB_TBL_DATA_FIELDS[[#This Row],[RANGE_VALIDATION_ON_FLAG]]),TRUE,
AND(DB_TBL_DATA_FIELDS[[#This Row],[RANGE_VALUE_LEN]]&gt;=DB_TBL_DATA_FIELDS[[#This Row],[RANGE_VALIDATION_MIN]],DB_TBL_DATA_FIELDS[[#This Row],[RANGE_VALUE_LEN]]&lt;=DB_TBL_DATA_FIELDS[[#This Row],[RANGE_VALIDATION_MAX]]))</f>
        <v>1</v>
      </c>
      <c r="X10" s="8">
        <v>1</v>
      </c>
      <c r="Y10" s="8">
        <f ca="1">IF(DB_TBL_DATA_FIELDS[[#This Row],[PCT_CALC_SHOW_STATUS_CODE]]=1,
DB_TBL_DATA_FIELDS[[#This Row],[FIELD_STATUS_CODE]],
IF(AND(DB_TBL_DATA_FIELDS[[#This Row],[PCT_CALC_SHOW_STATUS_CODE]]=2,DB_TBL_DATA_FIELDS[[#This Row],[FIELD_STATUS_CODE]]=0),
DB_TBL_DATA_FIELDS[[#This Row],[FIELD_STATUS_CODE]],
"")
)</f>
        <v>1</v>
      </c>
      <c r="Z10" s="8"/>
      <c r="AA10" s="12">
        <v>1</v>
      </c>
      <c r="AB10" s="12" t="s">
        <v>2239</v>
      </c>
      <c r="AC10" s="8"/>
    </row>
    <row r="11" spans="1:29" x14ac:dyDescent="0.2">
      <c r="A11" s="4" t="s">
        <v>2232</v>
      </c>
      <c r="B11" s="4" t="s">
        <v>2233</v>
      </c>
      <c r="C11" s="8" t="str">
        <f ca="1">IF($H$9&lt;&gt;"I",IF(DB_TBL_DATA_FIELDS[[#This Row],[SHEET_REF_WISH]]&lt;&gt;"",DB_TBL_DATA_FIELDS[[#This Row],[SHEET_REF_WISH]],""),IF(DB_TBL_DATA_FIELDS[[#This Row],[SHEET_REF_IDEA]]&lt;&gt;"",DB_TBL_DATA_FIELDS[[#This Row],[SHEET_REF_IDEA]],""))</f>
        <v>WISH</v>
      </c>
      <c r="D11" s="26" t="s">
        <v>2241</v>
      </c>
      <c r="E11" s="26" t="b">
        <v>1</v>
      </c>
      <c r="F11" s="21" t="b">
        <v>0</v>
      </c>
      <c r="G11" s="6" t="s">
        <v>2242</v>
      </c>
      <c r="H11" s="12" t="str">
        <f ca="1">IFERROR(VLOOKUP(DB_TBL_DATA_FIELDS[[#This Row],[FIELD_ID]],INDIRECT(DB_TBL_DATA_FIELDS[[#This Row],[SHEET_REF_CALC]]&amp;"!A:B"),2,FALSE),"")</f>
        <v/>
      </c>
      <c r="I11" s="27"/>
      <c r="J11" s="6" t="b">
        <f ca="1">(DB_TBL_DATA_FIELDS[[#This Row],[FIELD_VALUE_RAW]]="")</f>
        <v>1</v>
      </c>
      <c r="K11" s="6" t="s">
        <v>11</v>
      </c>
      <c r="L11" s="8" t="b">
        <f ca="1">AND(IF(DB_TBL_DATA_FIELDS[[#This Row],[FIELD_VALID_CUSTOM_LOGIC]]="",TRUE,DB_TBL_DATA_FIELDS[[#This Row],[FIELD_VALID_CUSTOM_LOGIC]]),DB_TBL_DATA_FIELDS[[#This Row],[RANGE_VALIDATION_PASSED_FLAG]])</f>
        <v>1</v>
      </c>
      <c r="M1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 s="8">
        <f ca="1">IF(DB_TBL_DATA_FIELDS[[#This Row],[SHEET_REF_CALC]]="","",IF(DB_TBL_DATA_FIELDS[[#This Row],[FIELD_EMPTY_FLAG]],IF(NOT(DB_TBL_DATA_FIELDS[[#This Row],[FIELD_REQ_FLAG]]),-1,1),IF(NOT(DB_TBL_DATA_FIELDS[[#This Row],[FIELD_VALID_FLAG]]),0,2)))</f>
        <v>-1</v>
      </c>
      <c r="O11" s="8" t="str">
        <f ca="1">IFERROR(VLOOKUP(DB_TBL_DATA_FIELDS[[#This Row],[FIELD_STATUS_CODE]],DB_TBL_CONFIG_FIELDSTATUSCODES[#All],3,FALSE),"")</f>
        <v>Optional</v>
      </c>
      <c r="P11" s="8" t="str">
        <f ca="1">IFERROR(VLOOKUP(DB_TBL_DATA_FIELDS[[#This Row],[FIELD_STATUS_CODE]],DB_TBL_CONFIG_FIELDSTATUSCODES[#All],4,FALSE),"")</f>
        <v xml:space="preserve"> </v>
      </c>
      <c r="Q11" s="8" t="b">
        <f>TRUE</f>
        <v>1</v>
      </c>
      <c r="R11" s="8" t="b">
        <f>TRUE</f>
        <v>1</v>
      </c>
      <c r="S11" s="4" t="s">
        <v>11</v>
      </c>
      <c r="T11" s="8">
        <f ca="1">IF(DB_TBL_DATA_FIELDS[[#This Row],[RANGE_VALIDATION_FLAG]]="Text",LEN(DB_TBL_DATA_FIELDS[[#This Row],[FIELD_VALUE_RAW]]),IFERROR(VALUE(DB_TBL_DATA_FIELDS[[#This Row],[FIELD_VALUE_RAW]]),-1))</f>
        <v>0</v>
      </c>
      <c r="U11" s="8">
        <v>0</v>
      </c>
      <c r="V11" s="8">
        <v>30</v>
      </c>
      <c r="W11" s="8" t="b">
        <f ca="1">IF(NOT(DB_TBL_DATA_FIELDS[[#This Row],[RANGE_VALIDATION_ON_FLAG]]),TRUE,
AND(DB_TBL_DATA_FIELDS[[#This Row],[RANGE_VALUE_LEN]]&gt;=DB_TBL_DATA_FIELDS[[#This Row],[RANGE_VALIDATION_MIN]],DB_TBL_DATA_FIELDS[[#This Row],[RANGE_VALUE_LEN]]&lt;=DB_TBL_DATA_FIELDS[[#This Row],[RANGE_VALIDATION_MAX]]))</f>
        <v>1</v>
      </c>
      <c r="X11" s="8">
        <v>1</v>
      </c>
      <c r="Y11" s="8">
        <f ca="1">IF(DB_TBL_DATA_FIELDS[[#This Row],[PCT_CALC_SHOW_STATUS_CODE]]=1,
DB_TBL_DATA_FIELDS[[#This Row],[FIELD_STATUS_CODE]],
IF(AND(DB_TBL_DATA_FIELDS[[#This Row],[PCT_CALC_SHOW_STATUS_CODE]]=2,DB_TBL_DATA_FIELDS[[#This Row],[FIELD_STATUS_CODE]]=0),
DB_TBL_DATA_FIELDS[[#This Row],[FIELD_STATUS_CODE]],
"")
)</f>
        <v>-1</v>
      </c>
      <c r="Z11" s="8"/>
      <c r="AA11" s="12">
        <v>2</v>
      </c>
      <c r="AB11" s="12" t="s">
        <v>2239</v>
      </c>
      <c r="AC11" s="8"/>
    </row>
    <row r="12" spans="1:29" x14ac:dyDescent="0.2">
      <c r="A12" s="4" t="s">
        <v>2232</v>
      </c>
      <c r="B12" s="4" t="s">
        <v>2233</v>
      </c>
      <c r="C12" s="8" t="str">
        <f ca="1">IF($H$9&lt;&gt;"I",IF(DB_TBL_DATA_FIELDS[[#This Row],[SHEET_REF_WISH]]&lt;&gt;"",DB_TBL_DATA_FIELDS[[#This Row],[SHEET_REF_WISH]],""),IF(DB_TBL_DATA_FIELDS[[#This Row],[SHEET_REF_IDEA]]&lt;&gt;"",DB_TBL_DATA_FIELDS[[#This Row],[SHEET_REF_IDEA]],""))</f>
        <v>WISH</v>
      </c>
      <c r="D12" s="26" t="s">
        <v>2240</v>
      </c>
      <c r="E12" s="26" t="b">
        <v>1</v>
      </c>
      <c r="F12" s="21" t="b">
        <v>1</v>
      </c>
      <c r="G12" s="6" t="s">
        <v>2243</v>
      </c>
      <c r="H12" s="12" t="str">
        <f ca="1">IFERROR(VLOOKUP(DB_TBL_DATA_FIELDS[[#This Row],[FIELD_ID]],INDIRECT(DB_TBL_DATA_FIELDS[[#This Row],[SHEET_REF_CALC]]&amp;"!A:B"),2,FALSE),"")</f>
        <v/>
      </c>
      <c r="I12" s="27"/>
      <c r="J12" s="6" t="b">
        <f ca="1">(DB_TBL_DATA_FIELDS[[#This Row],[FIELD_VALUE_RAW]]="")</f>
        <v>1</v>
      </c>
      <c r="K12" s="6" t="s">
        <v>11</v>
      </c>
      <c r="L12" s="8" t="b">
        <f ca="1">AND(IF(DB_TBL_DATA_FIELDS[[#This Row],[FIELD_VALID_CUSTOM_LOGIC]]="",TRUE,DB_TBL_DATA_FIELDS[[#This Row],[FIELD_VALID_CUSTOM_LOGIC]]),DB_TBL_DATA_FIELDS[[#This Row],[RANGE_VALIDATION_PASSED_FLAG]])</f>
        <v>1</v>
      </c>
      <c r="M1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 s="8">
        <f ca="1">IF(DB_TBL_DATA_FIELDS[[#This Row],[SHEET_REF_CALC]]="","",IF(DB_TBL_DATA_FIELDS[[#This Row],[FIELD_EMPTY_FLAG]],IF(NOT(DB_TBL_DATA_FIELDS[[#This Row],[FIELD_REQ_FLAG]]),-1,1),IF(NOT(DB_TBL_DATA_FIELDS[[#This Row],[FIELD_VALID_FLAG]]),0,2)))</f>
        <v>1</v>
      </c>
      <c r="O12" s="8" t="str">
        <f ca="1">IFERROR(VLOOKUP(DB_TBL_DATA_FIELDS[[#This Row],[FIELD_STATUS_CODE]],DB_TBL_CONFIG_FIELDSTATUSCODES[#All],3,FALSE),"")</f>
        <v>Required</v>
      </c>
      <c r="P12" s="8" t="str">
        <f ca="1">IFERROR(VLOOKUP(DB_TBL_DATA_FIELDS[[#This Row],[FIELD_STATUS_CODE]],DB_TBL_CONFIG_FIELDSTATUSCODES[#All],4,FALSE),"")</f>
        <v>i</v>
      </c>
      <c r="Q12" s="8" t="b">
        <f>TRUE</f>
        <v>1</v>
      </c>
      <c r="R12" s="8" t="b">
        <f>TRUE</f>
        <v>1</v>
      </c>
      <c r="S12" s="4" t="s">
        <v>11</v>
      </c>
      <c r="T12" s="8">
        <f ca="1">IF(DB_TBL_DATA_FIELDS[[#This Row],[RANGE_VALIDATION_FLAG]]="Text",LEN(DB_TBL_DATA_FIELDS[[#This Row],[FIELD_VALUE_RAW]]),IFERROR(VALUE(DB_TBL_DATA_FIELDS[[#This Row],[FIELD_VALUE_RAW]]),-1))</f>
        <v>0</v>
      </c>
      <c r="U12" s="8">
        <v>0</v>
      </c>
      <c r="V12" s="8">
        <v>30</v>
      </c>
      <c r="W12" s="8" t="b">
        <f ca="1">IF(NOT(DB_TBL_DATA_FIELDS[[#This Row],[RANGE_VALIDATION_ON_FLAG]]),TRUE,
AND(DB_TBL_DATA_FIELDS[[#This Row],[RANGE_VALUE_LEN]]&gt;=DB_TBL_DATA_FIELDS[[#This Row],[RANGE_VALIDATION_MIN]],DB_TBL_DATA_FIELDS[[#This Row],[RANGE_VALUE_LEN]]&lt;=DB_TBL_DATA_FIELDS[[#This Row],[RANGE_VALIDATION_MAX]]))</f>
        <v>1</v>
      </c>
      <c r="X12" s="8">
        <v>1</v>
      </c>
      <c r="Y12" s="8">
        <f ca="1">IF(DB_TBL_DATA_FIELDS[[#This Row],[PCT_CALC_SHOW_STATUS_CODE]]=1,
DB_TBL_DATA_FIELDS[[#This Row],[FIELD_STATUS_CODE]],
IF(AND(DB_TBL_DATA_FIELDS[[#This Row],[PCT_CALC_SHOW_STATUS_CODE]]=2,DB_TBL_DATA_FIELDS[[#This Row],[FIELD_STATUS_CODE]]=0),
DB_TBL_DATA_FIELDS[[#This Row],[FIELD_STATUS_CODE]],
"")
)</f>
        <v>1</v>
      </c>
      <c r="Z12" s="8"/>
      <c r="AA12" s="12">
        <v>3</v>
      </c>
      <c r="AB12" s="12" t="s">
        <v>2239</v>
      </c>
      <c r="AC12" s="8"/>
    </row>
    <row r="13" spans="1:29" x14ac:dyDescent="0.2">
      <c r="A13" s="4" t="s">
        <v>2232</v>
      </c>
      <c r="B13" s="4" t="s">
        <v>2233</v>
      </c>
      <c r="C13" s="8" t="str">
        <f ca="1">IF($H$9&lt;&gt;"I",IF(DB_TBL_DATA_FIELDS[[#This Row],[SHEET_REF_WISH]]&lt;&gt;"",DB_TBL_DATA_FIELDS[[#This Row],[SHEET_REF_WISH]],""),IF(DB_TBL_DATA_FIELDS[[#This Row],[SHEET_REF_IDEA]]&lt;&gt;"",DB_TBL_DATA_FIELDS[[#This Row],[SHEET_REF_IDEA]],""))</f>
        <v>WISH</v>
      </c>
      <c r="D13" s="26" t="s">
        <v>2384</v>
      </c>
      <c r="E13" s="26" t="b">
        <v>0</v>
      </c>
      <c r="F13" s="21" t="b">
        <v>0</v>
      </c>
      <c r="G13" s="6" t="s">
        <v>2385</v>
      </c>
      <c r="H13" s="189" t="str">
        <f ca="1">IF(AND(FIRST_NAME&lt;&gt;"",LAST_NAME&lt;&gt;""),FIRST_NAME&amp;" "&amp;IF(MIDDLE_NAME&lt;&gt;"",MIDDLE_NAME&amp;" ","")&amp;LAST_NAME,"")</f>
        <v/>
      </c>
      <c r="I13" s="27"/>
      <c r="J13" s="6" t="b">
        <f ca="1">(DB_TBL_DATA_FIELDS[[#This Row],[FIELD_VALUE_RAW]]="")</f>
        <v>1</v>
      </c>
      <c r="K13" s="6" t="s">
        <v>11</v>
      </c>
      <c r="L13" s="8" t="b">
        <f>AND(IF(DB_TBL_DATA_FIELDS[[#This Row],[FIELD_VALID_CUSTOM_LOGIC]]="",TRUE,DB_TBL_DATA_FIELDS[[#This Row],[FIELD_VALID_CUSTOM_LOGIC]]),DB_TBL_DATA_FIELDS[[#This Row],[RANGE_VALIDATION_PASSED_FLAG]])</f>
        <v>1</v>
      </c>
      <c r="M1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 s="8">
        <f ca="1">IF(DB_TBL_DATA_FIELDS[[#This Row],[SHEET_REF_CALC]]="","",IF(DB_TBL_DATA_FIELDS[[#This Row],[FIELD_EMPTY_FLAG]],IF(NOT(DB_TBL_DATA_FIELDS[[#This Row],[FIELD_REQ_FLAG]]),-1,1),IF(NOT(DB_TBL_DATA_FIELDS[[#This Row],[FIELD_VALID_FLAG]]),0,2)))</f>
        <v>-1</v>
      </c>
      <c r="O13" s="8" t="str">
        <f ca="1">IFERROR(VLOOKUP(DB_TBL_DATA_FIELDS[[#This Row],[FIELD_STATUS_CODE]],DB_TBL_CONFIG_FIELDSTATUSCODES[#All],3,FALSE),"")</f>
        <v>Optional</v>
      </c>
      <c r="P13" s="8" t="str">
        <f ca="1">IFERROR(VLOOKUP(DB_TBL_DATA_FIELDS[[#This Row],[FIELD_STATUS_CODE]],DB_TBL_CONFIG_FIELDSTATUSCODES[#All],4,FALSE),"")</f>
        <v xml:space="preserve"> </v>
      </c>
      <c r="Q13" s="8" t="b">
        <f>TRUE</f>
        <v>1</v>
      </c>
      <c r="R13" s="8" t="b">
        <v>0</v>
      </c>
      <c r="S13" s="4"/>
      <c r="T13" s="8">
        <f ca="1">IF(DB_TBL_DATA_FIELDS[[#This Row],[RANGE_VALIDATION_FLAG]]="Text",LEN(DB_TBL_DATA_FIELDS[[#This Row],[FIELD_VALUE_RAW]]),IFERROR(VALUE(DB_TBL_DATA_FIELDS[[#This Row],[FIELD_VALUE_RAW]]),-1))</f>
        <v>-1</v>
      </c>
      <c r="U13" s="8"/>
      <c r="V13" s="8"/>
      <c r="W13" s="8" t="b">
        <f>IF(NOT(DB_TBL_DATA_FIELDS[[#This Row],[RANGE_VALIDATION_ON_FLAG]]),TRUE,
AND(DB_TBL_DATA_FIELDS[[#This Row],[RANGE_VALUE_LEN]]&gt;=DB_TBL_DATA_FIELDS[[#This Row],[RANGE_VALIDATION_MIN]],DB_TBL_DATA_FIELDS[[#This Row],[RANGE_VALUE_LEN]]&lt;=DB_TBL_DATA_FIELDS[[#This Row],[RANGE_VALIDATION_MAX]]))</f>
        <v>1</v>
      </c>
      <c r="X13" s="8">
        <v>0</v>
      </c>
      <c r="Y13" s="8" t="str">
        <f ca="1">IF(DB_TBL_DATA_FIELDS[[#This Row],[PCT_CALC_SHOW_STATUS_CODE]]=1,
DB_TBL_DATA_FIELDS[[#This Row],[FIELD_STATUS_CODE]],
IF(AND(DB_TBL_DATA_FIELDS[[#This Row],[PCT_CALC_SHOW_STATUS_CODE]]=2,DB_TBL_DATA_FIELDS[[#This Row],[FIELD_STATUS_CODE]]=0),
DB_TBL_DATA_FIELDS[[#This Row],[FIELD_STATUS_CODE]],
"")
)</f>
        <v/>
      </c>
      <c r="Z13" s="8"/>
      <c r="AA13" s="12" t="s">
        <v>153</v>
      </c>
      <c r="AB13" s="12" t="s">
        <v>2239</v>
      </c>
      <c r="AC13" s="8" t="s">
        <v>2386</v>
      </c>
    </row>
    <row r="14" spans="1:29" x14ac:dyDescent="0.2">
      <c r="A14" s="4" t="s">
        <v>2232</v>
      </c>
      <c r="B14" s="4" t="s">
        <v>2233</v>
      </c>
      <c r="C14" s="8" t="str">
        <f ca="1">IF($H$9&lt;&gt;"I",IF(DB_TBL_DATA_FIELDS[[#This Row],[SHEET_REF_WISH]]&lt;&gt;"",DB_TBL_DATA_FIELDS[[#This Row],[SHEET_REF_WISH]],""),IF(DB_TBL_DATA_FIELDS[[#This Row],[SHEET_REF_IDEA]]&lt;&gt;"",DB_TBL_DATA_FIELDS[[#This Row],[SHEET_REF_IDEA]],""))</f>
        <v>WISH</v>
      </c>
      <c r="D14" s="26" t="s">
        <v>2461</v>
      </c>
      <c r="E14" s="26" t="b">
        <v>1</v>
      </c>
      <c r="F14" s="21" t="b">
        <v>0</v>
      </c>
      <c r="G14" s="6" t="s">
        <v>2464</v>
      </c>
      <c r="H14" s="12" t="str">
        <f ca="1">IFERROR(VLOOKUP(DB_TBL_DATA_FIELDS[[#This Row],[FIELD_ID]],INDIRECT(DB_TBL_DATA_FIELDS[[#This Row],[SHEET_REF_CALC]]&amp;"!A:B"),2,FALSE),"")</f>
        <v/>
      </c>
      <c r="I14" s="27"/>
      <c r="J14" s="6" t="b">
        <f ca="1">(DB_TBL_DATA_FIELDS[[#This Row],[FIELD_VALUE_RAW]]="")</f>
        <v>1</v>
      </c>
      <c r="K14" s="6" t="s">
        <v>11</v>
      </c>
      <c r="L14" s="8" t="b">
        <f ca="1">AND(IF(DB_TBL_DATA_FIELDS[[#This Row],[FIELD_VALID_CUSTOM_LOGIC]]="",TRUE,DB_TBL_DATA_FIELDS[[#This Row],[FIELD_VALID_CUSTOM_LOGIC]]),DB_TBL_DATA_FIELDS[[#This Row],[RANGE_VALIDATION_PASSED_FLAG]])</f>
        <v>1</v>
      </c>
      <c r="M1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 s="8">
        <f ca="1">IF(DB_TBL_DATA_FIELDS[[#This Row],[SHEET_REF_CALC]]="","",IF(DB_TBL_DATA_FIELDS[[#This Row],[FIELD_EMPTY_FLAG]],IF(NOT(DB_TBL_DATA_FIELDS[[#This Row],[FIELD_REQ_FLAG]]),-1,1),IF(NOT(DB_TBL_DATA_FIELDS[[#This Row],[FIELD_VALID_FLAG]]),0,2)))</f>
        <v>-1</v>
      </c>
      <c r="O14" s="8" t="str">
        <f ca="1">IFERROR(VLOOKUP(DB_TBL_DATA_FIELDS[[#This Row],[FIELD_STATUS_CODE]],DB_TBL_CONFIG_FIELDSTATUSCODES[#All],3,FALSE),"")</f>
        <v>Optional</v>
      </c>
      <c r="P14" s="8" t="str">
        <f ca="1">IFERROR(VLOOKUP(DB_TBL_DATA_FIELDS[[#This Row],[FIELD_STATUS_CODE]],DB_TBL_CONFIG_FIELDSTATUSCODES[#All],4,FALSE),"")</f>
        <v xml:space="preserve"> </v>
      </c>
      <c r="Q14" s="8" t="b">
        <f>TRUE</f>
        <v>1</v>
      </c>
      <c r="R14" s="8" t="b">
        <f>TRUE</f>
        <v>1</v>
      </c>
      <c r="S14" s="4" t="s">
        <v>11</v>
      </c>
      <c r="T14" s="8">
        <f ca="1">IF(DB_TBL_DATA_FIELDS[[#This Row],[RANGE_VALIDATION_FLAG]]="Text",LEN(DB_TBL_DATA_FIELDS[[#This Row],[FIELD_VALUE_RAW]]),IFERROR(VALUE(DB_TBL_DATA_FIELDS[[#This Row],[FIELD_VALUE_RAW]]),-1))</f>
        <v>0</v>
      </c>
      <c r="U14" s="8">
        <v>0</v>
      </c>
      <c r="V14" s="8">
        <v>100</v>
      </c>
      <c r="W14" s="8" t="b">
        <f ca="1">IF(NOT(DB_TBL_DATA_FIELDS[[#This Row],[RANGE_VALIDATION_ON_FLAG]]),TRUE,
AND(DB_TBL_DATA_FIELDS[[#This Row],[RANGE_VALUE_LEN]]&gt;=DB_TBL_DATA_FIELDS[[#This Row],[RANGE_VALIDATION_MIN]],DB_TBL_DATA_FIELDS[[#This Row],[RANGE_VALUE_LEN]]&lt;=DB_TBL_DATA_FIELDS[[#This Row],[RANGE_VALIDATION_MAX]]))</f>
        <v>1</v>
      </c>
      <c r="X14" s="8">
        <v>1</v>
      </c>
      <c r="Y14" s="8">
        <f ca="1">IF(DB_TBL_DATA_FIELDS[[#This Row],[PCT_CALC_SHOW_STATUS_CODE]]=1,
DB_TBL_DATA_FIELDS[[#This Row],[FIELD_STATUS_CODE]],
IF(AND(DB_TBL_DATA_FIELDS[[#This Row],[PCT_CALC_SHOW_STATUS_CODE]]=2,DB_TBL_DATA_FIELDS[[#This Row],[FIELD_STATUS_CODE]]=0),
DB_TBL_DATA_FIELDS[[#This Row],[FIELD_STATUS_CODE]],
"")
)</f>
        <v>-1</v>
      </c>
      <c r="Z14" s="8"/>
      <c r="AA14" s="12" t="s">
        <v>153</v>
      </c>
      <c r="AB14" s="12" t="s">
        <v>2239</v>
      </c>
      <c r="AC14" s="176" t="s">
        <v>2467</v>
      </c>
    </row>
    <row r="15" spans="1:29" x14ac:dyDescent="0.2">
      <c r="A15" s="4" t="s">
        <v>2232</v>
      </c>
      <c r="B15" s="4" t="s">
        <v>2233</v>
      </c>
      <c r="C15" s="8" t="str">
        <f ca="1">IF($H$9&lt;&gt;"I",IF(DB_TBL_DATA_FIELDS[[#This Row],[SHEET_REF_WISH]]&lt;&gt;"",DB_TBL_DATA_FIELDS[[#This Row],[SHEET_REF_WISH]],""),IF(DB_TBL_DATA_FIELDS[[#This Row],[SHEET_REF_IDEA]]&lt;&gt;"",DB_TBL_DATA_FIELDS[[#This Row],[SHEET_REF_IDEA]],""))</f>
        <v>WISH</v>
      </c>
      <c r="D15" s="26" t="s">
        <v>2462</v>
      </c>
      <c r="E15" s="26" t="b">
        <v>1</v>
      </c>
      <c r="F15" s="21" t="b">
        <v>0</v>
      </c>
      <c r="G15" s="6" t="s">
        <v>2465</v>
      </c>
      <c r="H15" s="12" t="str">
        <f ca="1">IFERROR(VLOOKUP(DB_TBL_DATA_FIELDS[[#This Row],[FIELD_ID]],INDIRECT(DB_TBL_DATA_FIELDS[[#This Row],[SHEET_REF_CALC]]&amp;"!A:B"),2,FALSE),"")</f>
        <v/>
      </c>
      <c r="I15" s="27"/>
      <c r="J15" s="6" t="b">
        <f ca="1">(DB_TBL_DATA_FIELDS[[#This Row],[FIELD_VALUE_RAW]]="")</f>
        <v>1</v>
      </c>
      <c r="K15" s="6" t="s">
        <v>11</v>
      </c>
      <c r="L15" s="8" t="b">
        <f ca="1">AND(IF(DB_TBL_DATA_FIELDS[[#This Row],[FIELD_VALID_CUSTOM_LOGIC]]="",TRUE,DB_TBL_DATA_FIELDS[[#This Row],[FIELD_VALID_CUSTOM_LOGIC]]),DB_TBL_DATA_FIELDS[[#This Row],[RANGE_VALIDATION_PASSED_FLAG]])</f>
        <v>1</v>
      </c>
      <c r="M1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 s="8">
        <f ca="1">IF(DB_TBL_DATA_FIELDS[[#This Row],[SHEET_REF_CALC]]="","",IF(DB_TBL_DATA_FIELDS[[#This Row],[FIELD_EMPTY_FLAG]],IF(NOT(DB_TBL_DATA_FIELDS[[#This Row],[FIELD_REQ_FLAG]]),-1,1),IF(NOT(DB_TBL_DATA_FIELDS[[#This Row],[FIELD_VALID_FLAG]]),0,2)))</f>
        <v>-1</v>
      </c>
      <c r="O15" s="8" t="str">
        <f ca="1">IFERROR(VLOOKUP(DB_TBL_DATA_FIELDS[[#This Row],[FIELD_STATUS_CODE]],DB_TBL_CONFIG_FIELDSTATUSCODES[#All],3,FALSE),"")</f>
        <v>Optional</v>
      </c>
      <c r="P15" s="8" t="str">
        <f ca="1">IFERROR(VLOOKUP(DB_TBL_DATA_FIELDS[[#This Row],[FIELD_STATUS_CODE]],DB_TBL_CONFIG_FIELDSTATUSCODES[#All],4,FALSE),"")</f>
        <v xml:space="preserve"> </v>
      </c>
      <c r="Q15" s="8" t="b">
        <f>TRUE</f>
        <v>1</v>
      </c>
      <c r="R15" s="8" t="b">
        <f>TRUE</f>
        <v>1</v>
      </c>
      <c r="S15" s="4" t="s">
        <v>11</v>
      </c>
      <c r="T15" s="8">
        <f ca="1">IF(DB_TBL_DATA_FIELDS[[#This Row],[RANGE_VALIDATION_FLAG]]="Text",LEN(DB_TBL_DATA_FIELDS[[#This Row],[FIELD_VALUE_RAW]]),IFERROR(VALUE(DB_TBL_DATA_FIELDS[[#This Row],[FIELD_VALUE_RAW]]),-1))</f>
        <v>0</v>
      </c>
      <c r="U15" s="8">
        <v>0</v>
      </c>
      <c r="V15" s="8">
        <v>30</v>
      </c>
      <c r="W15" s="8" t="b">
        <f ca="1">IF(NOT(DB_TBL_DATA_FIELDS[[#This Row],[RANGE_VALIDATION_ON_FLAG]]),TRUE,
AND(DB_TBL_DATA_FIELDS[[#This Row],[RANGE_VALUE_LEN]]&gt;=DB_TBL_DATA_FIELDS[[#This Row],[RANGE_VALIDATION_MIN]],DB_TBL_DATA_FIELDS[[#This Row],[RANGE_VALUE_LEN]]&lt;=DB_TBL_DATA_FIELDS[[#This Row],[RANGE_VALIDATION_MAX]]))</f>
        <v>1</v>
      </c>
      <c r="X15" s="8">
        <v>1</v>
      </c>
      <c r="Y15" s="8">
        <f ca="1">IF(DB_TBL_DATA_FIELDS[[#This Row],[PCT_CALC_SHOW_STATUS_CODE]]=1,
DB_TBL_DATA_FIELDS[[#This Row],[FIELD_STATUS_CODE]],
IF(AND(DB_TBL_DATA_FIELDS[[#This Row],[PCT_CALC_SHOW_STATUS_CODE]]=2,DB_TBL_DATA_FIELDS[[#This Row],[FIELD_STATUS_CODE]]=0),
DB_TBL_DATA_FIELDS[[#This Row],[FIELD_STATUS_CODE]],
"")
)</f>
        <v>-1</v>
      </c>
      <c r="Z15" s="8"/>
      <c r="AA15" s="12" t="s">
        <v>153</v>
      </c>
      <c r="AB15" s="12" t="s">
        <v>2239</v>
      </c>
      <c r="AC15" s="176" t="s">
        <v>2467</v>
      </c>
    </row>
    <row r="16" spans="1:29" x14ac:dyDescent="0.2">
      <c r="A16" s="4" t="s">
        <v>2232</v>
      </c>
      <c r="B16" s="4" t="s">
        <v>2233</v>
      </c>
      <c r="C16" s="8" t="str">
        <f ca="1">IF($H$9&lt;&gt;"I",IF(DB_TBL_DATA_FIELDS[[#This Row],[SHEET_REF_WISH]]&lt;&gt;"",DB_TBL_DATA_FIELDS[[#This Row],[SHEET_REF_WISH]],""),IF(DB_TBL_DATA_FIELDS[[#This Row],[SHEET_REF_IDEA]]&lt;&gt;"",DB_TBL_DATA_FIELDS[[#This Row],[SHEET_REF_IDEA]],""))</f>
        <v>WISH</v>
      </c>
      <c r="D16" s="26" t="s">
        <v>2463</v>
      </c>
      <c r="E16" s="26" t="b">
        <v>1</v>
      </c>
      <c r="F16" s="21" t="b">
        <v>0</v>
      </c>
      <c r="G16" s="6" t="s">
        <v>2466</v>
      </c>
      <c r="H16" s="12" t="str">
        <f ca="1">IFERROR(VLOOKUP(DB_TBL_DATA_FIELDS[[#This Row],[FIELD_ID]],INDIRECT(DB_TBL_DATA_FIELDS[[#This Row],[SHEET_REF_CALC]]&amp;"!A:B"),2,FALSE),"")</f>
        <v/>
      </c>
      <c r="I16" s="27"/>
      <c r="J16" s="6" t="b">
        <f ca="1">(DB_TBL_DATA_FIELDS[[#This Row],[FIELD_VALUE_RAW]]="")</f>
        <v>1</v>
      </c>
      <c r="K16" s="6" t="s">
        <v>11</v>
      </c>
      <c r="L16" s="8" t="b">
        <f ca="1">AND(IF(DB_TBL_DATA_FIELDS[[#This Row],[FIELD_VALID_CUSTOM_LOGIC]]="",TRUE,DB_TBL_DATA_FIELDS[[#This Row],[FIELD_VALID_CUSTOM_LOGIC]]),DB_TBL_DATA_FIELDS[[#This Row],[RANGE_VALIDATION_PASSED_FLAG]])</f>
        <v>1</v>
      </c>
      <c r="M1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 s="8">
        <f ca="1">IF(DB_TBL_DATA_FIELDS[[#This Row],[SHEET_REF_CALC]]="","",IF(DB_TBL_DATA_FIELDS[[#This Row],[FIELD_EMPTY_FLAG]],IF(NOT(DB_TBL_DATA_FIELDS[[#This Row],[FIELD_REQ_FLAG]]),-1,1),IF(NOT(DB_TBL_DATA_FIELDS[[#This Row],[FIELD_VALID_FLAG]]),0,2)))</f>
        <v>-1</v>
      </c>
      <c r="O16" s="8" t="str">
        <f ca="1">IFERROR(VLOOKUP(DB_TBL_DATA_FIELDS[[#This Row],[FIELD_STATUS_CODE]],DB_TBL_CONFIG_FIELDSTATUSCODES[#All],3,FALSE),"")</f>
        <v>Optional</v>
      </c>
      <c r="P16" s="8" t="str">
        <f ca="1">IFERROR(VLOOKUP(DB_TBL_DATA_FIELDS[[#This Row],[FIELD_STATUS_CODE]],DB_TBL_CONFIG_FIELDSTATUSCODES[#All],4,FALSE),"")</f>
        <v xml:space="preserve"> </v>
      </c>
      <c r="Q16" s="8" t="b">
        <f>TRUE</f>
        <v>1</v>
      </c>
      <c r="R16" s="8" t="b">
        <f>TRUE</f>
        <v>1</v>
      </c>
      <c r="S16" s="4" t="s">
        <v>11</v>
      </c>
      <c r="T16" s="8">
        <f ca="1">IF(DB_TBL_DATA_FIELDS[[#This Row],[RANGE_VALIDATION_FLAG]]="Text",LEN(DB_TBL_DATA_FIELDS[[#This Row],[FIELD_VALUE_RAW]]),IFERROR(VALUE(DB_TBL_DATA_FIELDS[[#This Row],[FIELD_VALUE_RAW]]),-1))</f>
        <v>0</v>
      </c>
      <c r="U16" s="8">
        <v>0</v>
      </c>
      <c r="V16" s="8">
        <v>30</v>
      </c>
      <c r="W16" s="8" t="b">
        <f ca="1">IF(NOT(DB_TBL_DATA_FIELDS[[#This Row],[RANGE_VALIDATION_ON_FLAG]]),TRUE,
AND(DB_TBL_DATA_FIELDS[[#This Row],[RANGE_VALUE_LEN]]&gt;=DB_TBL_DATA_FIELDS[[#This Row],[RANGE_VALIDATION_MIN]],DB_TBL_DATA_FIELDS[[#This Row],[RANGE_VALUE_LEN]]&lt;=DB_TBL_DATA_FIELDS[[#This Row],[RANGE_VALIDATION_MAX]]))</f>
        <v>1</v>
      </c>
      <c r="X16" s="8">
        <v>1</v>
      </c>
      <c r="Y16" s="8">
        <f ca="1">IF(DB_TBL_DATA_FIELDS[[#This Row],[PCT_CALC_SHOW_STATUS_CODE]]=1,
DB_TBL_DATA_FIELDS[[#This Row],[FIELD_STATUS_CODE]],
IF(AND(DB_TBL_DATA_FIELDS[[#This Row],[PCT_CALC_SHOW_STATUS_CODE]]=2,DB_TBL_DATA_FIELDS[[#This Row],[FIELD_STATUS_CODE]]=0),
DB_TBL_DATA_FIELDS[[#This Row],[FIELD_STATUS_CODE]],
"")
)</f>
        <v>-1</v>
      </c>
      <c r="Z16" s="8"/>
      <c r="AA16" s="12" t="s">
        <v>153</v>
      </c>
      <c r="AB16" s="12" t="s">
        <v>2239</v>
      </c>
      <c r="AC16" s="176" t="s">
        <v>2467</v>
      </c>
    </row>
    <row r="17" spans="1:29" x14ac:dyDescent="0.2">
      <c r="A17" s="4" t="s">
        <v>2232</v>
      </c>
      <c r="B17" s="4"/>
      <c r="C17" s="8" t="str">
        <f ca="1">IF($H$9&lt;&gt;"I",IF(DB_TBL_DATA_FIELDS[[#This Row],[SHEET_REF_WISH]]&lt;&gt;"",DB_TBL_DATA_FIELDS[[#This Row],[SHEET_REF_WISH]],""),IF(DB_TBL_DATA_FIELDS[[#This Row],[SHEET_REF_IDEA]]&lt;&gt;"",DB_TBL_DATA_FIELDS[[#This Row],[SHEET_REF_IDEA]],""))</f>
        <v>WISH</v>
      </c>
      <c r="D17" s="177" t="s">
        <v>2349</v>
      </c>
      <c r="E17" s="177" t="b">
        <v>0</v>
      </c>
      <c r="F17" s="178" t="b">
        <v>1</v>
      </c>
      <c r="G17" s="6" t="s">
        <v>2400</v>
      </c>
      <c r="H17" s="12" t="str">
        <f ca="1">IFERROR(VLOOKUP(DB_TBL_DATA_FIELDS[[#This Row],[FIELD_ID]],INDIRECT(DB_TBL_DATA_FIELDS[[#This Row],[SHEET_REF_CALC]]&amp;"!A:B"),2,FALSE),"")</f>
        <v/>
      </c>
      <c r="I17" s="182"/>
      <c r="J17" s="179" t="b">
        <f ca="1">(DB_TBL_DATA_FIELDS[[#This Row],[FIELD_VALUE_RAW]]="")</f>
        <v>1</v>
      </c>
      <c r="K17" s="179" t="s">
        <v>11</v>
      </c>
      <c r="L17" s="176" t="b">
        <f ca="1">AND(IF(DB_TBL_DATA_FIELDS[[#This Row],[FIELD_VALID_CUSTOM_LOGIC]]="",TRUE,DB_TBL_DATA_FIELDS[[#This Row],[FIELD_VALID_CUSTOM_LOGIC]]),DB_TBL_DATA_FIELDS[[#This Row],[RANGE_VALIDATION_PASSED_FLAG]])</f>
        <v>1</v>
      </c>
      <c r="M17"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 s="176">
        <f ca="1">IF(DB_TBL_DATA_FIELDS[[#This Row],[SHEET_REF_CALC]]="","",IF(DB_TBL_DATA_FIELDS[[#This Row],[FIELD_EMPTY_FLAG]],IF(NOT(DB_TBL_DATA_FIELDS[[#This Row],[FIELD_REQ_FLAG]]),-1,1),IF(NOT(DB_TBL_DATA_FIELDS[[#This Row],[FIELD_VALID_FLAG]]),0,2)))</f>
        <v>1</v>
      </c>
      <c r="O17" s="176" t="str">
        <f ca="1">IFERROR(VLOOKUP(DB_TBL_DATA_FIELDS[[#This Row],[FIELD_STATUS_CODE]],DB_TBL_CONFIG_FIELDSTATUSCODES[#All],3,FALSE),"")</f>
        <v>Required</v>
      </c>
      <c r="P17" s="176" t="str">
        <f ca="1">IFERROR(VLOOKUP(DB_TBL_DATA_FIELDS[[#This Row],[FIELD_STATUS_CODE]],DB_TBL_CONFIG_FIELDSTATUSCODES[#All],4,FALSE),"")</f>
        <v>i</v>
      </c>
      <c r="Q17" s="176" t="b">
        <f>TRUE</f>
        <v>1</v>
      </c>
      <c r="R17" s="176" t="b">
        <f>TRUE</f>
        <v>1</v>
      </c>
      <c r="S17" s="175" t="s">
        <v>11</v>
      </c>
      <c r="T17" s="176">
        <f ca="1">IF(DB_TBL_DATA_FIELDS[[#This Row],[RANGE_VALIDATION_FLAG]]="Text",LEN(DB_TBL_DATA_FIELDS[[#This Row],[FIELD_VALUE_RAW]]),IFERROR(VALUE(DB_TBL_DATA_FIELDS[[#This Row],[FIELD_VALUE_RAW]]),-1))</f>
        <v>0</v>
      </c>
      <c r="U17" s="176">
        <v>0</v>
      </c>
      <c r="V17" s="176">
        <v>50</v>
      </c>
      <c r="W17" s="176" t="b">
        <f ca="1">IF(NOT(DB_TBL_DATA_FIELDS[[#This Row],[RANGE_VALIDATION_ON_FLAG]]),TRUE,
AND(DB_TBL_DATA_FIELDS[[#This Row],[RANGE_VALUE_LEN]]&gt;=DB_TBL_DATA_FIELDS[[#This Row],[RANGE_VALIDATION_MIN]],DB_TBL_DATA_FIELDS[[#This Row],[RANGE_VALUE_LEN]]&lt;=DB_TBL_DATA_FIELDS[[#This Row],[RANGE_VALIDATION_MAX]]))</f>
        <v>1</v>
      </c>
      <c r="X17" s="176">
        <v>1</v>
      </c>
      <c r="Y17" s="176">
        <f ca="1">IF(DB_TBL_DATA_FIELDS[[#This Row],[PCT_CALC_SHOW_STATUS_CODE]]=1,
DB_TBL_DATA_FIELDS[[#This Row],[FIELD_STATUS_CODE]],
IF(AND(DB_TBL_DATA_FIELDS[[#This Row],[PCT_CALC_SHOW_STATUS_CODE]]=2,DB_TBL_DATA_FIELDS[[#This Row],[FIELD_STATUS_CODE]]=0),
DB_TBL_DATA_FIELDS[[#This Row],[FIELD_STATUS_CODE]],
"")
)</f>
        <v>1</v>
      </c>
      <c r="Z17" s="183"/>
      <c r="AA17" s="181" t="s">
        <v>153</v>
      </c>
      <c r="AB17" s="12" t="s">
        <v>2239</v>
      </c>
      <c r="AC17" s="176" t="s">
        <v>2352</v>
      </c>
    </row>
    <row r="18" spans="1:29" x14ac:dyDescent="0.2">
      <c r="A18" s="4" t="s">
        <v>2232</v>
      </c>
      <c r="B18" s="4"/>
      <c r="C18" s="8" t="str">
        <f ca="1">IF($H$9&lt;&gt;"I",IF(DB_TBL_DATA_FIELDS[[#This Row],[SHEET_REF_WISH]]&lt;&gt;"",DB_TBL_DATA_FIELDS[[#This Row],[SHEET_REF_WISH]],""),IF(DB_TBL_DATA_FIELDS[[#This Row],[SHEET_REF_IDEA]]&lt;&gt;"",DB_TBL_DATA_FIELDS[[#This Row],[SHEET_REF_IDEA]],""))</f>
        <v>WISH</v>
      </c>
      <c r="D18" s="177" t="s">
        <v>2350</v>
      </c>
      <c r="E18" s="177" t="b">
        <v>0</v>
      </c>
      <c r="F18" s="178" t="b">
        <v>0</v>
      </c>
      <c r="G18" s="6" t="s">
        <v>2401</v>
      </c>
      <c r="H18" s="12" t="str">
        <f ca="1">IFERROR(VLOOKUP(DB_TBL_DATA_FIELDS[[#This Row],[FIELD_ID]],INDIRECT(DB_TBL_DATA_FIELDS[[#This Row],[SHEET_REF_CALC]]&amp;"!A:B"),2,FALSE),"")</f>
        <v/>
      </c>
      <c r="I18" s="182"/>
      <c r="J18" s="179" t="b">
        <f ca="1">(DB_TBL_DATA_FIELDS[[#This Row],[FIELD_VALUE_RAW]]="")</f>
        <v>1</v>
      </c>
      <c r="K18" s="179" t="s">
        <v>11</v>
      </c>
      <c r="L18" s="176" t="b">
        <f ca="1">AND(IF(DB_TBL_DATA_FIELDS[[#This Row],[FIELD_VALID_CUSTOM_LOGIC]]="",TRUE,DB_TBL_DATA_FIELDS[[#This Row],[FIELD_VALID_CUSTOM_LOGIC]]),DB_TBL_DATA_FIELDS[[#This Row],[RANGE_VALIDATION_PASSED_FLAG]])</f>
        <v>1</v>
      </c>
      <c r="M18"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 s="176">
        <f ca="1">IF(DB_TBL_DATA_FIELDS[[#This Row],[SHEET_REF_CALC]]="","",IF(DB_TBL_DATA_FIELDS[[#This Row],[FIELD_EMPTY_FLAG]],IF(NOT(DB_TBL_DATA_FIELDS[[#This Row],[FIELD_REQ_FLAG]]),-1,1),IF(NOT(DB_TBL_DATA_FIELDS[[#This Row],[FIELD_VALID_FLAG]]),0,2)))</f>
        <v>-1</v>
      </c>
      <c r="O18" s="176" t="str">
        <f ca="1">IFERROR(VLOOKUP(DB_TBL_DATA_FIELDS[[#This Row],[FIELD_STATUS_CODE]],DB_TBL_CONFIG_FIELDSTATUSCODES[#All],3,FALSE),"")</f>
        <v>Optional</v>
      </c>
      <c r="P18" s="176" t="str">
        <f ca="1">IFERROR(VLOOKUP(DB_TBL_DATA_FIELDS[[#This Row],[FIELD_STATUS_CODE]],DB_TBL_CONFIG_FIELDSTATUSCODES[#All],4,FALSE),"")</f>
        <v xml:space="preserve"> </v>
      </c>
      <c r="Q18" s="176" t="b">
        <f>TRUE</f>
        <v>1</v>
      </c>
      <c r="R18" s="176" t="b">
        <f>TRUE</f>
        <v>1</v>
      </c>
      <c r="S18" s="175" t="s">
        <v>11</v>
      </c>
      <c r="T18" s="176">
        <f ca="1">IF(DB_TBL_DATA_FIELDS[[#This Row],[RANGE_VALIDATION_FLAG]]="Text",LEN(DB_TBL_DATA_FIELDS[[#This Row],[FIELD_VALUE_RAW]]),IFERROR(VALUE(DB_TBL_DATA_FIELDS[[#This Row],[FIELD_VALUE_RAW]]),-1))</f>
        <v>0</v>
      </c>
      <c r="U18" s="176">
        <v>0</v>
      </c>
      <c r="V18" s="176">
        <v>50</v>
      </c>
      <c r="W18" s="176" t="b">
        <f ca="1">IF(NOT(DB_TBL_DATA_FIELDS[[#This Row],[RANGE_VALIDATION_ON_FLAG]]),TRUE,
AND(DB_TBL_DATA_FIELDS[[#This Row],[RANGE_VALUE_LEN]]&gt;=DB_TBL_DATA_FIELDS[[#This Row],[RANGE_VALIDATION_MIN]],DB_TBL_DATA_FIELDS[[#This Row],[RANGE_VALUE_LEN]]&lt;=DB_TBL_DATA_FIELDS[[#This Row],[RANGE_VALIDATION_MAX]]))</f>
        <v>1</v>
      </c>
      <c r="X18" s="176">
        <v>1</v>
      </c>
      <c r="Y18" s="176">
        <f ca="1">IF(DB_TBL_DATA_FIELDS[[#This Row],[PCT_CALC_SHOW_STATUS_CODE]]=1,
DB_TBL_DATA_FIELDS[[#This Row],[FIELD_STATUS_CODE]],
IF(AND(DB_TBL_DATA_FIELDS[[#This Row],[PCT_CALC_SHOW_STATUS_CODE]]=2,DB_TBL_DATA_FIELDS[[#This Row],[FIELD_STATUS_CODE]]=0),
DB_TBL_DATA_FIELDS[[#This Row],[FIELD_STATUS_CODE]],
"")
)</f>
        <v>-1</v>
      </c>
      <c r="Z18" s="183"/>
      <c r="AA18" s="181" t="s">
        <v>153</v>
      </c>
      <c r="AB18" s="12" t="s">
        <v>2239</v>
      </c>
      <c r="AC18" s="176" t="s">
        <v>2352</v>
      </c>
    </row>
    <row r="19" spans="1:29" x14ac:dyDescent="0.2">
      <c r="A19" s="4" t="s">
        <v>2232</v>
      </c>
      <c r="B19" s="4"/>
      <c r="C19" s="8" t="str">
        <f ca="1">IF($H$9&lt;&gt;"I",IF(DB_TBL_DATA_FIELDS[[#This Row],[SHEET_REF_WISH]]&lt;&gt;"",DB_TBL_DATA_FIELDS[[#This Row],[SHEET_REF_WISH]],""),IF(DB_TBL_DATA_FIELDS[[#This Row],[SHEET_REF_IDEA]]&lt;&gt;"",DB_TBL_DATA_FIELDS[[#This Row],[SHEET_REF_IDEA]],""))</f>
        <v>WISH</v>
      </c>
      <c r="D19" s="177" t="s">
        <v>2351</v>
      </c>
      <c r="E19" s="177" t="b">
        <v>0</v>
      </c>
      <c r="F19" s="178" t="b">
        <v>0</v>
      </c>
      <c r="G19" s="6" t="s">
        <v>2402</v>
      </c>
      <c r="H19" s="12" t="str">
        <f ca="1">IFERROR(VLOOKUP(DB_TBL_DATA_FIELDS[[#This Row],[FIELD_ID]],INDIRECT(DB_TBL_DATA_FIELDS[[#This Row],[SHEET_REF_CALC]]&amp;"!A:B"),2,FALSE),"")</f>
        <v/>
      </c>
      <c r="I19" s="182"/>
      <c r="J19" s="179" t="b">
        <f ca="1">(DB_TBL_DATA_FIELDS[[#This Row],[FIELD_VALUE_RAW]]="")</f>
        <v>1</v>
      </c>
      <c r="K19" s="179" t="s">
        <v>11</v>
      </c>
      <c r="L19" s="176" t="b">
        <f ca="1">AND(IF(DB_TBL_DATA_FIELDS[[#This Row],[FIELD_VALID_CUSTOM_LOGIC]]="",TRUE,DB_TBL_DATA_FIELDS[[#This Row],[FIELD_VALID_CUSTOM_LOGIC]]),DB_TBL_DATA_FIELDS[[#This Row],[RANGE_VALIDATION_PASSED_FLAG]])</f>
        <v>1</v>
      </c>
      <c r="M19"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 s="176">
        <f ca="1">IF(DB_TBL_DATA_FIELDS[[#This Row],[SHEET_REF_CALC]]="","",IF(DB_TBL_DATA_FIELDS[[#This Row],[FIELD_EMPTY_FLAG]],IF(NOT(DB_TBL_DATA_FIELDS[[#This Row],[FIELD_REQ_FLAG]]),-1,1),IF(NOT(DB_TBL_DATA_FIELDS[[#This Row],[FIELD_VALID_FLAG]]),0,2)))</f>
        <v>-1</v>
      </c>
      <c r="O19" s="176" t="str">
        <f ca="1">IFERROR(VLOOKUP(DB_TBL_DATA_FIELDS[[#This Row],[FIELD_STATUS_CODE]],DB_TBL_CONFIG_FIELDSTATUSCODES[#All],3,FALSE),"")</f>
        <v>Optional</v>
      </c>
      <c r="P19" s="176" t="str">
        <f ca="1">IFERROR(VLOOKUP(DB_TBL_DATA_FIELDS[[#This Row],[FIELD_STATUS_CODE]],DB_TBL_CONFIG_FIELDSTATUSCODES[#All],4,FALSE),"")</f>
        <v xml:space="preserve"> </v>
      </c>
      <c r="Q19" s="176" t="b">
        <f>TRUE</f>
        <v>1</v>
      </c>
      <c r="R19" s="176" t="b">
        <f>TRUE</f>
        <v>1</v>
      </c>
      <c r="S19" s="175" t="s">
        <v>11</v>
      </c>
      <c r="T19" s="176">
        <f ca="1">IF(DB_TBL_DATA_FIELDS[[#This Row],[RANGE_VALIDATION_FLAG]]="Text",LEN(DB_TBL_DATA_FIELDS[[#This Row],[FIELD_VALUE_RAW]]),IFERROR(VALUE(DB_TBL_DATA_FIELDS[[#This Row],[FIELD_VALUE_RAW]]),-1))</f>
        <v>0</v>
      </c>
      <c r="U19" s="176">
        <v>0</v>
      </c>
      <c r="V19" s="176">
        <v>50</v>
      </c>
      <c r="W19" s="176" t="b">
        <f ca="1">IF(NOT(DB_TBL_DATA_FIELDS[[#This Row],[RANGE_VALIDATION_ON_FLAG]]),TRUE,
AND(DB_TBL_DATA_FIELDS[[#This Row],[RANGE_VALUE_LEN]]&gt;=DB_TBL_DATA_FIELDS[[#This Row],[RANGE_VALIDATION_MIN]],DB_TBL_DATA_FIELDS[[#This Row],[RANGE_VALUE_LEN]]&lt;=DB_TBL_DATA_FIELDS[[#This Row],[RANGE_VALIDATION_MAX]]))</f>
        <v>1</v>
      </c>
      <c r="X19" s="176">
        <v>1</v>
      </c>
      <c r="Y19" s="176">
        <f ca="1">IF(DB_TBL_DATA_FIELDS[[#This Row],[PCT_CALC_SHOW_STATUS_CODE]]=1,
DB_TBL_DATA_FIELDS[[#This Row],[FIELD_STATUS_CODE]],
IF(AND(DB_TBL_DATA_FIELDS[[#This Row],[PCT_CALC_SHOW_STATUS_CODE]]=2,DB_TBL_DATA_FIELDS[[#This Row],[FIELD_STATUS_CODE]]=0),
DB_TBL_DATA_FIELDS[[#This Row],[FIELD_STATUS_CODE]],
"")
)</f>
        <v>-1</v>
      </c>
      <c r="Z19" s="183"/>
      <c r="AA19" s="181" t="s">
        <v>153</v>
      </c>
      <c r="AB19" s="12" t="s">
        <v>2239</v>
      </c>
      <c r="AC19" s="176" t="s">
        <v>2352</v>
      </c>
    </row>
    <row r="20" spans="1:29" x14ac:dyDescent="0.2">
      <c r="A20" s="4" t="s">
        <v>2232</v>
      </c>
      <c r="B20" s="4"/>
      <c r="C20" s="8" t="str">
        <f ca="1">IF($H$9&lt;&gt;"I",IF(DB_TBL_DATA_FIELDS[[#This Row],[SHEET_REF_WISH]]&lt;&gt;"",DB_TBL_DATA_FIELDS[[#This Row],[SHEET_REF_WISH]],""),IF(DB_TBL_DATA_FIELDS[[#This Row],[SHEET_REF_IDEA]]&lt;&gt;"",DB_TBL_DATA_FIELDS[[#This Row],[SHEET_REF_IDEA]],""))</f>
        <v>WISH</v>
      </c>
      <c r="D20" s="26" t="s">
        <v>2244</v>
      </c>
      <c r="E20" s="26" t="b">
        <v>0</v>
      </c>
      <c r="F20" s="21" t="b">
        <v>1</v>
      </c>
      <c r="G20" s="6" t="s">
        <v>2403</v>
      </c>
      <c r="H20" s="12" t="str">
        <f ca="1">IFERROR(VLOOKUP(DB_TBL_DATA_FIELDS[[#This Row],[FIELD_ID]],INDIRECT(DB_TBL_DATA_FIELDS[[#This Row],[SHEET_REF_CALC]]&amp;"!A:B"),2,FALSE),"")</f>
        <v/>
      </c>
      <c r="I20" s="27"/>
      <c r="J20" s="6" t="b">
        <f ca="1">(DB_TBL_DATA_FIELDS[[#This Row],[FIELD_VALUE_RAW]]="")</f>
        <v>1</v>
      </c>
      <c r="K20" s="6" t="s">
        <v>46</v>
      </c>
      <c r="L20" s="8" t="b">
        <f ca="1">AND(IF(DB_TBL_DATA_FIELDS[[#This Row],[FIELD_VALID_CUSTOM_LOGIC]]="",TRUE,DB_TBL_DATA_FIELDS[[#This Row],[FIELD_VALID_CUSTOM_LOGIC]]),DB_TBL_DATA_FIELDS[[#This Row],[RANGE_VALIDATION_PASSED_FLAG]])</f>
        <v>0</v>
      </c>
      <c r="M2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 s="8">
        <f ca="1">IF(DB_TBL_DATA_FIELDS[[#This Row],[SHEET_REF_CALC]]="","",IF(DB_TBL_DATA_FIELDS[[#This Row],[FIELD_EMPTY_FLAG]],IF(NOT(DB_TBL_DATA_FIELDS[[#This Row],[FIELD_REQ_FLAG]]),-1,1),IF(NOT(DB_TBL_DATA_FIELDS[[#This Row],[FIELD_VALID_FLAG]]),0,2)))</f>
        <v>1</v>
      </c>
      <c r="O20" s="8" t="str">
        <f ca="1">IFERROR(VLOOKUP(DB_TBL_DATA_FIELDS[[#This Row],[FIELD_STATUS_CODE]],DB_TBL_CONFIG_FIELDSTATUSCODES[#All],3,FALSE),"")</f>
        <v>Required</v>
      </c>
      <c r="P20" s="8" t="str">
        <f ca="1">IFERROR(VLOOKUP(DB_TBL_DATA_FIELDS[[#This Row],[FIELD_STATUS_CODE]],DB_TBL_CONFIG_FIELDSTATUSCODES[#All],4,FALSE),"")</f>
        <v>i</v>
      </c>
      <c r="Q20" s="8" t="b">
        <f>TRUE</f>
        <v>1</v>
      </c>
      <c r="R20" s="8" t="b">
        <f>TRUE</f>
        <v>1</v>
      </c>
      <c r="S20" s="4" t="s">
        <v>46</v>
      </c>
      <c r="T20" s="8">
        <f ca="1">IF(DB_TBL_DATA_FIELDS[[#This Row],[RANGE_VALIDATION_FLAG]]="Text",LEN(DB_TBL_DATA_FIELDS[[#This Row],[FIELD_VALUE_RAW]]),IFERROR(VALUE(DB_TBL_DATA_FIELDS[[#This Row],[FIELD_VALUE_RAW]]),-1))</f>
        <v>-1</v>
      </c>
      <c r="U20" s="8">
        <v>0.01</v>
      </c>
      <c r="V20" s="8">
        <v>999999999999</v>
      </c>
      <c r="W20" s="8" t="b">
        <f ca="1">IF(NOT(DB_TBL_DATA_FIELDS[[#This Row],[RANGE_VALIDATION_ON_FLAG]]),TRUE,
AND(DB_TBL_DATA_FIELDS[[#This Row],[RANGE_VALUE_LEN]]&gt;=DB_TBL_DATA_FIELDS[[#This Row],[RANGE_VALIDATION_MIN]],DB_TBL_DATA_FIELDS[[#This Row],[RANGE_VALUE_LEN]]&lt;=DB_TBL_DATA_FIELDS[[#This Row],[RANGE_VALIDATION_MAX]]))</f>
        <v>0</v>
      </c>
      <c r="X20" s="8">
        <v>1</v>
      </c>
      <c r="Y20" s="8">
        <f ca="1">IF(DB_TBL_DATA_FIELDS[[#This Row],[PCT_CALC_SHOW_STATUS_CODE]]=1,
DB_TBL_DATA_FIELDS[[#This Row],[FIELD_STATUS_CODE]],
IF(AND(DB_TBL_DATA_FIELDS[[#This Row],[PCT_CALC_SHOW_STATUS_CODE]]=2,DB_TBL_DATA_FIELDS[[#This Row],[FIELD_STATUS_CODE]]=0),
DB_TBL_DATA_FIELDS[[#This Row],[FIELD_STATUS_CODE]],
"")
)</f>
        <v>1</v>
      </c>
      <c r="Z20" s="8"/>
      <c r="AA20" s="12">
        <v>4</v>
      </c>
      <c r="AB20" s="12" t="s">
        <v>2239</v>
      </c>
      <c r="AC20" s="8" t="s">
        <v>2246</v>
      </c>
    </row>
    <row r="21" spans="1:29" x14ac:dyDescent="0.2">
      <c r="A21" s="4" t="s">
        <v>2232</v>
      </c>
      <c r="B21" s="4"/>
      <c r="C21" s="8" t="str">
        <f ca="1">IF($H$9&lt;&gt;"I",IF(DB_TBL_DATA_FIELDS[[#This Row],[SHEET_REF_WISH]]&lt;&gt;"",DB_TBL_DATA_FIELDS[[#This Row],[SHEET_REF_WISH]],""),IF(DB_TBL_DATA_FIELDS[[#This Row],[SHEET_REF_IDEA]]&lt;&gt;"",DB_TBL_DATA_FIELDS[[#This Row],[SHEET_REF_IDEA]],""))</f>
        <v>WISH</v>
      </c>
      <c r="D21" s="26" t="s">
        <v>2248</v>
      </c>
      <c r="E21" s="26" t="b">
        <v>0</v>
      </c>
      <c r="F21" s="33" t="b">
        <f ca="1">IF(AND(NOT(J18),I18),TRUE,FALSE)</f>
        <v>0</v>
      </c>
      <c r="G21" s="6" t="s">
        <v>2404</v>
      </c>
      <c r="H21" s="12" t="str">
        <f ca="1">IFERROR(VLOOKUP(DB_TBL_DATA_FIELDS[[#This Row],[FIELD_ID]],INDIRECT(DB_TBL_DATA_FIELDS[[#This Row],[SHEET_REF_CALC]]&amp;"!A:B"),2,FALSE),"")</f>
        <v/>
      </c>
      <c r="I21" s="23" t="str">
        <f ca="1">IF(DB_TBL_DATA_FIELDS[[#This Row],[FIELD_EMPTY_FLAG]],"",DB_TBL_DATA_FIELDS[[#This Row],[FIELD_REQ_FLAG]])</f>
        <v/>
      </c>
      <c r="J21" s="6" t="b">
        <f ca="1">(DB_TBL_DATA_FIELDS[[#This Row],[FIELD_VALUE_RAW]]="")</f>
        <v>1</v>
      </c>
      <c r="K21" s="6" t="s">
        <v>46</v>
      </c>
      <c r="L21" s="8" t="b">
        <f ca="1">AND(IF(DB_TBL_DATA_FIELDS[[#This Row],[FIELD_VALID_CUSTOM_LOGIC]]="",TRUE,DB_TBL_DATA_FIELDS[[#This Row],[FIELD_VALID_CUSTOM_LOGIC]]),DB_TBL_DATA_FIELDS[[#This Row],[RANGE_VALIDATION_PASSED_FLAG]])</f>
        <v>0</v>
      </c>
      <c r="M2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 s="8">
        <f ca="1">IF(DB_TBL_DATA_FIELDS[[#This Row],[SHEET_REF_CALC]]="","",IF(DB_TBL_DATA_FIELDS[[#This Row],[FIELD_EMPTY_FLAG]],IF(NOT(DB_TBL_DATA_FIELDS[[#This Row],[FIELD_REQ_FLAG]]),-1,1),IF(NOT(DB_TBL_DATA_FIELDS[[#This Row],[FIELD_VALID_FLAG]]),0,2)))</f>
        <v>-1</v>
      </c>
      <c r="O21" s="8" t="str">
        <f ca="1">IFERROR(VLOOKUP(DB_TBL_DATA_FIELDS[[#This Row],[FIELD_STATUS_CODE]],DB_TBL_CONFIG_FIELDSTATUSCODES[#All],3,FALSE),"")</f>
        <v>Optional</v>
      </c>
      <c r="P21" s="8" t="str">
        <f ca="1">IFERROR(VLOOKUP(DB_TBL_DATA_FIELDS[[#This Row],[FIELD_STATUS_CODE]],DB_TBL_CONFIG_FIELDSTATUSCODES[#All],4,FALSE),"")</f>
        <v xml:space="preserve"> </v>
      </c>
      <c r="Q21" s="8" t="b">
        <f>TRUE</f>
        <v>1</v>
      </c>
      <c r="R21" s="8" t="b">
        <f>TRUE</f>
        <v>1</v>
      </c>
      <c r="S21" s="4" t="s">
        <v>46</v>
      </c>
      <c r="T21" s="8">
        <f ca="1">IF(DB_TBL_DATA_FIELDS[[#This Row],[RANGE_VALIDATION_FLAG]]="Text",LEN(DB_TBL_DATA_FIELDS[[#This Row],[FIELD_VALUE_RAW]]),IFERROR(VALUE(DB_TBL_DATA_FIELDS[[#This Row],[FIELD_VALUE_RAW]]),-1))</f>
        <v>-1</v>
      </c>
      <c r="U21" s="8">
        <v>0.01</v>
      </c>
      <c r="V21" s="8">
        <v>999999999999</v>
      </c>
      <c r="W21" s="8" t="b">
        <f ca="1">IF(NOT(DB_TBL_DATA_FIELDS[[#This Row],[RANGE_VALIDATION_ON_FLAG]]),TRUE,
AND(DB_TBL_DATA_FIELDS[[#This Row],[RANGE_VALUE_LEN]]&gt;=DB_TBL_DATA_FIELDS[[#This Row],[RANGE_VALIDATION_MIN]],DB_TBL_DATA_FIELDS[[#This Row],[RANGE_VALUE_LEN]]&lt;=DB_TBL_DATA_FIELDS[[#This Row],[RANGE_VALIDATION_MAX]]))</f>
        <v>0</v>
      </c>
      <c r="X21" s="8">
        <v>1</v>
      </c>
      <c r="Y21" s="8">
        <f ca="1">IF(DB_TBL_DATA_FIELDS[[#This Row],[PCT_CALC_SHOW_STATUS_CODE]]=1,
DB_TBL_DATA_FIELDS[[#This Row],[FIELD_STATUS_CODE]],
IF(AND(DB_TBL_DATA_FIELDS[[#This Row],[PCT_CALC_SHOW_STATUS_CODE]]=2,DB_TBL_DATA_FIELDS[[#This Row],[FIELD_STATUS_CODE]]=0),
DB_TBL_DATA_FIELDS[[#This Row],[FIELD_STATUS_CODE]],
"")
)</f>
        <v>-1</v>
      </c>
      <c r="Z21" s="8"/>
      <c r="AA21" s="12">
        <v>4</v>
      </c>
      <c r="AB21" s="12" t="s">
        <v>2239</v>
      </c>
      <c r="AC21" s="8" t="s">
        <v>2246</v>
      </c>
    </row>
    <row r="22" spans="1:29" x14ac:dyDescent="0.2">
      <c r="A22" s="4" t="s">
        <v>2232</v>
      </c>
      <c r="B22" s="4"/>
      <c r="C22" s="8" t="str">
        <f ca="1">IF($H$9&lt;&gt;"I",IF(DB_TBL_DATA_FIELDS[[#This Row],[SHEET_REF_WISH]]&lt;&gt;"",DB_TBL_DATA_FIELDS[[#This Row],[SHEET_REF_WISH]],""),IF(DB_TBL_DATA_FIELDS[[#This Row],[SHEET_REF_IDEA]]&lt;&gt;"",DB_TBL_DATA_FIELDS[[#This Row],[SHEET_REF_IDEA]],""))</f>
        <v>WISH</v>
      </c>
      <c r="D22" s="26" t="s">
        <v>2249</v>
      </c>
      <c r="E22" s="26" t="b">
        <v>0</v>
      </c>
      <c r="F22" s="33" t="b">
        <f ca="1">IF(AND(NOT(J19),I19),TRUE,FALSE)</f>
        <v>0</v>
      </c>
      <c r="G22" s="6" t="s">
        <v>2405</v>
      </c>
      <c r="H22" s="12" t="str">
        <f ca="1">IFERROR(VLOOKUP(DB_TBL_DATA_FIELDS[[#This Row],[FIELD_ID]],INDIRECT(DB_TBL_DATA_FIELDS[[#This Row],[SHEET_REF_CALC]]&amp;"!A:B"),2,FALSE),"")</f>
        <v/>
      </c>
      <c r="I22" s="23" t="str">
        <f ca="1">IF(DB_TBL_DATA_FIELDS[[#This Row],[FIELD_EMPTY_FLAG]],"",DB_TBL_DATA_FIELDS[[#This Row],[FIELD_REQ_FLAG]])</f>
        <v/>
      </c>
      <c r="J22" s="6" t="b">
        <f ca="1">(DB_TBL_DATA_FIELDS[[#This Row],[FIELD_VALUE_RAW]]="")</f>
        <v>1</v>
      </c>
      <c r="K22" s="6" t="s">
        <v>46</v>
      </c>
      <c r="L22" s="8" t="b">
        <f ca="1">AND(IF(DB_TBL_DATA_FIELDS[[#This Row],[FIELD_VALID_CUSTOM_LOGIC]]="",TRUE,DB_TBL_DATA_FIELDS[[#This Row],[FIELD_VALID_CUSTOM_LOGIC]]),DB_TBL_DATA_FIELDS[[#This Row],[RANGE_VALIDATION_PASSED_FLAG]])</f>
        <v>0</v>
      </c>
      <c r="M2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 s="8">
        <f ca="1">IF(DB_TBL_DATA_FIELDS[[#This Row],[SHEET_REF_CALC]]="","",IF(DB_TBL_DATA_FIELDS[[#This Row],[FIELD_EMPTY_FLAG]],IF(NOT(DB_TBL_DATA_FIELDS[[#This Row],[FIELD_REQ_FLAG]]),-1,1),IF(NOT(DB_TBL_DATA_FIELDS[[#This Row],[FIELD_VALID_FLAG]]),0,2)))</f>
        <v>-1</v>
      </c>
      <c r="O22" s="8" t="str">
        <f ca="1">IFERROR(VLOOKUP(DB_TBL_DATA_FIELDS[[#This Row],[FIELD_STATUS_CODE]],DB_TBL_CONFIG_FIELDSTATUSCODES[#All],3,FALSE),"")</f>
        <v>Optional</v>
      </c>
      <c r="P22" s="8" t="str">
        <f ca="1">IFERROR(VLOOKUP(DB_TBL_DATA_FIELDS[[#This Row],[FIELD_STATUS_CODE]],DB_TBL_CONFIG_FIELDSTATUSCODES[#All],4,FALSE),"")</f>
        <v xml:space="preserve"> </v>
      </c>
      <c r="Q22" s="8" t="b">
        <f>TRUE</f>
        <v>1</v>
      </c>
      <c r="R22" s="8" t="b">
        <f>TRUE</f>
        <v>1</v>
      </c>
      <c r="S22" s="4" t="s">
        <v>46</v>
      </c>
      <c r="T22" s="8">
        <f ca="1">IF(DB_TBL_DATA_FIELDS[[#This Row],[RANGE_VALIDATION_FLAG]]="Text",LEN(DB_TBL_DATA_FIELDS[[#This Row],[FIELD_VALUE_RAW]]),IFERROR(VALUE(DB_TBL_DATA_FIELDS[[#This Row],[FIELD_VALUE_RAW]]),-1))</f>
        <v>-1</v>
      </c>
      <c r="U22" s="8">
        <v>0.01</v>
      </c>
      <c r="V22" s="8">
        <v>999999999999</v>
      </c>
      <c r="W22" s="8" t="b">
        <f ca="1">IF(NOT(DB_TBL_DATA_FIELDS[[#This Row],[RANGE_VALIDATION_ON_FLAG]]),TRUE,
AND(DB_TBL_DATA_FIELDS[[#This Row],[RANGE_VALUE_LEN]]&gt;=DB_TBL_DATA_FIELDS[[#This Row],[RANGE_VALIDATION_MIN]],DB_TBL_DATA_FIELDS[[#This Row],[RANGE_VALUE_LEN]]&lt;=DB_TBL_DATA_FIELDS[[#This Row],[RANGE_VALIDATION_MAX]]))</f>
        <v>0</v>
      </c>
      <c r="X22" s="8">
        <v>1</v>
      </c>
      <c r="Y22" s="8">
        <f ca="1">IF(DB_TBL_DATA_FIELDS[[#This Row],[PCT_CALC_SHOW_STATUS_CODE]]=1,
DB_TBL_DATA_FIELDS[[#This Row],[FIELD_STATUS_CODE]],
IF(AND(DB_TBL_DATA_FIELDS[[#This Row],[PCT_CALC_SHOW_STATUS_CODE]]=2,DB_TBL_DATA_FIELDS[[#This Row],[FIELD_STATUS_CODE]]=0),
DB_TBL_DATA_FIELDS[[#This Row],[FIELD_STATUS_CODE]],
"")
)</f>
        <v>-1</v>
      </c>
      <c r="Z22" s="8"/>
      <c r="AA22" s="12">
        <v>4</v>
      </c>
      <c r="AB22" s="12" t="s">
        <v>2239</v>
      </c>
      <c r="AC22" s="8" t="s">
        <v>2246</v>
      </c>
    </row>
    <row r="23" spans="1:29" x14ac:dyDescent="0.2">
      <c r="A23" s="4" t="s">
        <v>2232</v>
      </c>
      <c r="B23" s="4" t="s">
        <v>2233</v>
      </c>
      <c r="C23" s="8" t="str">
        <f ca="1">IF($H$9&lt;&gt;"I",IF(DB_TBL_DATA_FIELDS[[#This Row],[SHEET_REF_WISH]]&lt;&gt;"",DB_TBL_DATA_FIELDS[[#This Row],[SHEET_REF_WISH]],""),IF(DB_TBL_DATA_FIELDS[[#This Row],[SHEET_REF_IDEA]]&lt;&gt;"",DB_TBL_DATA_FIELDS[[#This Row],[SHEET_REF_IDEA]],""))</f>
        <v>WISH</v>
      </c>
      <c r="D23" s="26" t="s">
        <v>2245</v>
      </c>
      <c r="E23" s="26" t="b">
        <v>1</v>
      </c>
      <c r="F23" s="21" t="b">
        <v>1</v>
      </c>
      <c r="G23" s="6" t="s">
        <v>2395</v>
      </c>
      <c r="H23" s="23" t="str">
        <f ca="1">IF($H$9="W",IF(SUM(M20:M22)&gt;0,SUM(M20:M22),""),IFERROR(VLOOKUP(DB_TBL_DATA_FIELDS[[#This Row],[FIELD_ID]],INDIRECT(DB_TBL_DATA_FIELDS[[#This Row],[SHEET_REF_CALC]]&amp;"!A:B"),2,FALSE),""))</f>
        <v/>
      </c>
      <c r="I23" s="23" t="str">
        <f ca="1">IF(AND(NOT(DB_TBL_DATA_FIELDS[[#This Row],[FIELD_EMPTY_FLAG]]),NOT(J24)),(REQUESTED_AMOUNT/4)&lt;=HOMEOWNER_CONTRIBUTION_AMOUNT,"")</f>
        <v/>
      </c>
      <c r="J23" s="6" t="b">
        <f ca="1">(DB_TBL_DATA_FIELDS[[#This Row],[FIELD_VALUE_RAW]]="")</f>
        <v>1</v>
      </c>
      <c r="K23" s="6" t="s">
        <v>46</v>
      </c>
      <c r="L23" s="8" t="b">
        <f ca="1">AND(IF(DB_TBL_DATA_FIELDS[[#This Row],[FIELD_VALID_CUSTOM_LOGIC]]="",TRUE,DB_TBL_DATA_FIELDS[[#This Row],[FIELD_VALID_CUSTOM_LOGIC]]),DB_TBL_DATA_FIELDS[[#This Row],[RANGE_VALIDATION_PASSED_FLAG]])</f>
        <v>0</v>
      </c>
      <c r="M2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 s="8">
        <f ca="1">IF(DB_TBL_DATA_FIELDS[[#This Row],[SHEET_REF_CALC]]="","",IF(DB_TBL_DATA_FIELDS[[#This Row],[FIELD_EMPTY_FLAG]],IF(NOT(DB_TBL_DATA_FIELDS[[#This Row],[FIELD_REQ_FLAG]]),-1,1),IF(NOT(DB_TBL_DATA_FIELDS[[#This Row],[FIELD_VALID_FLAG]]),0,2)))</f>
        <v>1</v>
      </c>
      <c r="O23" s="8" t="str">
        <f ca="1">IFERROR(VLOOKUP(DB_TBL_DATA_FIELDS[[#This Row],[FIELD_STATUS_CODE]],DB_TBL_CONFIG_FIELDSTATUSCODES[#All],3,FALSE),"")</f>
        <v>Required</v>
      </c>
      <c r="P23" s="8" t="str">
        <f ca="1">IFERROR(VLOOKUP(DB_TBL_DATA_FIELDS[[#This Row],[FIELD_STATUS_CODE]],DB_TBL_CONFIG_FIELDSTATUSCODES[#All],4,FALSE),"")</f>
        <v>i</v>
      </c>
      <c r="Q23" s="8" t="b">
        <f>TRUE</f>
        <v>1</v>
      </c>
      <c r="R23" s="8" t="b">
        <f>TRUE</f>
        <v>1</v>
      </c>
      <c r="S23" s="4" t="s">
        <v>46</v>
      </c>
      <c r="T23" s="8">
        <f ca="1">IF(DB_TBL_DATA_FIELDS[[#This Row],[RANGE_VALIDATION_FLAG]]="Text",LEN(DB_TBL_DATA_FIELDS[[#This Row],[FIELD_VALUE_RAW]]),IFERROR(VALUE(DB_TBL_DATA_FIELDS[[#This Row],[FIELD_VALUE_RAW]]),-1))</f>
        <v>-1</v>
      </c>
      <c r="U23" s="8">
        <v>0.01</v>
      </c>
      <c r="V23" s="8">
        <v>999999999999</v>
      </c>
      <c r="W23" s="8" t="b">
        <f ca="1">IF(NOT(DB_TBL_DATA_FIELDS[[#This Row],[RANGE_VALIDATION_ON_FLAG]]),TRUE,
AND(DB_TBL_DATA_FIELDS[[#This Row],[RANGE_VALUE_LEN]]&gt;=DB_TBL_DATA_FIELDS[[#This Row],[RANGE_VALIDATION_MIN]],DB_TBL_DATA_FIELDS[[#This Row],[RANGE_VALUE_LEN]]&lt;=DB_TBL_DATA_FIELDS[[#This Row],[RANGE_VALIDATION_MAX]]))</f>
        <v>0</v>
      </c>
      <c r="X23" s="8">
        <v>1</v>
      </c>
      <c r="Y23" s="8">
        <f ca="1">IF(DB_TBL_DATA_FIELDS[[#This Row],[PCT_CALC_SHOW_STATUS_CODE]]=1,
DB_TBL_DATA_FIELDS[[#This Row],[FIELD_STATUS_CODE]],
IF(AND(DB_TBL_DATA_FIELDS[[#This Row],[PCT_CALC_SHOW_STATUS_CODE]]=2,DB_TBL_DATA_FIELDS[[#This Row],[FIELD_STATUS_CODE]]=0),
DB_TBL_DATA_FIELDS[[#This Row],[FIELD_STATUS_CODE]],
"")
)</f>
        <v>1</v>
      </c>
      <c r="Z23" s="59" t="str">
        <f ca="1">IF(DB_TBL_DATA_FIELDS[[#This Row],[FIELD_STATUS_CODE]]=0,IF(NOT(DB_TBL_DATA_FIELDS[[#This Row],[FIELD_VALID_CUSTOM_LOGIC]]),
"Homebuyer Contribution must be at least 1/4 of the amount of Subsidy Requested",""),"")</f>
        <v/>
      </c>
      <c r="AA23" s="12">
        <v>4</v>
      </c>
      <c r="AB23" s="12" t="s">
        <v>2239</v>
      </c>
      <c r="AC23" s="8" t="s">
        <v>2247</v>
      </c>
    </row>
    <row r="24" spans="1:29" x14ac:dyDescent="0.2">
      <c r="A24" s="4" t="s">
        <v>2232</v>
      </c>
      <c r="B24" s="4" t="s">
        <v>2233</v>
      </c>
      <c r="C24" s="8" t="str">
        <f ca="1">IF($H$9&lt;&gt;"I",IF(DB_TBL_DATA_FIELDS[[#This Row],[SHEET_REF_WISH]]&lt;&gt;"",DB_TBL_DATA_FIELDS[[#This Row],[SHEET_REF_WISH]],""),IF(DB_TBL_DATA_FIELDS[[#This Row],[SHEET_REF_IDEA]]&lt;&gt;"",DB_TBL_DATA_FIELDS[[#This Row],[SHEET_REF_IDEA]],""))</f>
        <v>WISH</v>
      </c>
      <c r="D24" s="26" t="s">
        <v>2250</v>
      </c>
      <c r="E24" s="26" t="b">
        <v>1</v>
      </c>
      <c r="F24" s="21" t="b">
        <v>1</v>
      </c>
      <c r="G24" s="6" t="s">
        <v>2253</v>
      </c>
      <c r="H24" s="12" t="str">
        <f ca="1">IFERROR(VLOOKUP(DB_TBL_DATA_FIELDS[[#This Row],[FIELD_ID]],INDIRECT(DB_TBL_DATA_FIELDS[[#This Row],[SHEET_REF_CALC]]&amp;"!A:B"),2,FALSE),"")</f>
        <v/>
      </c>
      <c r="I24" s="23" t="str">
        <f ca="1">IF(DB_TBL_DATA_FIELDS[[#This Row],[FIELD_VALUE_RAW]]="","",
(DB_TBL_DATA_FIELDS[[#This Row],[FIELD_VALUE_RAW]])&lt;=CONFIG_SUBSIDY_MAX_TOTAL)</f>
        <v/>
      </c>
      <c r="J24" s="6" t="b">
        <f ca="1">(DB_TBL_DATA_FIELDS[[#This Row],[FIELD_VALUE_RAW]]="")</f>
        <v>1</v>
      </c>
      <c r="K24" s="6" t="s">
        <v>46</v>
      </c>
      <c r="L24" s="8" t="b">
        <f ca="1">AND(IF(DB_TBL_DATA_FIELDS[[#This Row],[FIELD_VALID_CUSTOM_LOGIC]]="",TRUE,DB_TBL_DATA_FIELDS[[#This Row],[FIELD_VALID_CUSTOM_LOGIC]]),DB_TBL_DATA_FIELDS[[#This Row],[RANGE_VALIDATION_PASSED_FLAG]])</f>
        <v>0</v>
      </c>
      <c r="M2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 s="8">
        <f ca="1">IF(DB_TBL_DATA_FIELDS[[#This Row],[SHEET_REF_CALC]]="","",IF(DB_TBL_DATA_FIELDS[[#This Row],[FIELD_EMPTY_FLAG]],IF(NOT(DB_TBL_DATA_FIELDS[[#This Row],[FIELD_REQ_FLAG]]),-1,1),IF(NOT(DB_TBL_DATA_FIELDS[[#This Row],[FIELD_VALID_FLAG]]),0,2)))</f>
        <v>1</v>
      </c>
      <c r="O24" s="8" t="str">
        <f ca="1">IFERROR(VLOOKUP(DB_TBL_DATA_FIELDS[[#This Row],[FIELD_STATUS_CODE]],DB_TBL_CONFIG_FIELDSTATUSCODES[#All],3,FALSE),"")</f>
        <v>Required</v>
      </c>
      <c r="P24" s="8" t="str">
        <f ca="1">IFERROR(VLOOKUP(DB_TBL_DATA_FIELDS[[#This Row],[FIELD_STATUS_CODE]],DB_TBL_CONFIG_FIELDSTATUSCODES[#All],4,FALSE),"")</f>
        <v>i</v>
      </c>
      <c r="Q24" s="8" t="b">
        <f>TRUE</f>
        <v>1</v>
      </c>
      <c r="R24" s="8" t="b">
        <f>TRUE</f>
        <v>1</v>
      </c>
      <c r="S24" s="4" t="s">
        <v>46</v>
      </c>
      <c r="T24" s="8">
        <f ca="1">IF(DB_TBL_DATA_FIELDS[[#This Row],[RANGE_VALIDATION_FLAG]]="Text",LEN(DB_TBL_DATA_FIELDS[[#This Row],[FIELD_VALUE_RAW]]),IFERROR(VALUE(DB_TBL_DATA_FIELDS[[#This Row],[FIELD_VALUE_RAW]]),-1))</f>
        <v>-1</v>
      </c>
      <c r="U24" s="8">
        <v>0.01</v>
      </c>
      <c r="V24" s="58">
        <f>CONFIG_SUBSIDY_MAX_TOTAL</f>
        <v>22000</v>
      </c>
      <c r="W24" s="8" t="b">
        <f ca="1">IF(NOT(DB_TBL_DATA_FIELDS[[#This Row],[RANGE_VALIDATION_ON_FLAG]]),TRUE,
AND(DB_TBL_DATA_FIELDS[[#This Row],[RANGE_VALUE_LEN]]&gt;=DB_TBL_DATA_FIELDS[[#This Row],[RANGE_VALIDATION_MIN]],DB_TBL_DATA_FIELDS[[#This Row],[RANGE_VALUE_LEN]]&lt;=DB_TBL_DATA_FIELDS[[#This Row],[RANGE_VALIDATION_MAX]]))</f>
        <v>0</v>
      </c>
      <c r="X24" s="8">
        <v>1</v>
      </c>
      <c r="Y24" s="8">
        <f ca="1">IF(DB_TBL_DATA_FIELDS[[#This Row],[PCT_CALC_SHOW_STATUS_CODE]]=1,
DB_TBL_DATA_FIELDS[[#This Row],[FIELD_STATUS_CODE]],
IF(AND(DB_TBL_DATA_FIELDS[[#This Row],[PCT_CALC_SHOW_STATUS_CODE]]=2,DB_TBL_DATA_FIELDS[[#This Row],[FIELD_STATUS_CODE]]=0),
DB_TBL_DATA_FIELDS[[#This Row],[FIELD_STATUS_CODE]],
"")
)</f>
        <v>1</v>
      </c>
      <c r="Z24" s="8"/>
      <c r="AA24" s="12">
        <v>5</v>
      </c>
      <c r="AB24" s="12" t="s">
        <v>2239</v>
      </c>
      <c r="AC24" s="8"/>
    </row>
    <row r="25" spans="1:29" x14ac:dyDescent="0.2">
      <c r="A25" s="4"/>
      <c r="B25" s="4" t="s">
        <v>2233</v>
      </c>
      <c r="C25" s="8" t="str">
        <f ca="1">IF($H$9&lt;&gt;"I",IF(DB_TBL_DATA_FIELDS[[#This Row],[SHEET_REF_WISH]]&lt;&gt;"",DB_TBL_DATA_FIELDS[[#This Row],[SHEET_REF_WISH]],""),IF(DB_TBL_DATA_FIELDS[[#This Row],[SHEET_REF_IDEA]]&lt;&gt;"",DB_TBL_DATA_FIELDS[[#This Row],[SHEET_REF_IDEA]],""))</f>
        <v/>
      </c>
      <c r="D25" s="26" t="s">
        <v>2251</v>
      </c>
      <c r="E25" s="26" t="b">
        <v>1</v>
      </c>
      <c r="F25" s="21" t="b">
        <v>1</v>
      </c>
      <c r="G25" s="6" t="s">
        <v>2396</v>
      </c>
      <c r="H25" s="12" t="str">
        <f ca="1">IFERROR(TEXT(VLOOKUP(DB_TBL_DATA_FIELDS[[#This Row],[FIELD_ID]],INDIRECT(DB_TBL_DATA_FIELDS[[#This Row],[SHEET_REF_CALC]]&amp;"!A:B"),2,FALSE),"MM/DD/YYYY"),"")</f>
        <v/>
      </c>
      <c r="I25" s="27"/>
      <c r="J25" s="6" t="b">
        <f ca="1">(DB_TBL_DATA_FIELDS[[#This Row],[FIELD_VALUE_RAW]]="")</f>
        <v>1</v>
      </c>
      <c r="K25" s="6" t="s">
        <v>36</v>
      </c>
      <c r="L25" s="8" t="b">
        <f ca="1">AND(IF(DB_TBL_DATA_FIELDS[[#This Row],[FIELD_VALID_CUSTOM_LOGIC]]="",TRUE,DB_TBL_DATA_FIELDS[[#This Row],[FIELD_VALID_CUSTOM_LOGIC]]),DB_TBL_DATA_FIELDS[[#This Row],[RANGE_VALIDATION_PASSED_FLAG]])</f>
        <v>1</v>
      </c>
      <c r="M2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 s="8" t="str">
        <f ca="1">IF(DB_TBL_DATA_FIELDS[[#This Row],[SHEET_REF_CALC]]="","",IF(DB_TBL_DATA_FIELDS[[#This Row],[FIELD_EMPTY_FLAG]],IF(NOT(DB_TBL_DATA_FIELDS[[#This Row],[FIELD_REQ_FLAG]]),-1,1),IF(NOT(DB_TBL_DATA_FIELDS[[#This Row],[FIELD_VALID_FLAG]]),0,2)))</f>
        <v/>
      </c>
      <c r="O25" s="8" t="str">
        <f ca="1">IFERROR(VLOOKUP(DB_TBL_DATA_FIELDS[[#This Row],[FIELD_STATUS_CODE]],DB_TBL_CONFIG_FIELDSTATUSCODES[#All],3,FALSE),"")</f>
        <v/>
      </c>
      <c r="P25" s="8" t="str">
        <f ca="1">IFERROR(VLOOKUP(DB_TBL_DATA_FIELDS[[#This Row],[FIELD_STATUS_CODE]],DB_TBL_CONFIG_FIELDSTATUSCODES[#All],4,FALSE),"")</f>
        <v/>
      </c>
      <c r="Q25" s="8" t="b">
        <f>TRUE</f>
        <v>1</v>
      </c>
      <c r="R25" s="8" t="b">
        <f>TRUE</f>
        <v>1</v>
      </c>
      <c r="S25" s="4" t="s">
        <v>11</v>
      </c>
      <c r="T25" s="8">
        <f ca="1">IF(DB_TBL_DATA_FIELDS[[#This Row],[RANGE_VALIDATION_FLAG]]="Text",LEN(DB_TBL_DATA_FIELDS[[#This Row],[FIELD_VALUE_RAW]]),IFERROR(VALUE(DB_TBL_DATA_FIELDS[[#This Row],[FIELD_VALUE_RAW]]),-1))</f>
        <v>0</v>
      </c>
      <c r="U25" s="8">
        <v>0</v>
      </c>
      <c r="V25" s="8">
        <v>32767</v>
      </c>
      <c r="W25" s="8" t="b">
        <f ca="1">IF(NOT(DB_TBL_DATA_FIELDS[[#This Row],[RANGE_VALIDATION_ON_FLAG]]),TRUE,
AND(DB_TBL_DATA_FIELDS[[#This Row],[RANGE_VALUE_LEN]]&gt;=DB_TBL_DATA_FIELDS[[#This Row],[RANGE_VALIDATION_MIN]],DB_TBL_DATA_FIELDS[[#This Row],[RANGE_VALUE_LEN]]&lt;=DB_TBL_DATA_FIELDS[[#This Row],[RANGE_VALIDATION_MAX]]))</f>
        <v>1</v>
      </c>
      <c r="X25" s="8">
        <v>1</v>
      </c>
      <c r="Y25" s="8" t="str">
        <f ca="1">IF(DB_TBL_DATA_FIELDS[[#This Row],[PCT_CALC_SHOW_STATUS_CODE]]=1,
DB_TBL_DATA_FIELDS[[#This Row],[FIELD_STATUS_CODE]],
IF(AND(DB_TBL_DATA_FIELDS[[#This Row],[PCT_CALC_SHOW_STATUS_CODE]]=2,DB_TBL_DATA_FIELDS[[#This Row],[FIELD_STATUS_CODE]]=0),
DB_TBL_DATA_FIELDS[[#This Row],[FIELD_STATUS_CODE]],
"")
)</f>
        <v/>
      </c>
      <c r="Z25" s="8"/>
      <c r="AA25" s="12">
        <v>6</v>
      </c>
      <c r="AB25" s="12" t="s">
        <v>2239</v>
      </c>
      <c r="AC25" s="8"/>
    </row>
    <row r="26" spans="1:29" x14ac:dyDescent="0.2">
      <c r="A26" s="4"/>
      <c r="B26" s="4" t="s">
        <v>2233</v>
      </c>
      <c r="C26" s="8" t="str">
        <f ca="1">IF($H$9&lt;&gt;"I",IF(DB_TBL_DATA_FIELDS[[#This Row],[SHEET_REF_WISH]]&lt;&gt;"",DB_TBL_DATA_FIELDS[[#This Row],[SHEET_REF_WISH]],""),IF(DB_TBL_DATA_FIELDS[[#This Row],[SHEET_REF_IDEA]]&lt;&gt;"",DB_TBL_DATA_FIELDS[[#This Row],[SHEET_REF_IDEA]],""))</f>
        <v/>
      </c>
      <c r="D26" s="26" t="s">
        <v>2252</v>
      </c>
      <c r="E26" s="26" t="b">
        <v>1</v>
      </c>
      <c r="F26" s="21" t="b">
        <v>1</v>
      </c>
      <c r="G26" s="6" t="s">
        <v>2397</v>
      </c>
      <c r="H26" s="12" t="str">
        <f ca="1">IFERROR(TEXT(VLOOKUP(DB_TBL_DATA_FIELDS[[#This Row],[FIELD_ID]],INDIRECT(DB_TBL_DATA_FIELDS[[#This Row],[SHEET_REF_CALC]]&amp;"!A:B"),2,FALSE),"MM/DD/YYYY"),"")</f>
        <v/>
      </c>
      <c r="I26" s="23" t="str">
        <f ca="1">IF(AND(NOT(DB_TBL_DATA_FIELDS[[#This Row],[FIELD_EMPTY_FLAG]]),NOT(J25)),
(IFERROR(DATEDIF(FIRST_SAVINGS_DEPOSIT_DATE,FINAL_SAVINGS_DEPOSIT_DATE,"M"),0)+1)&gt;=CONFIG_IDEA_SAVINGS_MONTH_MIN,
"")</f>
        <v/>
      </c>
      <c r="J26" s="6" t="b">
        <f ca="1">(DB_TBL_DATA_FIELDS[[#This Row],[FIELD_VALUE_RAW]]="")</f>
        <v>1</v>
      </c>
      <c r="K26" s="6" t="s">
        <v>36</v>
      </c>
      <c r="L26" s="8" t="b">
        <f ca="1">AND(IF(DB_TBL_DATA_FIELDS[[#This Row],[FIELD_VALID_CUSTOM_LOGIC]]="",TRUE,DB_TBL_DATA_FIELDS[[#This Row],[FIELD_VALID_CUSTOM_LOGIC]]),DB_TBL_DATA_FIELDS[[#This Row],[RANGE_VALIDATION_PASSED_FLAG]])</f>
        <v>1</v>
      </c>
      <c r="M2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 s="8" t="str">
        <f ca="1">IF(DB_TBL_DATA_FIELDS[[#This Row],[SHEET_REF_CALC]]="","",IF(DB_TBL_DATA_FIELDS[[#This Row],[FIELD_EMPTY_FLAG]],IF(NOT(DB_TBL_DATA_FIELDS[[#This Row],[FIELD_REQ_FLAG]]),-1,1),IF(NOT(DB_TBL_DATA_FIELDS[[#This Row],[FIELD_VALID_FLAG]]),0,2)))</f>
        <v/>
      </c>
      <c r="O26" s="8" t="str">
        <f ca="1">IFERROR(VLOOKUP(DB_TBL_DATA_FIELDS[[#This Row],[FIELD_STATUS_CODE]],DB_TBL_CONFIG_FIELDSTATUSCODES[#All],3,FALSE),"")</f>
        <v/>
      </c>
      <c r="P26" s="8" t="str">
        <f ca="1">IFERROR(VLOOKUP(DB_TBL_DATA_FIELDS[[#This Row],[FIELD_STATUS_CODE]],DB_TBL_CONFIG_FIELDSTATUSCODES[#All],4,FALSE),"")</f>
        <v/>
      </c>
      <c r="Q26" s="8" t="b">
        <f>TRUE</f>
        <v>1</v>
      </c>
      <c r="R26" s="8" t="b">
        <f>TRUE</f>
        <v>1</v>
      </c>
      <c r="S26" s="4" t="s">
        <v>11</v>
      </c>
      <c r="T26" s="8">
        <f ca="1">IF(DB_TBL_DATA_FIELDS[[#This Row],[RANGE_VALIDATION_FLAG]]="Text",LEN(DB_TBL_DATA_FIELDS[[#This Row],[FIELD_VALUE_RAW]]),IFERROR(VALUE(DB_TBL_DATA_FIELDS[[#This Row],[FIELD_VALUE_RAW]]),-1))</f>
        <v>0</v>
      </c>
      <c r="U26" s="8">
        <v>0</v>
      </c>
      <c r="V26" s="8">
        <v>32767</v>
      </c>
      <c r="W26" s="8" t="b">
        <f ca="1">IF(NOT(DB_TBL_DATA_FIELDS[[#This Row],[RANGE_VALIDATION_ON_FLAG]]),TRUE,
AND(DB_TBL_DATA_FIELDS[[#This Row],[RANGE_VALUE_LEN]]&gt;=DB_TBL_DATA_FIELDS[[#This Row],[RANGE_VALIDATION_MIN]],DB_TBL_DATA_FIELDS[[#This Row],[RANGE_VALUE_LEN]]&lt;=DB_TBL_DATA_FIELDS[[#This Row],[RANGE_VALIDATION_MAX]]))</f>
        <v>1</v>
      </c>
      <c r="X26" s="8">
        <v>1</v>
      </c>
      <c r="Y26" s="8" t="str">
        <f ca="1">IF(DB_TBL_DATA_FIELDS[[#This Row],[PCT_CALC_SHOW_STATUS_CODE]]=1,
DB_TBL_DATA_FIELDS[[#This Row],[FIELD_STATUS_CODE]],
IF(AND(DB_TBL_DATA_FIELDS[[#This Row],[PCT_CALC_SHOW_STATUS_CODE]]=2,DB_TBL_DATA_FIELDS[[#This Row],[FIELD_STATUS_CODE]]=0),
DB_TBL_DATA_FIELDS[[#This Row],[FIELD_STATUS_CODE]],
"")
)</f>
        <v/>
      </c>
      <c r="Z26" s="59" t="str">
        <f ca="1">IF(DB_TBL_DATA_FIELDS[[#This Row],[FIELD_STATUS_CODE]]=0,IF(NOT(DB_TBL_DATA_FIELDS[[#This Row],[FIELD_VALID_CUSTOM_LOGIC]]),
"Must be at least "&amp;CONFIG_IDEA_SAVINGS_MONTH_MIN&amp;" months after first savings deposit date",""),"")</f>
        <v/>
      </c>
      <c r="AA26" s="12">
        <v>7</v>
      </c>
      <c r="AB26" s="12" t="s">
        <v>2239</v>
      </c>
      <c r="AC26" s="8"/>
    </row>
    <row r="27" spans="1:29" x14ac:dyDescent="0.2">
      <c r="A27" s="4"/>
      <c r="B27" s="4" t="s">
        <v>2233</v>
      </c>
      <c r="C27" s="8" t="str">
        <f ca="1">IF($H$9&lt;&gt;"I",IF(DB_TBL_DATA_FIELDS[[#This Row],[SHEET_REF_WISH]]&lt;&gt;"",DB_TBL_DATA_FIELDS[[#This Row],[SHEET_REF_WISH]],""),IF(DB_TBL_DATA_FIELDS[[#This Row],[SHEET_REF_IDEA]]&lt;&gt;"",DB_TBL_DATA_FIELDS[[#This Row],[SHEET_REF_IDEA]],""))</f>
        <v/>
      </c>
      <c r="D27" s="26" t="s">
        <v>2255</v>
      </c>
      <c r="E27" s="26" t="b">
        <v>0</v>
      </c>
      <c r="F27" s="21" t="b">
        <v>1</v>
      </c>
      <c r="G27" s="6" t="s">
        <v>2399</v>
      </c>
      <c r="H27" s="12" t="str">
        <f ca="1">IFERROR(VLOOKUP(DB_TBL_DATA_FIELDS[[#This Row],[FIELD_ID]],INDIRECT(DB_TBL_DATA_FIELDS[[#This Row],[SHEET_REF_CALC]]&amp;"!A:B"),2,FALSE),"")</f>
        <v/>
      </c>
      <c r="I27" s="23" t="str">
        <f ca="1">I28</f>
        <v/>
      </c>
      <c r="J27" s="6" t="b">
        <f ca="1">(DB_TBL_DATA_FIELDS[[#This Row],[FIELD_VALUE_RAW]]="")</f>
        <v>1</v>
      </c>
      <c r="K27" s="6" t="s">
        <v>11</v>
      </c>
      <c r="L27" s="8" t="b">
        <f ca="1">AND(IF(DB_TBL_DATA_FIELDS[[#This Row],[FIELD_VALID_CUSTOM_LOGIC]]="",TRUE,DB_TBL_DATA_FIELDS[[#This Row],[FIELD_VALID_CUSTOM_LOGIC]]),DB_TBL_DATA_FIELDS[[#This Row],[RANGE_VALIDATION_PASSED_FLAG]])</f>
        <v>1</v>
      </c>
      <c r="M2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 s="8" t="str">
        <f ca="1">IF(DB_TBL_DATA_FIELDS[[#This Row],[SHEET_REF_CALC]]="","",IF(DB_TBL_DATA_FIELDS[[#This Row],[FIELD_EMPTY_FLAG]],IF(NOT(DB_TBL_DATA_FIELDS[[#This Row],[FIELD_REQ_FLAG]]),-1,1),IF(NOT(DB_TBL_DATA_FIELDS[[#This Row],[FIELD_VALID_FLAG]]),0,2)))</f>
        <v/>
      </c>
      <c r="O27" s="8" t="str">
        <f ca="1">IFERROR(VLOOKUP(DB_TBL_DATA_FIELDS[[#This Row],[FIELD_STATUS_CODE]],DB_TBL_CONFIG_FIELDSTATUSCODES[#All],3,FALSE),"")</f>
        <v/>
      </c>
      <c r="P27" s="8" t="str">
        <f ca="1">IFERROR(VLOOKUP(DB_TBL_DATA_FIELDS[[#This Row],[FIELD_STATUS_CODE]],DB_TBL_CONFIG_FIELDSTATUSCODES[#All],4,FALSE),"")</f>
        <v/>
      </c>
      <c r="Q27" s="8" t="b">
        <f>TRUE</f>
        <v>1</v>
      </c>
      <c r="R27" s="8" t="b">
        <f>TRUE</f>
        <v>1</v>
      </c>
      <c r="S27" s="4" t="s">
        <v>11</v>
      </c>
      <c r="T27" s="8">
        <f ca="1">IF(DB_TBL_DATA_FIELDS[[#This Row],[RANGE_VALIDATION_FLAG]]="Text",LEN(DB_TBL_DATA_FIELDS[[#This Row],[FIELD_VALUE_RAW]]),IFERROR(VALUE(DB_TBL_DATA_FIELDS[[#This Row],[FIELD_VALUE_RAW]]),-1))</f>
        <v>0</v>
      </c>
      <c r="U27" s="8">
        <v>0</v>
      </c>
      <c r="V27" s="8">
        <v>32767</v>
      </c>
      <c r="W27" s="8" t="b">
        <f ca="1">IF(NOT(DB_TBL_DATA_FIELDS[[#This Row],[RANGE_VALIDATION_ON_FLAG]]),TRUE,
AND(DB_TBL_DATA_FIELDS[[#This Row],[RANGE_VALUE_LEN]]&gt;=DB_TBL_DATA_FIELDS[[#This Row],[RANGE_VALIDATION_MIN]],DB_TBL_DATA_FIELDS[[#This Row],[RANGE_VALUE_LEN]]&lt;=DB_TBL_DATA_FIELDS[[#This Row],[RANGE_VALIDATION_MAX]]))</f>
        <v>1</v>
      </c>
      <c r="X27" s="8">
        <v>1</v>
      </c>
      <c r="Y27" s="8" t="str">
        <f ca="1">IF(DB_TBL_DATA_FIELDS[[#This Row],[PCT_CALC_SHOW_STATUS_CODE]]=1,
DB_TBL_DATA_FIELDS[[#This Row],[FIELD_STATUS_CODE]],
IF(AND(DB_TBL_DATA_FIELDS[[#This Row],[PCT_CALC_SHOW_STATUS_CODE]]=2,DB_TBL_DATA_FIELDS[[#This Row],[FIELD_STATUS_CODE]]=0),
DB_TBL_DATA_FIELDS[[#This Row],[FIELD_STATUS_CODE]],
"")
)</f>
        <v/>
      </c>
      <c r="Z27" s="8"/>
      <c r="AA27" s="12">
        <v>8</v>
      </c>
      <c r="AB27" s="12" t="s">
        <v>2239</v>
      </c>
      <c r="AC27" s="8"/>
    </row>
    <row r="28" spans="1:29" ht="13.5" thickBot="1" x14ac:dyDescent="0.25">
      <c r="A28" s="47"/>
      <c r="B28" s="47" t="s">
        <v>2233</v>
      </c>
      <c r="C28" s="48" t="str">
        <f ca="1">IF($H$9&lt;&gt;"I",IF(DB_TBL_DATA_FIELDS[[#This Row],[SHEET_REF_WISH]]&lt;&gt;"",DB_TBL_DATA_FIELDS[[#This Row],[SHEET_REF_WISH]],""),IF(DB_TBL_DATA_FIELDS[[#This Row],[SHEET_REF_IDEA]]&lt;&gt;"",DB_TBL_DATA_FIELDS[[#This Row],[SHEET_REF_IDEA]],""))</f>
        <v/>
      </c>
      <c r="D28" s="46" t="s">
        <v>2254</v>
      </c>
      <c r="E28" s="46" t="b">
        <v>1</v>
      </c>
      <c r="F28" s="51" t="b">
        <v>1</v>
      </c>
      <c r="G28" s="52" t="s">
        <v>2398</v>
      </c>
      <c r="H28" s="55" t="str">
        <f ca="1">IF(H27="","",IFERROR(VLOOKUP(H27,'$DB.LOOKUP'!T:U,2,FALSE),"{INVALID}"))</f>
        <v/>
      </c>
      <c r="I28" s="55" t="str">
        <f ca="1">IF(DB_TBL_DATA_FIELDS[[#This Row],[FIELD_EMPTY_FLAG]],"",OR(DB_TBL_DATA_FIELDS[[#This Row],[FIELD_VALUE_RAW]]="",DB_TBL_DATA_FIELDS[[#This Row],[FIELD_VALUE_RAW]]&lt;&gt;"{INVALID}"))</f>
        <v/>
      </c>
      <c r="J28" s="52" t="b">
        <f ca="1">(DB_TBL_DATA_FIELDS[[#This Row],[FIELD_VALUE_RAW]]="")</f>
        <v>1</v>
      </c>
      <c r="K28" s="52" t="s">
        <v>11</v>
      </c>
      <c r="L28" s="48" t="b">
        <f ca="1">AND(IF(DB_TBL_DATA_FIELDS[[#This Row],[FIELD_VALID_CUSTOM_LOGIC]]="",TRUE,DB_TBL_DATA_FIELDS[[#This Row],[FIELD_VALID_CUSTOM_LOGIC]]),DB_TBL_DATA_FIELDS[[#This Row],[RANGE_VALIDATION_PASSED_FLAG]])</f>
        <v>1</v>
      </c>
      <c r="M28"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 s="48" t="str">
        <f ca="1">IF(DB_TBL_DATA_FIELDS[[#This Row],[SHEET_REF_CALC]]="","",IF(DB_TBL_DATA_FIELDS[[#This Row],[FIELD_EMPTY_FLAG]],IF(NOT(DB_TBL_DATA_FIELDS[[#This Row],[FIELD_REQ_FLAG]]),-1,1),IF(NOT(DB_TBL_DATA_FIELDS[[#This Row],[FIELD_VALID_FLAG]]),0,2)))</f>
        <v/>
      </c>
      <c r="O28" s="48" t="str">
        <f ca="1">IFERROR(VLOOKUP(DB_TBL_DATA_FIELDS[[#This Row],[FIELD_STATUS_CODE]],DB_TBL_CONFIG_FIELDSTATUSCODES[#All],3,FALSE),"")</f>
        <v/>
      </c>
      <c r="P28" s="48" t="str">
        <f ca="1">IFERROR(VLOOKUP(DB_TBL_DATA_FIELDS[[#This Row],[FIELD_STATUS_CODE]],DB_TBL_CONFIG_FIELDSTATUSCODES[#All],4,FALSE),"")</f>
        <v/>
      </c>
      <c r="Q28" s="48" t="b">
        <f>TRUE</f>
        <v>1</v>
      </c>
      <c r="R28" s="48" t="b">
        <f>TRUE</f>
        <v>1</v>
      </c>
      <c r="S28" s="47" t="s">
        <v>11</v>
      </c>
      <c r="T28" s="48">
        <f ca="1">IF(DB_TBL_DATA_FIELDS[[#This Row],[RANGE_VALIDATION_FLAG]]="Text",LEN(DB_TBL_DATA_FIELDS[[#This Row],[FIELD_VALUE_RAW]]),IFERROR(VALUE(DB_TBL_DATA_FIELDS[[#This Row],[FIELD_VALUE_RAW]]),-1))</f>
        <v>0</v>
      </c>
      <c r="U28" s="48">
        <v>0</v>
      </c>
      <c r="V28" s="48">
        <v>32767</v>
      </c>
      <c r="W28" s="48" t="b">
        <f ca="1">IF(NOT(DB_TBL_DATA_FIELDS[[#This Row],[RANGE_VALIDATION_ON_FLAG]]),TRUE,
AND(DB_TBL_DATA_FIELDS[[#This Row],[RANGE_VALUE_LEN]]&gt;=DB_TBL_DATA_FIELDS[[#This Row],[RANGE_VALIDATION_MIN]],DB_TBL_DATA_FIELDS[[#This Row],[RANGE_VALUE_LEN]]&lt;=DB_TBL_DATA_FIELDS[[#This Row],[RANGE_VALIDATION_MAX]]))</f>
        <v>1</v>
      </c>
      <c r="X28" s="48">
        <v>1</v>
      </c>
      <c r="Y28" s="48" t="str">
        <f ca="1">IF(DB_TBL_DATA_FIELDS[[#This Row],[PCT_CALC_SHOW_STATUS_CODE]]=1,
DB_TBL_DATA_FIELDS[[#This Row],[FIELD_STATUS_CODE]],
IF(AND(DB_TBL_DATA_FIELDS[[#This Row],[PCT_CALC_SHOW_STATUS_CODE]]=2,DB_TBL_DATA_FIELDS[[#This Row],[FIELD_STATUS_CODE]]=0),
DB_TBL_DATA_FIELDS[[#This Row],[FIELD_STATUS_CODE]],
"")
)</f>
        <v/>
      </c>
      <c r="Z28" s="48"/>
      <c r="AA28" s="53">
        <v>8</v>
      </c>
      <c r="AB28" s="53" t="s">
        <v>2239</v>
      </c>
      <c r="AC28" s="48" t="s">
        <v>2256</v>
      </c>
    </row>
    <row r="29" spans="1:29" x14ac:dyDescent="0.2">
      <c r="A29" s="4" t="s">
        <v>2232</v>
      </c>
      <c r="B29" s="4" t="s">
        <v>2233</v>
      </c>
      <c r="C29" s="8" t="str">
        <f ca="1">IF($H$9&lt;&gt;"I",IF(DB_TBL_DATA_FIELDS[[#This Row],[SHEET_REF_WISH]]&lt;&gt;"",DB_TBL_DATA_FIELDS[[#This Row],[SHEET_REF_WISH]],""),IF(DB_TBL_DATA_FIELDS[[#This Row],[SHEET_REF_IDEA]]&lt;&gt;"",DB_TBL_DATA_FIELDS[[#This Row],[SHEET_REF_IDEA]],""))</f>
        <v>WISH</v>
      </c>
      <c r="D29" s="26" t="s">
        <v>2257</v>
      </c>
      <c r="E29" s="26" t="b">
        <v>1</v>
      </c>
      <c r="F29" s="21" t="b">
        <v>1</v>
      </c>
      <c r="G29" s="6" t="s">
        <v>2258</v>
      </c>
      <c r="H29" s="12" t="str">
        <f ca="1">IFERROR(VLOOKUP(DB_TBL_DATA_FIELDS[[#This Row],[FIELD_ID]],INDIRECT(DB_TBL_DATA_FIELDS[[#This Row],[SHEET_REF_CALC]]&amp;"!A:B"),2,FALSE),"")</f>
        <v/>
      </c>
      <c r="I29" s="27"/>
      <c r="J29" s="6" t="b">
        <f ca="1">(DB_TBL_DATA_FIELDS[[#This Row],[FIELD_VALUE_RAW]]="")</f>
        <v>1</v>
      </c>
      <c r="K29" s="6" t="s">
        <v>46</v>
      </c>
      <c r="L29" s="8" t="b">
        <f ca="1">AND(IF(DB_TBL_DATA_FIELDS[[#This Row],[FIELD_VALID_CUSTOM_LOGIC]]="",TRUE,DB_TBL_DATA_FIELDS[[#This Row],[FIELD_VALID_CUSTOM_LOGIC]]),DB_TBL_DATA_FIELDS[[#This Row],[RANGE_VALIDATION_PASSED_FLAG]])</f>
        <v>0</v>
      </c>
      <c r="M2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 s="8">
        <f ca="1">IF(DB_TBL_DATA_FIELDS[[#This Row],[SHEET_REF_CALC]]="","",IF(DB_TBL_DATA_FIELDS[[#This Row],[FIELD_EMPTY_FLAG]],IF(NOT(DB_TBL_DATA_FIELDS[[#This Row],[FIELD_REQ_FLAG]]),-1,1),IF(NOT(DB_TBL_DATA_FIELDS[[#This Row],[FIELD_VALID_FLAG]]),0,2)))</f>
        <v>1</v>
      </c>
      <c r="O29" s="8" t="str">
        <f ca="1">IFERROR(VLOOKUP(DB_TBL_DATA_FIELDS[[#This Row],[FIELD_STATUS_CODE]],DB_TBL_CONFIG_FIELDSTATUSCODES[#All],3,FALSE),"")</f>
        <v>Required</v>
      </c>
      <c r="P29" s="8" t="str">
        <f ca="1">IFERROR(VLOOKUP(DB_TBL_DATA_FIELDS[[#This Row],[FIELD_STATUS_CODE]],DB_TBL_CONFIG_FIELDSTATUSCODES[#All],4,FALSE),"")</f>
        <v>i</v>
      </c>
      <c r="Q29" s="8" t="b">
        <f>TRUE</f>
        <v>1</v>
      </c>
      <c r="R29" s="8" t="b">
        <f>TRUE</f>
        <v>1</v>
      </c>
      <c r="S29" s="4" t="s">
        <v>46</v>
      </c>
      <c r="T29" s="8">
        <f ca="1">IF(DB_TBL_DATA_FIELDS[[#This Row],[RANGE_VALIDATION_FLAG]]="Text",LEN(DB_TBL_DATA_FIELDS[[#This Row],[FIELD_VALUE_RAW]]),IFERROR(VALUE(DB_TBL_DATA_FIELDS[[#This Row],[FIELD_VALUE_RAW]]),-1))</f>
        <v>-1</v>
      </c>
      <c r="U29" s="8">
        <v>0</v>
      </c>
      <c r="V29" s="8">
        <v>999999999999</v>
      </c>
      <c r="W29" s="8" t="b">
        <f ca="1">IF(NOT(DB_TBL_DATA_FIELDS[[#This Row],[RANGE_VALIDATION_ON_FLAG]]),TRUE,
AND(DB_TBL_DATA_FIELDS[[#This Row],[RANGE_VALUE_LEN]]&gt;=DB_TBL_DATA_FIELDS[[#This Row],[RANGE_VALIDATION_MIN]],DB_TBL_DATA_FIELDS[[#This Row],[RANGE_VALUE_LEN]]&lt;=DB_TBL_DATA_FIELDS[[#This Row],[RANGE_VALIDATION_MAX]]))</f>
        <v>0</v>
      </c>
      <c r="X29" s="8">
        <v>1</v>
      </c>
      <c r="Y29" s="8">
        <f ca="1">IF(DB_TBL_DATA_FIELDS[[#This Row],[PCT_CALC_SHOW_STATUS_CODE]]=1,
DB_TBL_DATA_FIELDS[[#This Row],[FIELD_STATUS_CODE]],
IF(AND(DB_TBL_DATA_FIELDS[[#This Row],[PCT_CALC_SHOW_STATUS_CODE]]=2,DB_TBL_DATA_FIELDS[[#This Row],[FIELD_STATUS_CODE]]=0),
DB_TBL_DATA_FIELDS[[#This Row],[FIELD_STATUS_CODE]],
"")
)</f>
        <v>1</v>
      </c>
      <c r="Z29" s="8"/>
      <c r="AA29" s="12">
        <v>9</v>
      </c>
      <c r="AB29" s="12" t="s">
        <v>2259</v>
      </c>
      <c r="AC29" s="8"/>
    </row>
    <row r="30" spans="1:29" x14ac:dyDescent="0.2">
      <c r="A30" s="4" t="s">
        <v>2232</v>
      </c>
      <c r="B30" s="4" t="s">
        <v>2233</v>
      </c>
      <c r="C30" s="8" t="str">
        <f ca="1">IF($H$9&lt;&gt;"I",IF(DB_TBL_DATA_FIELDS[[#This Row],[SHEET_REF_WISH]]&lt;&gt;"",DB_TBL_DATA_FIELDS[[#This Row],[SHEET_REF_WISH]],""),IF(DB_TBL_DATA_FIELDS[[#This Row],[SHEET_REF_IDEA]]&lt;&gt;"",DB_TBL_DATA_FIELDS[[#This Row],[SHEET_REF_IDEA]],""))</f>
        <v>WISH</v>
      </c>
      <c r="D30" s="26" t="s">
        <v>2260</v>
      </c>
      <c r="E30" s="26" t="b">
        <v>1</v>
      </c>
      <c r="F30" s="21" t="b">
        <v>1</v>
      </c>
      <c r="G30" s="6" t="s">
        <v>2261</v>
      </c>
      <c r="H30" s="23" t="str">
        <f ca="1">IFERROR(TEXT(VLOOKUP(DB_TBL_DATA_FIELDS[[#This Row],[FIELD_ID]],INDIRECT(DB_TBL_DATA_FIELDS[[#This Row],[SHEET_REF_CALC]]&amp;"!A:B"),2,FALSE),"MM/DD/YYYY"),"")</f>
        <v/>
      </c>
      <c r="I30" s="27"/>
      <c r="J30" s="6" t="b">
        <f ca="1">(DB_TBL_DATA_FIELDS[[#This Row],[FIELD_VALUE_RAW]]="")</f>
        <v>1</v>
      </c>
      <c r="K30" s="6" t="s">
        <v>36</v>
      </c>
      <c r="L30" s="8" t="b">
        <f ca="1">AND(IF(DB_TBL_DATA_FIELDS[[#This Row],[FIELD_VALID_CUSTOM_LOGIC]]="",TRUE,DB_TBL_DATA_FIELDS[[#This Row],[FIELD_VALID_CUSTOM_LOGIC]]),DB_TBL_DATA_FIELDS[[#This Row],[RANGE_VALIDATION_PASSED_FLAG]])</f>
        <v>1</v>
      </c>
      <c r="M3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 s="8">
        <f ca="1">IF(DB_TBL_DATA_FIELDS[[#This Row],[SHEET_REF_CALC]]="","",IF(DB_TBL_DATA_FIELDS[[#This Row],[FIELD_EMPTY_FLAG]],IF(NOT(DB_TBL_DATA_FIELDS[[#This Row],[FIELD_REQ_FLAG]]),-1,1),IF(NOT(DB_TBL_DATA_FIELDS[[#This Row],[FIELD_VALID_FLAG]]),0,2)))</f>
        <v>1</v>
      </c>
      <c r="O30" s="8" t="str">
        <f ca="1">IFERROR(VLOOKUP(DB_TBL_DATA_FIELDS[[#This Row],[FIELD_STATUS_CODE]],DB_TBL_CONFIG_FIELDSTATUSCODES[#All],3,FALSE),"")</f>
        <v>Required</v>
      </c>
      <c r="P30" s="8" t="str">
        <f ca="1">IFERROR(VLOOKUP(DB_TBL_DATA_FIELDS[[#This Row],[FIELD_STATUS_CODE]],DB_TBL_CONFIG_FIELDSTATUSCODES[#All],4,FALSE),"")</f>
        <v>i</v>
      </c>
      <c r="Q30" s="8" t="b">
        <f>TRUE</f>
        <v>1</v>
      </c>
      <c r="R30" s="8" t="b">
        <f>TRUE</f>
        <v>1</v>
      </c>
      <c r="S30" s="4" t="s">
        <v>11</v>
      </c>
      <c r="T30" s="8">
        <f ca="1">IF(DB_TBL_DATA_FIELDS[[#This Row],[RANGE_VALIDATION_FLAG]]="Text",LEN(DB_TBL_DATA_FIELDS[[#This Row],[FIELD_VALUE_RAW]]),IFERROR(VALUE(DB_TBL_DATA_FIELDS[[#This Row],[FIELD_VALUE_RAW]]),-1))</f>
        <v>0</v>
      </c>
      <c r="U30" s="8">
        <v>0</v>
      </c>
      <c r="V30" s="8">
        <v>32767</v>
      </c>
      <c r="W30" s="8" t="b">
        <f ca="1">IF(NOT(DB_TBL_DATA_FIELDS[[#This Row],[RANGE_VALIDATION_ON_FLAG]]),TRUE,
AND(DB_TBL_DATA_FIELDS[[#This Row],[RANGE_VALUE_LEN]]&gt;=DB_TBL_DATA_FIELDS[[#This Row],[RANGE_VALIDATION_MIN]],DB_TBL_DATA_FIELDS[[#This Row],[RANGE_VALUE_LEN]]&lt;=DB_TBL_DATA_FIELDS[[#This Row],[RANGE_VALIDATION_MAX]]))</f>
        <v>1</v>
      </c>
      <c r="X30" s="8">
        <v>1</v>
      </c>
      <c r="Y30" s="8">
        <f ca="1">IF(DB_TBL_DATA_FIELDS[[#This Row],[PCT_CALC_SHOW_STATUS_CODE]]=1,
DB_TBL_DATA_FIELDS[[#This Row],[FIELD_STATUS_CODE]],
IF(AND(DB_TBL_DATA_FIELDS[[#This Row],[PCT_CALC_SHOW_STATUS_CODE]]=2,DB_TBL_DATA_FIELDS[[#This Row],[FIELD_STATUS_CODE]]=0),
DB_TBL_DATA_FIELDS[[#This Row],[FIELD_STATUS_CODE]],
"")
)</f>
        <v>1</v>
      </c>
      <c r="Z30" s="8"/>
      <c r="AA30" s="12">
        <v>10</v>
      </c>
      <c r="AB30" s="12" t="s">
        <v>2259</v>
      </c>
      <c r="AC30" s="8"/>
    </row>
    <row r="31" spans="1:29" x14ac:dyDescent="0.2">
      <c r="A31" s="4" t="s">
        <v>2232</v>
      </c>
      <c r="B31" s="4" t="s">
        <v>2233</v>
      </c>
      <c r="C31" s="8" t="str">
        <f ca="1">IF($H$9&lt;&gt;"I",IF(DB_TBL_DATA_FIELDS[[#This Row],[SHEET_REF_WISH]]&lt;&gt;"",DB_TBL_DATA_FIELDS[[#This Row],[SHEET_REF_WISH]],""),IF(DB_TBL_DATA_FIELDS[[#This Row],[SHEET_REF_IDEA]]&lt;&gt;"",DB_TBL_DATA_FIELDS[[#This Row],[SHEET_REF_IDEA]],""))</f>
        <v>WISH</v>
      </c>
      <c r="D31" s="26" t="s">
        <v>2266</v>
      </c>
      <c r="E31" s="26" t="b">
        <v>0</v>
      </c>
      <c r="F31" s="21" t="b">
        <v>1</v>
      </c>
      <c r="G31" s="6" t="s">
        <v>2267</v>
      </c>
      <c r="H31" s="12" t="str">
        <f ca="1">IFERROR(VLOOKUP(DB_TBL_DATA_FIELDS[[#This Row],[FIELD_ID]],INDIRECT(DB_TBL_DATA_FIELDS[[#This Row],[SHEET_REF_CALC]]&amp;"!A:B"),2,FALSE),"")</f>
        <v/>
      </c>
      <c r="I31" s="23" t="str">
        <f ca="1">IF(DB_TBL_DATA_FIELDS[[#This Row],[FIELD_EMPTY_FLAG]],"",DB_TBL_DATA_FIELDS[[#This Row],[FIELD_VALUE_RAW]]&lt;=CONFIG_INCOME_TO_AMI_LIMIT)</f>
        <v/>
      </c>
      <c r="J31" s="6" t="b">
        <f ca="1">(DB_TBL_DATA_FIELDS[[#This Row],[FIELD_VALUE_RAW]]="")</f>
        <v>1</v>
      </c>
      <c r="K31" s="6" t="s">
        <v>46</v>
      </c>
      <c r="L31" s="8" t="b">
        <f ca="1">AND(IF(DB_TBL_DATA_FIELDS[[#This Row],[FIELD_VALID_CUSTOM_LOGIC]]="",TRUE,DB_TBL_DATA_FIELDS[[#This Row],[FIELD_VALID_CUSTOM_LOGIC]]),DB_TBL_DATA_FIELDS[[#This Row],[RANGE_VALIDATION_PASSED_FLAG]])</f>
        <v>0</v>
      </c>
      <c r="M3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1" s="8">
        <f ca="1">IF(DB_TBL_DATA_FIELDS[[#This Row],[SHEET_REF_CALC]]="","",IF(DB_TBL_DATA_FIELDS[[#This Row],[FIELD_EMPTY_FLAG]],IF(NOT(DB_TBL_DATA_FIELDS[[#This Row],[FIELD_REQ_FLAG]]),-1,1),IF(NOT(DB_TBL_DATA_FIELDS[[#This Row],[FIELD_VALID_FLAG]]),0,2)))</f>
        <v>1</v>
      </c>
      <c r="O31" s="8" t="str">
        <f ca="1">IFERROR(VLOOKUP(DB_TBL_DATA_FIELDS[[#This Row],[FIELD_STATUS_CODE]],DB_TBL_CONFIG_FIELDSTATUSCODES[#All],3,FALSE),"")</f>
        <v>Required</v>
      </c>
      <c r="P31" s="8" t="str">
        <f ca="1">IFERROR(VLOOKUP(DB_TBL_DATA_FIELDS[[#This Row],[FIELD_STATUS_CODE]],DB_TBL_CONFIG_FIELDSTATUSCODES[#All],4,FALSE),"")</f>
        <v>i</v>
      </c>
      <c r="Q31" s="8" t="b">
        <f>TRUE</f>
        <v>1</v>
      </c>
      <c r="R31" s="8" t="b">
        <f>TRUE</f>
        <v>1</v>
      </c>
      <c r="S31" s="4" t="s">
        <v>46</v>
      </c>
      <c r="T31" s="8">
        <f ca="1">IF(DB_TBL_DATA_FIELDS[[#This Row],[RANGE_VALIDATION_FLAG]]="Text",LEN(DB_TBL_DATA_FIELDS[[#This Row],[FIELD_VALUE_RAW]]),IFERROR(VALUE(DB_TBL_DATA_FIELDS[[#This Row],[FIELD_VALUE_RAW]]),-1))</f>
        <v>-1</v>
      </c>
      <c r="U31" s="8">
        <v>0</v>
      </c>
      <c r="V31" s="58">
        <f>CONFIG_INCOME_TO_AMI_LIMIT</f>
        <v>0.8</v>
      </c>
      <c r="W31" s="8" t="b">
        <f ca="1">IF(NOT(DB_TBL_DATA_FIELDS[[#This Row],[RANGE_VALIDATION_ON_FLAG]]),TRUE,
AND(DB_TBL_DATA_FIELDS[[#This Row],[RANGE_VALUE_LEN]]&gt;=DB_TBL_DATA_FIELDS[[#This Row],[RANGE_VALIDATION_MIN]],DB_TBL_DATA_FIELDS[[#This Row],[RANGE_VALUE_LEN]]&lt;=DB_TBL_DATA_FIELDS[[#This Row],[RANGE_VALIDATION_MAX]]))</f>
        <v>0</v>
      </c>
      <c r="X31" s="8">
        <v>1</v>
      </c>
      <c r="Y31" s="8">
        <f ca="1">IF(DB_TBL_DATA_FIELDS[[#This Row],[PCT_CALC_SHOW_STATUS_CODE]]=1,
DB_TBL_DATA_FIELDS[[#This Row],[FIELD_STATUS_CODE]],
IF(AND(DB_TBL_DATA_FIELDS[[#This Row],[PCT_CALC_SHOW_STATUS_CODE]]=2,DB_TBL_DATA_FIELDS[[#This Row],[FIELD_STATUS_CODE]]=0),
DB_TBL_DATA_FIELDS[[#This Row],[FIELD_STATUS_CODE]],
"")
)</f>
        <v>1</v>
      </c>
      <c r="Z31" s="8"/>
      <c r="AA31" s="12">
        <v>12</v>
      </c>
      <c r="AB31" s="12" t="s">
        <v>2259</v>
      </c>
      <c r="AC31" s="8"/>
    </row>
    <row r="32" spans="1:29" ht="13.5" thickBot="1" x14ac:dyDescent="0.25">
      <c r="A32" s="47" t="s">
        <v>2232</v>
      </c>
      <c r="B32" s="47" t="s">
        <v>2233</v>
      </c>
      <c r="C32" s="48" t="str">
        <f ca="1">IF($H$9&lt;&gt;"I",IF(DB_TBL_DATA_FIELDS[[#This Row],[SHEET_REF_WISH]]&lt;&gt;"",DB_TBL_DATA_FIELDS[[#This Row],[SHEET_REF_WISH]],""),IF(DB_TBL_DATA_FIELDS[[#This Row],[SHEET_REF_IDEA]]&lt;&gt;"",DB_TBL_DATA_FIELDS[[#This Row],[SHEET_REF_IDEA]],""))</f>
        <v>WISH</v>
      </c>
      <c r="D32" s="46" t="s">
        <v>2270</v>
      </c>
      <c r="E32" s="46" t="b">
        <v>1</v>
      </c>
      <c r="F32" s="51" t="b">
        <v>1</v>
      </c>
      <c r="G32" s="52" t="s">
        <v>2271</v>
      </c>
      <c r="H32" s="53" t="str">
        <f ca="1">IFERROR(VLOOKUP(DB_TBL_DATA_FIELDS[[#This Row],[FIELD_ID]],INDIRECT(DB_TBL_DATA_FIELDS[[#This Row],[SHEET_REF_CALC]]&amp;"!A:B"),2,FALSE),"")</f>
        <v/>
      </c>
      <c r="I32" s="57"/>
      <c r="J32" s="52" t="b">
        <f ca="1">(DB_TBL_DATA_FIELDS[[#This Row],[FIELD_VALUE_RAW]]="")</f>
        <v>1</v>
      </c>
      <c r="K32" s="52" t="s">
        <v>46</v>
      </c>
      <c r="L32" s="48" t="b">
        <f ca="1">AND(IF(DB_TBL_DATA_FIELDS[[#This Row],[FIELD_VALID_CUSTOM_LOGIC]]="",TRUE,DB_TBL_DATA_FIELDS[[#This Row],[FIELD_VALID_CUSTOM_LOGIC]]),DB_TBL_DATA_FIELDS[[#This Row],[RANGE_VALIDATION_PASSED_FLAG]])</f>
        <v>0</v>
      </c>
      <c r="M32"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2" s="48">
        <f ca="1">IF(DB_TBL_DATA_FIELDS[[#This Row],[SHEET_REF_CALC]]="","",IF(DB_TBL_DATA_FIELDS[[#This Row],[FIELD_EMPTY_FLAG]],IF(NOT(DB_TBL_DATA_FIELDS[[#This Row],[FIELD_REQ_FLAG]]),-1,1),IF(NOT(DB_TBL_DATA_FIELDS[[#This Row],[FIELD_VALID_FLAG]]),0,2)))</f>
        <v>1</v>
      </c>
      <c r="O32" s="48" t="str">
        <f ca="1">IFERROR(VLOOKUP(DB_TBL_DATA_FIELDS[[#This Row],[FIELD_STATUS_CODE]],DB_TBL_CONFIG_FIELDSTATUSCODES[#All],3,FALSE),"")</f>
        <v>Required</v>
      </c>
      <c r="P32" s="48" t="str">
        <f ca="1">IFERROR(VLOOKUP(DB_TBL_DATA_FIELDS[[#This Row],[FIELD_STATUS_CODE]],DB_TBL_CONFIG_FIELDSTATUSCODES[#All],4,FALSE),"")</f>
        <v>i</v>
      </c>
      <c r="Q32" s="48" t="b">
        <f>TRUE</f>
        <v>1</v>
      </c>
      <c r="R32" s="48" t="b">
        <f>TRUE</f>
        <v>1</v>
      </c>
      <c r="S32" s="47" t="s">
        <v>46</v>
      </c>
      <c r="T32" s="48">
        <f ca="1">IF(DB_TBL_DATA_FIELDS[[#This Row],[RANGE_VALIDATION_FLAG]]="Text",LEN(DB_TBL_DATA_FIELDS[[#This Row],[FIELD_VALUE_RAW]]),IFERROR(VALUE(DB_TBL_DATA_FIELDS[[#This Row],[FIELD_VALUE_RAW]]),-1))</f>
        <v>-1</v>
      </c>
      <c r="U32" s="48">
        <v>1900</v>
      </c>
      <c r="V32" s="48">
        <v>9999</v>
      </c>
      <c r="W32" s="48" t="b">
        <f ca="1">IF(NOT(DB_TBL_DATA_FIELDS[[#This Row],[RANGE_VALIDATION_ON_FLAG]]),TRUE,
AND(DB_TBL_DATA_FIELDS[[#This Row],[RANGE_VALUE_LEN]]&gt;=DB_TBL_DATA_FIELDS[[#This Row],[RANGE_VALIDATION_MIN]],DB_TBL_DATA_FIELDS[[#This Row],[RANGE_VALUE_LEN]]&lt;=DB_TBL_DATA_FIELDS[[#This Row],[RANGE_VALIDATION_MAX]]))</f>
        <v>0</v>
      </c>
      <c r="X32" s="48">
        <v>1</v>
      </c>
      <c r="Y32" s="48">
        <f ca="1">IF(DB_TBL_DATA_FIELDS[[#This Row],[PCT_CALC_SHOW_STATUS_CODE]]=1,
DB_TBL_DATA_FIELDS[[#This Row],[FIELD_STATUS_CODE]],
IF(AND(DB_TBL_DATA_FIELDS[[#This Row],[PCT_CALC_SHOW_STATUS_CODE]]=2,DB_TBL_DATA_FIELDS[[#This Row],[FIELD_STATUS_CODE]]=0),
DB_TBL_DATA_FIELDS[[#This Row],[FIELD_STATUS_CODE]],
"")
)</f>
        <v>1</v>
      </c>
      <c r="Z32" s="48"/>
      <c r="AA32" s="53">
        <v>13</v>
      </c>
      <c r="AB32" s="53" t="s">
        <v>2259</v>
      </c>
      <c r="AC32" s="48"/>
    </row>
    <row r="33" spans="1:29" x14ac:dyDescent="0.2">
      <c r="A33" s="4" t="s">
        <v>2232</v>
      </c>
      <c r="B33" s="4" t="s">
        <v>2233</v>
      </c>
      <c r="C33" s="8" t="str">
        <f ca="1">IF($H$9&lt;&gt;"I",IF(DB_TBL_DATA_FIELDS[[#This Row],[SHEET_REF_WISH]]&lt;&gt;"",DB_TBL_DATA_FIELDS[[#This Row],[SHEET_REF_WISH]],""),IF(DB_TBL_DATA_FIELDS[[#This Row],[SHEET_REF_IDEA]]&lt;&gt;"",DB_TBL_DATA_FIELDS[[#This Row],[SHEET_REF_IDEA]],""))</f>
        <v>WISH</v>
      </c>
      <c r="D33" s="26" t="s">
        <v>2273</v>
      </c>
      <c r="E33" s="26" t="b">
        <v>1</v>
      </c>
      <c r="F33" s="21" t="b">
        <v>1</v>
      </c>
      <c r="G33" s="6" t="s">
        <v>2275</v>
      </c>
      <c r="H33" s="12" t="str">
        <f ca="1">IFERROR(VLOOKUP(DB_TBL_DATA_FIELDS[[#This Row],[FIELD_ID]],INDIRECT(DB_TBL_DATA_FIELDS[[#This Row],[SHEET_REF_CALC]]&amp;"!A:B"),2,FALSE),"")</f>
        <v/>
      </c>
      <c r="I33" s="27"/>
      <c r="J33" s="6" t="b">
        <f ca="1">(DB_TBL_DATA_FIELDS[[#This Row],[FIELD_VALUE_RAW]]="")</f>
        <v>1</v>
      </c>
      <c r="K33" s="6" t="s">
        <v>150</v>
      </c>
      <c r="L33" s="8" t="b">
        <f>AND(IF(DB_TBL_DATA_FIELDS[[#This Row],[FIELD_VALID_CUSTOM_LOGIC]]="",TRUE,DB_TBL_DATA_FIELDS[[#This Row],[FIELD_VALID_CUSTOM_LOGIC]]),DB_TBL_DATA_FIELDS[[#This Row],[RANGE_VALIDATION_PASSED_FLAG]])</f>
        <v>1</v>
      </c>
      <c r="M3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 s="8">
        <f ca="1">IF(DB_TBL_DATA_FIELDS[[#This Row],[SHEET_REF_CALC]]="","",IF(DB_TBL_DATA_FIELDS[[#This Row],[FIELD_EMPTY_FLAG]],IF(NOT(DB_TBL_DATA_FIELDS[[#This Row],[FIELD_REQ_FLAG]]),-1,1),IF(NOT(DB_TBL_DATA_FIELDS[[#This Row],[FIELD_VALID_FLAG]]),0,2)))</f>
        <v>1</v>
      </c>
      <c r="O33" s="8" t="str">
        <f ca="1">IFERROR(VLOOKUP(DB_TBL_DATA_FIELDS[[#This Row],[FIELD_STATUS_CODE]],DB_TBL_CONFIG_FIELDSTATUSCODES[#All],3,FALSE),"")</f>
        <v>Required</v>
      </c>
      <c r="P33" s="8" t="str">
        <f ca="1">IFERROR(VLOOKUP(DB_TBL_DATA_FIELDS[[#This Row],[FIELD_STATUS_CODE]],DB_TBL_CONFIG_FIELDSTATUSCODES[#All],4,FALSE),"")</f>
        <v>i</v>
      </c>
      <c r="Q33" s="8" t="b">
        <f>TRUE</f>
        <v>1</v>
      </c>
      <c r="R33" s="8" t="b">
        <v>0</v>
      </c>
      <c r="S33" s="4"/>
      <c r="T33" s="8">
        <f ca="1">IF(DB_TBL_DATA_FIELDS[[#This Row],[RANGE_VALIDATION_FLAG]]="Text",LEN(DB_TBL_DATA_FIELDS[[#This Row],[FIELD_VALUE_RAW]]),IFERROR(VALUE(DB_TBL_DATA_FIELDS[[#This Row],[FIELD_VALUE_RAW]]),-1))</f>
        <v>-1</v>
      </c>
      <c r="U33" s="8">
        <v>0</v>
      </c>
      <c r="V33" s="8">
        <v>1</v>
      </c>
      <c r="W33" s="8" t="b">
        <f>IF(NOT(DB_TBL_DATA_FIELDS[[#This Row],[RANGE_VALIDATION_ON_FLAG]]),TRUE,
AND(DB_TBL_DATA_FIELDS[[#This Row],[RANGE_VALUE_LEN]]&gt;=DB_TBL_DATA_FIELDS[[#This Row],[RANGE_VALIDATION_MIN]],DB_TBL_DATA_FIELDS[[#This Row],[RANGE_VALUE_LEN]]&lt;=DB_TBL_DATA_FIELDS[[#This Row],[RANGE_VALIDATION_MAX]]))</f>
        <v>1</v>
      </c>
      <c r="X33" s="8">
        <v>1</v>
      </c>
      <c r="Y33" s="8">
        <f ca="1">IF(DB_TBL_DATA_FIELDS[[#This Row],[PCT_CALC_SHOW_STATUS_CODE]]=1,
DB_TBL_DATA_FIELDS[[#This Row],[FIELD_STATUS_CODE]],
IF(AND(DB_TBL_DATA_FIELDS[[#This Row],[PCT_CALC_SHOW_STATUS_CODE]]=2,DB_TBL_DATA_FIELDS[[#This Row],[FIELD_STATUS_CODE]]=0),
DB_TBL_DATA_FIELDS[[#This Row],[FIELD_STATUS_CODE]],
"")
)</f>
        <v>1</v>
      </c>
      <c r="Z33" s="8"/>
      <c r="AA33" s="12">
        <v>14</v>
      </c>
      <c r="AB33" s="12" t="s">
        <v>2274</v>
      </c>
      <c r="AC33" s="8"/>
    </row>
    <row r="34" spans="1:29" x14ac:dyDescent="0.2">
      <c r="A34" s="4" t="s">
        <v>2232</v>
      </c>
      <c r="B34" s="4" t="s">
        <v>2233</v>
      </c>
      <c r="C34" s="8" t="str">
        <f ca="1">IF($H$9&lt;&gt;"I",IF(DB_TBL_DATA_FIELDS[[#This Row],[SHEET_REF_WISH]]&lt;&gt;"",DB_TBL_DATA_FIELDS[[#This Row],[SHEET_REF_WISH]],""),IF(DB_TBL_DATA_FIELDS[[#This Row],[SHEET_REF_IDEA]]&lt;&gt;"",DB_TBL_DATA_FIELDS[[#This Row],[SHEET_REF_IDEA]],""))</f>
        <v>WISH</v>
      </c>
      <c r="D34" s="26" t="s">
        <v>2276</v>
      </c>
      <c r="E34" s="26" t="b">
        <v>1</v>
      </c>
      <c r="F34" s="21" t="b">
        <v>1</v>
      </c>
      <c r="G34" s="6" t="s">
        <v>2277</v>
      </c>
      <c r="H34" s="12" t="str">
        <f ca="1">IFERROR(VLOOKUP(DB_TBL_DATA_FIELDS[[#This Row],[FIELD_ID]],INDIRECT(DB_TBL_DATA_FIELDS[[#This Row],[SHEET_REF_CALC]]&amp;"!A:B"),2,FALSE),"")</f>
        <v/>
      </c>
      <c r="I34" s="27"/>
      <c r="J34" s="6" t="b">
        <f ca="1">(DB_TBL_DATA_FIELDS[[#This Row],[FIELD_VALUE_RAW]]="")</f>
        <v>1</v>
      </c>
      <c r="K34" s="6" t="s">
        <v>150</v>
      </c>
      <c r="L34" s="8" t="b">
        <f>AND(IF(DB_TBL_DATA_FIELDS[[#This Row],[FIELD_VALID_CUSTOM_LOGIC]]="",TRUE,DB_TBL_DATA_FIELDS[[#This Row],[FIELD_VALID_CUSTOM_LOGIC]]),DB_TBL_DATA_FIELDS[[#This Row],[RANGE_VALIDATION_PASSED_FLAG]])</f>
        <v>1</v>
      </c>
      <c r="M3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4" s="8">
        <f ca="1">IF(DB_TBL_DATA_FIELDS[[#This Row],[SHEET_REF_CALC]]="","",IF(DB_TBL_DATA_FIELDS[[#This Row],[FIELD_EMPTY_FLAG]],IF(NOT(DB_TBL_DATA_FIELDS[[#This Row],[FIELD_REQ_FLAG]]),-1,1),IF(NOT(DB_TBL_DATA_FIELDS[[#This Row],[FIELD_VALID_FLAG]]),0,2)))</f>
        <v>1</v>
      </c>
      <c r="O34" s="8" t="str">
        <f ca="1">IFERROR(VLOOKUP(DB_TBL_DATA_FIELDS[[#This Row],[FIELD_STATUS_CODE]],DB_TBL_CONFIG_FIELDSTATUSCODES[#All],3,FALSE),"")</f>
        <v>Required</v>
      </c>
      <c r="P34" s="8" t="str">
        <f ca="1">IFERROR(VLOOKUP(DB_TBL_DATA_FIELDS[[#This Row],[FIELD_STATUS_CODE]],DB_TBL_CONFIG_FIELDSTATUSCODES[#All],4,FALSE),"")</f>
        <v>i</v>
      </c>
      <c r="Q34" s="8" t="b">
        <f>TRUE</f>
        <v>1</v>
      </c>
      <c r="R34" s="8" t="b">
        <v>0</v>
      </c>
      <c r="S34" s="4"/>
      <c r="T34" s="8">
        <f ca="1">IF(DB_TBL_DATA_FIELDS[[#This Row],[RANGE_VALIDATION_FLAG]]="Text",LEN(DB_TBL_DATA_FIELDS[[#This Row],[FIELD_VALUE_RAW]]),IFERROR(VALUE(DB_TBL_DATA_FIELDS[[#This Row],[FIELD_VALUE_RAW]]),-1))</f>
        <v>-1</v>
      </c>
      <c r="U34" s="8">
        <v>0</v>
      </c>
      <c r="V34" s="8">
        <v>1</v>
      </c>
      <c r="W34" s="8" t="b">
        <f>IF(NOT(DB_TBL_DATA_FIELDS[[#This Row],[RANGE_VALIDATION_ON_FLAG]]),TRUE,
AND(DB_TBL_DATA_FIELDS[[#This Row],[RANGE_VALUE_LEN]]&gt;=DB_TBL_DATA_FIELDS[[#This Row],[RANGE_VALIDATION_MIN]],DB_TBL_DATA_FIELDS[[#This Row],[RANGE_VALUE_LEN]]&lt;=DB_TBL_DATA_FIELDS[[#This Row],[RANGE_VALIDATION_MAX]]))</f>
        <v>1</v>
      </c>
      <c r="X34" s="8">
        <v>1</v>
      </c>
      <c r="Y34" s="8">
        <f ca="1">IF(DB_TBL_DATA_FIELDS[[#This Row],[PCT_CALC_SHOW_STATUS_CODE]]=1,
DB_TBL_DATA_FIELDS[[#This Row],[FIELD_STATUS_CODE]],
IF(AND(DB_TBL_DATA_FIELDS[[#This Row],[PCT_CALC_SHOW_STATUS_CODE]]=2,DB_TBL_DATA_FIELDS[[#This Row],[FIELD_STATUS_CODE]]=0),
DB_TBL_DATA_FIELDS[[#This Row],[FIELD_STATUS_CODE]],
"")
)</f>
        <v>1</v>
      </c>
      <c r="Z34" s="8"/>
      <c r="AA34" s="12">
        <v>15</v>
      </c>
      <c r="AB34" s="12" t="s">
        <v>2274</v>
      </c>
      <c r="AC34" s="8"/>
    </row>
    <row r="35" spans="1:29" x14ac:dyDescent="0.2">
      <c r="A35" s="4" t="s">
        <v>2232</v>
      </c>
      <c r="B35" s="4" t="s">
        <v>2233</v>
      </c>
      <c r="C35" s="8" t="str">
        <f ca="1">IF($H$9&lt;&gt;"I",IF(DB_TBL_DATA_FIELDS[[#This Row],[SHEET_REF_WISH]]&lt;&gt;"",DB_TBL_DATA_FIELDS[[#This Row],[SHEET_REF_WISH]],""),IF(DB_TBL_DATA_FIELDS[[#This Row],[SHEET_REF_IDEA]]&lt;&gt;"",DB_TBL_DATA_FIELDS[[#This Row],[SHEET_REF_IDEA]],""))</f>
        <v>WISH</v>
      </c>
      <c r="D35" s="26" t="s">
        <v>2278</v>
      </c>
      <c r="E35" s="26" t="b">
        <v>1</v>
      </c>
      <c r="F35" s="21" t="b">
        <v>1</v>
      </c>
      <c r="G35" s="6" t="s">
        <v>2284</v>
      </c>
      <c r="H35" s="12" t="str">
        <f ca="1">IFERROR(VLOOKUP(DB_TBL_DATA_FIELDS[[#This Row],[FIELD_ID]],INDIRECT(DB_TBL_DATA_FIELDS[[#This Row],[SHEET_REF_CALC]]&amp;"!A:B"),2,FALSE),"")</f>
        <v/>
      </c>
      <c r="I35" s="27"/>
      <c r="J35" s="6" t="b">
        <f ca="1">(DB_TBL_DATA_FIELDS[[#This Row],[FIELD_VALUE_RAW]]="")</f>
        <v>1</v>
      </c>
      <c r="K35" s="6" t="s">
        <v>11</v>
      </c>
      <c r="L35" s="8" t="b">
        <f ca="1">AND(IF(DB_TBL_DATA_FIELDS[[#This Row],[FIELD_VALID_CUSTOM_LOGIC]]="",TRUE,DB_TBL_DATA_FIELDS[[#This Row],[FIELD_VALID_CUSTOM_LOGIC]]),DB_TBL_DATA_FIELDS[[#This Row],[RANGE_VALIDATION_PASSED_FLAG]])</f>
        <v>1</v>
      </c>
      <c r="M3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5" s="8">
        <f ca="1">IF(DB_TBL_DATA_FIELDS[[#This Row],[SHEET_REF_CALC]]="","",IF(DB_TBL_DATA_FIELDS[[#This Row],[FIELD_EMPTY_FLAG]],IF(NOT(DB_TBL_DATA_FIELDS[[#This Row],[FIELD_REQ_FLAG]]),-1,1),IF(NOT(DB_TBL_DATA_FIELDS[[#This Row],[FIELD_VALID_FLAG]]),0,2)))</f>
        <v>1</v>
      </c>
      <c r="O35" s="8" t="str">
        <f ca="1">IFERROR(VLOOKUP(DB_TBL_DATA_FIELDS[[#This Row],[FIELD_STATUS_CODE]],DB_TBL_CONFIG_FIELDSTATUSCODES[#All],3,FALSE),"")</f>
        <v>Required</v>
      </c>
      <c r="P35" s="8" t="str">
        <f ca="1">IFERROR(VLOOKUP(DB_TBL_DATA_FIELDS[[#This Row],[FIELD_STATUS_CODE]],DB_TBL_CONFIG_FIELDSTATUSCODES[#All],4,FALSE),"")</f>
        <v>i</v>
      </c>
      <c r="Q35" s="8" t="b">
        <f>TRUE</f>
        <v>1</v>
      </c>
      <c r="R35" s="8" t="b">
        <f>TRUE</f>
        <v>1</v>
      </c>
      <c r="S35" s="4" t="s">
        <v>11</v>
      </c>
      <c r="T35" s="8">
        <f ca="1">IF(DB_TBL_DATA_FIELDS[[#This Row],[RANGE_VALIDATION_FLAG]]="Text",LEN(DB_TBL_DATA_FIELDS[[#This Row],[FIELD_VALUE_RAW]]),IFERROR(VALUE(DB_TBL_DATA_FIELDS[[#This Row],[FIELD_VALUE_RAW]]),-1))</f>
        <v>0</v>
      </c>
      <c r="U35" s="8">
        <v>0</v>
      </c>
      <c r="V35" s="8">
        <v>100</v>
      </c>
      <c r="W35" s="8" t="b">
        <f ca="1">IF(NOT(DB_TBL_DATA_FIELDS[[#This Row],[RANGE_VALIDATION_ON_FLAG]]),TRUE,
AND(DB_TBL_DATA_FIELDS[[#This Row],[RANGE_VALUE_LEN]]&gt;=DB_TBL_DATA_FIELDS[[#This Row],[RANGE_VALIDATION_MIN]],DB_TBL_DATA_FIELDS[[#This Row],[RANGE_VALUE_LEN]]&lt;=DB_TBL_DATA_FIELDS[[#This Row],[RANGE_VALIDATION_MAX]]))</f>
        <v>1</v>
      </c>
      <c r="X35" s="8">
        <v>1</v>
      </c>
      <c r="Y35" s="8">
        <f ca="1">IF(DB_TBL_DATA_FIELDS[[#This Row],[PCT_CALC_SHOW_STATUS_CODE]]=1,
DB_TBL_DATA_FIELDS[[#This Row],[FIELD_STATUS_CODE]],
IF(AND(DB_TBL_DATA_FIELDS[[#This Row],[PCT_CALC_SHOW_STATUS_CODE]]=2,DB_TBL_DATA_FIELDS[[#This Row],[FIELD_STATUS_CODE]]=0),
DB_TBL_DATA_FIELDS[[#This Row],[FIELD_STATUS_CODE]],
"")
)</f>
        <v>1</v>
      </c>
      <c r="Z35" s="8"/>
      <c r="AA35" s="12">
        <v>16</v>
      </c>
      <c r="AB35" s="12" t="s">
        <v>2274</v>
      </c>
      <c r="AC35" s="8"/>
    </row>
    <row r="36" spans="1:29" x14ac:dyDescent="0.2">
      <c r="A36" s="4" t="s">
        <v>2232</v>
      </c>
      <c r="B36" s="4" t="s">
        <v>2233</v>
      </c>
      <c r="C36" s="8" t="str">
        <f ca="1">IF($H$9&lt;&gt;"I",IF(DB_TBL_DATA_FIELDS[[#This Row],[SHEET_REF_WISH]]&lt;&gt;"",DB_TBL_DATA_FIELDS[[#This Row],[SHEET_REF_WISH]],""),IF(DB_TBL_DATA_FIELDS[[#This Row],[SHEET_REF_IDEA]]&lt;&gt;"",DB_TBL_DATA_FIELDS[[#This Row],[SHEET_REF_IDEA]],""))</f>
        <v>WISH</v>
      </c>
      <c r="D36" s="26" t="s">
        <v>2279</v>
      </c>
      <c r="E36" s="26" t="b">
        <v>1</v>
      </c>
      <c r="F36" s="21" t="b">
        <v>0</v>
      </c>
      <c r="G36" s="6" t="s">
        <v>2285</v>
      </c>
      <c r="H36" s="12" t="str">
        <f ca="1">IFERROR(VLOOKUP(DB_TBL_DATA_FIELDS[[#This Row],[FIELD_ID]],INDIRECT(DB_TBL_DATA_FIELDS[[#This Row],[SHEET_REF_CALC]]&amp;"!A:B"),2,FALSE),"")</f>
        <v/>
      </c>
      <c r="I36" s="27"/>
      <c r="J36" s="6" t="b">
        <f ca="1">(DB_TBL_DATA_FIELDS[[#This Row],[FIELD_VALUE_RAW]]="")</f>
        <v>1</v>
      </c>
      <c r="K36" s="6" t="s">
        <v>11</v>
      </c>
      <c r="L36" s="8" t="b">
        <f ca="1">AND(IF(DB_TBL_DATA_FIELDS[[#This Row],[FIELD_VALID_CUSTOM_LOGIC]]="",TRUE,DB_TBL_DATA_FIELDS[[#This Row],[FIELD_VALID_CUSTOM_LOGIC]]),DB_TBL_DATA_FIELDS[[#This Row],[RANGE_VALIDATION_PASSED_FLAG]])</f>
        <v>1</v>
      </c>
      <c r="M3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6" s="8">
        <f ca="1">IF(DB_TBL_DATA_FIELDS[[#This Row],[SHEET_REF_CALC]]="","",IF(DB_TBL_DATA_FIELDS[[#This Row],[FIELD_EMPTY_FLAG]],IF(NOT(DB_TBL_DATA_FIELDS[[#This Row],[FIELD_REQ_FLAG]]),-1,1),IF(NOT(DB_TBL_DATA_FIELDS[[#This Row],[FIELD_VALID_FLAG]]),0,2)))</f>
        <v>-1</v>
      </c>
      <c r="O36" s="8" t="str">
        <f ca="1">IFERROR(VLOOKUP(DB_TBL_DATA_FIELDS[[#This Row],[FIELD_STATUS_CODE]],DB_TBL_CONFIG_FIELDSTATUSCODES[#All],3,FALSE),"")</f>
        <v>Optional</v>
      </c>
      <c r="P36" s="8" t="str">
        <f ca="1">IFERROR(VLOOKUP(DB_TBL_DATA_FIELDS[[#This Row],[FIELD_STATUS_CODE]],DB_TBL_CONFIG_FIELDSTATUSCODES[#All],4,FALSE),"")</f>
        <v xml:space="preserve"> </v>
      </c>
      <c r="Q36" s="8" t="b">
        <f>TRUE</f>
        <v>1</v>
      </c>
      <c r="R36" s="8" t="b">
        <f>TRUE</f>
        <v>1</v>
      </c>
      <c r="S36" s="4" t="s">
        <v>11</v>
      </c>
      <c r="T36" s="8">
        <f ca="1">IF(DB_TBL_DATA_FIELDS[[#This Row],[RANGE_VALIDATION_FLAG]]="Text",LEN(DB_TBL_DATA_FIELDS[[#This Row],[FIELD_VALUE_RAW]]),IFERROR(VALUE(DB_TBL_DATA_FIELDS[[#This Row],[FIELD_VALUE_RAW]]),-1))</f>
        <v>0</v>
      </c>
      <c r="U36" s="8">
        <v>0</v>
      </c>
      <c r="V36" s="8">
        <v>100</v>
      </c>
      <c r="W36" s="8" t="b">
        <f ca="1">IF(NOT(DB_TBL_DATA_FIELDS[[#This Row],[RANGE_VALIDATION_ON_FLAG]]),TRUE,
AND(DB_TBL_DATA_FIELDS[[#This Row],[RANGE_VALUE_LEN]]&gt;=DB_TBL_DATA_FIELDS[[#This Row],[RANGE_VALIDATION_MIN]],DB_TBL_DATA_FIELDS[[#This Row],[RANGE_VALUE_LEN]]&lt;=DB_TBL_DATA_FIELDS[[#This Row],[RANGE_VALIDATION_MAX]]))</f>
        <v>1</v>
      </c>
      <c r="X36" s="8">
        <v>1</v>
      </c>
      <c r="Y36" s="8">
        <f ca="1">IF(DB_TBL_DATA_FIELDS[[#This Row],[PCT_CALC_SHOW_STATUS_CODE]]=1,
DB_TBL_DATA_FIELDS[[#This Row],[FIELD_STATUS_CODE]],
IF(AND(DB_TBL_DATA_FIELDS[[#This Row],[PCT_CALC_SHOW_STATUS_CODE]]=2,DB_TBL_DATA_FIELDS[[#This Row],[FIELD_STATUS_CODE]]=0),
DB_TBL_DATA_FIELDS[[#This Row],[FIELD_STATUS_CODE]],
"")
)</f>
        <v>-1</v>
      </c>
      <c r="Z36" s="8"/>
      <c r="AA36" s="12">
        <v>16</v>
      </c>
      <c r="AB36" s="12" t="s">
        <v>2274</v>
      </c>
      <c r="AC36" s="8"/>
    </row>
    <row r="37" spans="1:29" x14ac:dyDescent="0.2">
      <c r="A37" s="4" t="s">
        <v>2232</v>
      </c>
      <c r="B37" s="4" t="s">
        <v>2233</v>
      </c>
      <c r="C37" s="8" t="str">
        <f ca="1">IF($H$9&lt;&gt;"I",IF(DB_TBL_DATA_FIELDS[[#This Row],[SHEET_REF_WISH]]&lt;&gt;"",DB_TBL_DATA_FIELDS[[#This Row],[SHEET_REF_WISH]],""),IF(DB_TBL_DATA_FIELDS[[#This Row],[SHEET_REF_IDEA]]&lt;&gt;"",DB_TBL_DATA_FIELDS[[#This Row],[SHEET_REF_IDEA]],""))</f>
        <v>WISH</v>
      </c>
      <c r="D37" s="26" t="s">
        <v>2280</v>
      </c>
      <c r="E37" s="26" t="b">
        <v>1</v>
      </c>
      <c r="F37" s="21" t="b">
        <v>1</v>
      </c>
      <c r="G37" s="6" t="s">
        <v>2286</v>
      </c>
      <c r="H37" s="12" t="str">
        <f ca="1">IFERROR(VLOOKUP(DB_TBL_DATA_FIELDS[[#This Row],[FIELD_ID]],INDIRECT(DB_TBL_DATA_FIELDS[[#This Row],[SHEET_REF_CALC]]&amp;"!A:B"),2,FALSE),"")</f>
        <v/>
      </c>
      <c r="I37" s="27"/>
      <c r="J37" s="6" t="b">
        <f ca="1">(DB_TBL_DATA_FIELDS[[#This Row],[FIELD_VALUE_RAW]]="")</f>
        <v>1</v>
      </c>
      <c r="K37" s="6" t="s">
        <v>11</v>
      </c>
      <c r="L37" s="8" t="b">
        <f ca="1">AND(IF(DB_TBL_DATA_FIELDS[[#This Row],[FIELD_VALID_CUSTOM_LOGIC]]="",TRUE,DB_TBL_DATA_FIELDS[[#This Row],[FIELD_VALID_CUSTOM_LOGIC]]),DB_TBL_DATA_FIELDS[[#This Row],[RANGE_VALIDATION_PASSED_FLAG]])</f>
        <v>1</v>
      </c>
      <c r="M3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7" s="8">
        <f ca="1">IF(DB_TBL_DATA_FIELDS[[#This Row],[SHEET_REF_CALC]]="","",IF(DB_TBL_DATA_FIELDS[[#This Row],[FIELD_EMPTY_FLAG]],IF(NOT(DB_TBL_DATA_FIELDS[[#This Row],[FIELD_REQ_FLAG]]),-1,1),IF(NOT(DB_TBL_DATA_FIELDS[[#This Row],[FIELD_VALID_FLAG]]),0,2)))</f>
        <v>1</v>
      </c>
      <c r="O37" s="8" t="str">
        <f ca="1">IFERROR(VLOOKUP(DB_TBL_DATA_FIELDS[[#This Row],[FIELD_STATUS_CODE]],DB_TBL_CONFIG_FIELDSTATUSCODES[#All],3,FALSE),"")</f>
        <v>Required</v>
      </c>
      <c r="P37" s="8" t="str">
        <f ca="1">IFERROR(VLOOKUP(DB_TBL_DATA_FIELDS[[#This Row],[FIELD_STATUS_CODE]],DB_TBL_CONFIG_FIELDSTATUSCODES[#All],4,FALSE),"")</f>
        <v>i</v>
      </c>
      <c r="Q37" s="8" t="b">
        <f>TRUE</f>
        <v>1</v>
      </c>
      <c r="R37" s="8" t="b">
        <f>TRUE</f>
        <v>1</v>
      </c>
      <c r="S37" s="4" t="s">
        <v>11</v>
      </c>
      <c r="T37" s="8">
        <f ca="1">IF(DB_TBL_DATA_FIELDS[[#This Row],[RANGE_VALIDATION_FLAG]]="Text",LEN(DB_TBL_DATA_FIELDS[[#This Row],[FIELD_VALUE_RAW]]),IFERROR(VALUE(DB_TBL_DATA_FIELDS[[#This Row],[FIELD_VALUE_RAW]]),-1))</f>
        <v>0</v>
      </c>
      <c r="U37" s="8">
        <v>0</v>
      </c>
      <c r="V37" s="8">
        <v>25</v>
      </c>
      <c r="W37" s="8" t="b">
        <f ca="1">IF(NOT(DB_TBL_DATA_FIELDS[[#This Row],[RANGE_VALIDATION_ON_FLAG]]),TRUE,
AND(DB_TBL_DATA_FIELDS[[#This Row],[RANGE_VALUE_LEN]]&gt;=DB_TBL_DATA_FIELDS[[#This Row],[RANGE_VALIDATION_MIN]],DB_TBL_DATA_FIELDS[[#This Row],[RANGE_VALUE_LEN]]&lt;=DB_TBL_DATA_FIELDS[[#This Row],[RANGE_VALIDATION_MAX]]))</f>
        <v>1</v>
      </c>
      <c r="X37" s="8">
        <v>1</v>
      </c>
      <c r="Y37" s="8">
        <f ca="1">IF(DB_TBL_DATA_FIELDS[[#This Row],[PCT_CALC_SHOW_STATUS_CODE]]=1,
DB_TBL_DATA_FIELDS[[#This Row],[FIELD_STATUS_CODE]],
IF(AND(DB_TBL_DATA_FIELDS[[#This Row],[PCT_CALC_SHOW_STATUS_CODE]]=2,DB_TBL_DATA_FIELDS[[#This Row],[FIELD_STATUS_CODE]]=0),
DB_TBL_DATA_FIELDS[[#This Row],[FIELD_STATUS_CODE]],
"")
)</f>
        <v>1</v>
      </c>
      <c r="Z37" s="8"/>
      <c r="AA37" s="12">
        <v>17</v>
      </c>
      <c r="AB37" s="12" t="s">
        <v>2274</v>
      </c>
      <c r="AC37" s="8"/>
    </row>
    <row r="38" spans="1:29" x14ac:dyDescent="0.2">
      <c r="A38" s="4" t="s">
        <v>2232</v>
      </c>
      <c r="B38" s="4" t="s">
        <v>2233</v>
      </c>
      <c r="C38" s="8" t="str">
        <f ca="1">IF($H$9&lt;&gt;"I",IF(DB_TBL_DATA_FIELDS[[#This Row],[SHEET_REF_WISH]]&lt;&gt;"",DB_TBL_DATA_FIELDS[[#This Row],[SHEET_REF_WISH]],""),IF(DB_TBL_DATA_FIELDS[[#This Row],[SHEET_REF_IDEA]]&lt;&gt;"",DB_TBL_DATA_FIELDS[[#This Row],[SHEET_REF_IDEA]],""))</f>
        <v>WISH</v>
      </c>
      <c r="D38" s="26" t="s">
        <v>2281</v>
      </c>
      <c r="E38" s="26" t="b">
        <v>1</v>
      </c>
      <c r="F38" s="21" t="b">
        <v>1</v>
      </c>
      <c r="G38" s="6" t="s">
        <v>2287</v>
      </c>
      <c r="H38" s="12" t="str">
        <f ca="1">IFERROR(VLOOKUP(DB_TBL_DATA_FIELDS[[#This Row],[FIELD_ID]],INDIRECT(DB_TBL_DATA_FIELDS[[#This Row],[SHEET_REF_CALC]]&amp;"!A:B"),2,FALSE),"")</f>
        <v/>
      </c>
      <c r="I38" s="34" t="b">
        <f ca="1">NOT(LEFT(DB_TBL_DATA_FIELDS[[#This Row],[FIELD_VALUE_RAW]],1)="-")</f>
        <v>1</v>
      </c>
      <c r="J38" s="6" t="b">
        <f ca="1">(DB_TBL_DATA_FIELDS[[#This Row],[FIELD_VALUE_RAW]]="")</f>
        <v>1</v>
      </c>
      <c r="K38" s="6" t="s">
        <v>11</v>
      </c>
      <c r="L38" s="8" t="b">
        <f ca="1">AND(IF(DB_TBL_DATA_FIELDS[[#This Row],[FIELD_VALID_CUSTOM_LOGIC]]="",TRUE,DB_TBL_DATA_FIELDS[[#This Row],[FIELD_VALID_CUSTOM_LOGIC]]),DB_TBL_DATA_FIELDS[[#This Row],[RANGE_VALIDATION_PASSED_FLAG]])</f>
        <v>1</v>
      </c>
      <c r="M3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8" s="8">
        <f ca="1">IF(DB_TBL_DATA_FIELDS[[#This Row],[SHEET_REF_CALC]]="","",IF(DB_TBL_DATA_FIELDS[[#This Row],[FIELD_EMPTY_FLAG]],IF(NOT(DB_TBL_DATA_FIELDS[[#This Row],[FIELD_REQ_FLAG]]),-1,1),IF(NOT(DB_TBL_DATA_FIELDS[[#This Row],[FIELD_VALID_FLAG]]),0,2)))</f>
        <v>1</v>
      </c>
      <c r="O38" s="8" t="str">
        <f ca="1">IFERROR(VLOOKUP(DB_TBL_DATA_FIELDS[[#This Row],[FIELD_STATUS_CODE]],DB_TBL_CONFIG_FIELDSTATUSCODES[#All],3,FALSE),"")</f>
        <v>Required</v>
      </c>
      <c r="P38" s="8" t="str">
        <f ca="1">IFERROR(VLOOKUP(DB_TBL_DATA_FIELDS[[#This Row],[FIELD_STATUS_CODE]],DB_TBL_CONFIG_FIELDSTATUSCODES[#All],4,FALSE),"")</f>
        <v>i</v>
      </c>
      <c r="Q38" s="8" t="b">
        <f>TRUE</f>
        <v>1</v>
      </c>
      <c r="R38" s="8" t="b">
        <f>TRUE</f>
        <v>1</v>
      </c>
      <c r="S38" s="4" t="s">
        <v>11</v>
      </c>
      <c r="T38" s="8">
        <f ca="1">IF(DB_TBL_DATA_FIELDS[[#This Row],[RANGE_VALIDATION_FLAG]]="Text",LEN(DB_TBL_DATA_FIELDS[[#This Row],[FIELD_VALUE_RAW]]),IFERROR(VALUE(DB_TBL_DATA_FIELDS[[#This Row],[FIELD_VALUE_RAW]]),-1))</f>
        <v>0</v>
      </c>
      <c r="U38" s="8">
        <v>0</v>
      </c>
      <c r="V38" s="8">
        <v>10</v>
      </c>
      <c r="W38" s="8" t="b">
        <f ca="1">IF(NOT(DB_TBL_DATA_FIELDS[[#This Row],[RANGE_VALIDATION_ON_FLAG]]),TRUE,
AND(DB_TBL_DATA_FIELDS[[#This Row],[RANGE_VALUE_LEN]]&gt;=DB_TBL_DATA_FIELDS[[#This Row],[RANGE_VALIDATION_MIN]],DB_TBL_DATA_FIELDS[[#This Row],[RANGE_VALUE_LEN]]&lt;=DB_TBL_DATA_FIELDS[[#This Row],[RANGE_VALIDATION_MAX]]))</f>
        <v>1</v>
      </c>
      <c r="X38" s="8">
        <v>1</v>
      </c>
      <c r="Y38" s="8">
        <f ca="1">IF(DB_TBL_DATA_FIELDS[[#This Row],[PCT_CALC_SHOW_STATUS_CODE]]=1,
DB_TBL_DATA_FIELDS[[#This Row],[FIELD_STATUS_CODE]],
IF(AND(DB_TBL_DATA_FIELDS[[#This Row],[PCT_CALC_SHOW_STATUS_CODE]]=2,DB_TBL_DATA_FIELDS[[#This Row],[FIELD_STATUS_CODE]]=0),
DB_TBL_DATA_FIELDS[[#This Row],[FIELD_STATUS_CODE]],
"")
)</f>
        <v>1</v>
      </c>
      <c r="Z38" s="8"/>
      <c r="AA38" s="12">
        <v>18</v>
      </c>
      <c r="AB38" s="12" t="s">
        <v>2274</v>
      </c>
      <c r="AC38" s="8"/>
    </row>
    <row r="39" spans="1:29" x14ac:dyDescent="0.2">
      <c r="A39" s="4" t="s">
        <v>2232</v>
      </c>
      <c r="B39" s="4" t="s">
        <v>2233</v>
      </c>
      <c r="C39" s="8" t="str">
        <f ca="1">IF($H$9&lt;&gt;"I",IF(DB_TBL_DATA_FIELDS[[#This Row],[SHEET_REF_WISH]]&lt;&gt;"",DB_TBL_DATA_FIELDS[[#This Row],[SHEET_REF_WISH]],""),IF(DB_TBL_DATA_FIELDS[[#This Row],[SHEET_REF_IDEA]]&lt;&gt;"",DB_TBL_DATA_FIELDS[[#This Row],[SHEET_REF_IDEA]],""))</f>
        <v>WISH</v>
      </c>
      <c r="D39" s="26" t="s">
        <v>2282</v>
      </c>
      <c r="E39" s="26" t="b">
        <v>1</v>
      </c>
      <c r="F39" s="21" t="b">
        <v>1</v>
      </c>
      <c r="G39" s="6" t="s">
        <v>2288</v>
      </c>
      <c r="H39" s="12" t="str">
        <f ca="1">IFERROR(VLOOKUP(DB_TBL_DATA_FIELDS[[#This Row],[FIELD_ID]],INDIRECT(DB_TBL_DATA_FIELDS[[#This Row],[SHEET_REF_CALC]]&amp;"!A:B"),2,FALSE),"")</f>
        <v/>
      </c>
      <c r="I39" s="27"/>
      <c r="J39" s="6" t="b">
        <f ca="1">(DB_TBL_DATA_FIELDS[[#This Row],[FIELD_VALUE_RAW]]="")</f>
        <v>1</v>
      </c>
      <c r="K39" s="6" t="s">
        <v>11</v>
      </c>
      <c r="L39" s="8" t="b">
        <f ca="1">AND(IF(DB_TBL_DATA_FIELDS[[#This Row],[FIELD_VALID_CUSTOM_LOGIC]]="",TRUE,DB_TBL_DATA_FIELDS[[#This Row],[FIELD_VALID_CUSTOM_LOGIC]]),DB_TBL_DATA_FIELDS[[#This Row],[RANGE_VALIDATION_PASSED_FLAG]])</f>
        <v>1</v>
      </c>
      <c r="M3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9" s="8">
        <f ca="1">IF(DB_TBL_DATA_FIELDS[[#This Row],[SHEET_REF_CALC]]="","",IF(DB_TBL_DATA_FIELDS[[#This Row],[FIELD_EMPTY_FLAG]],IF(NOT(DB_TBL_DATA_FIELDS[[#This Row],[FIELD_REQ_FLAG]]),-1,1),IF(NOT(DB_TBL_DATA_FIELDS[[#This Row],[FIELD_VALID_FLAG]]),0,2)))</f>
        <v>1</v>
      </c>
      <c r="O39" s="8" t="str">
        <f ca="1">IFERROR(VLOOKUP(DB_TBL_DATA_FIELDS[[#This Row],[FIELD_STATUS_CODE]],DB_TBL_CONFIG_FIELDSTATUSCODES[#All],3,FALSE),"")</f>
        <v>Required</v>
      </c>
      <c r="P39" s="8" t="str">
        <f ca="1">IFERROR(VLOOKUP(DB_TBL_DATA_FIELDS[[#This Row],[FIELD_STATUS_CODE]],DB_TBL_CONFIG_FIELDSTATUSCODES[#All],4,FALSE),"")</f>
        <v>i</v>
      </c>
      <c r="Q39" s="8" t="b">
        <f>TRUE</f>
        <v>1</v>
      </c>
      <c r="R39" s="8" t="b">
        <f>TRUE</f>
        <v>1</v>
      </c>
      <c r="S39" s="4" t="s">
        <v>11</v>
      </c>
      <c r="T39" s="8">
        <f ca="1">IF(DB_TBL_DATA_FIELDS[[#This Row],[RANGE_VALIDATION_FLAG]]="Text",LEN(DB_TBL_DATA_FIELDS[[#This Row],[FIELD_VALUE_RAW]]),IFERROR(VALUE(DB_TBL_DATA_FIELDS[[#This Row],[FIELD_VALUE_RAW]]),-1))</f>
        <v>0</v>
      </c>
      <c r="U39" s="8">
        <v>0</v>
      </c>
      <c r="V39" s="8">
        <v>2</v>
      </c>
      <c r="W39" s="8" t="b">
        <f ca="1">IF(NOT(DB_TBL_DATA_FIELDS[[#This Row],[RANGE_VALIDATION_ON_FLAG]]),TRUE,
AND(DB_TBL_DATA_FIELDS[[#This Row],[RANGE_VALUE_LEN]]&gt;=DB_TBL_DATA_FIELDS[[#This Row],[RANGE_VALIDATION_MIN]],DB_TBL_DATA_FIELDS[[#This Row],[RANGE_VALUE_LEN]]&lt;=DB_TBL_DATA_FIELDS[[#This Row],[RANGE_VALIDATION_MAX]]))</f>
        <v>1</v>
      </c>
      <c r="X39" s="8">
        <v>1</v>
      </c>
      <c r="Y39" s="8">
        <f ca="1">IF(DB_TBL_DATA_FIELDS[[#This Row],[PCT_CALC_SHOW_STATUS_CODE]]=1,
DB_TBL_DATA_FIELDS[[#This Row],[FIELD_STATUS_CODE]],
IF(AND(DB_TBL_DATA_FIELDS[[#This Row],[PCT_CALC_SHOW_STATUS_CODE]]=2,DB_TBL_DATA_FIELDS[[#This Row],[FIELD_STATUS_CODE]]=0),
DB_TBL_DATA_FIELDS[[#This Row],[FIELD_STATUS_CODE]],
"")
)</f>
        <v>1</v>
      </c>
      <c r="Z39" s="8"/>
      <c r="AA39" s="12">
        <v>19</v>
      </c>
      <c r="AB39" s="12" t="s">
        <v>2274</v>
      </c>
      <c r="AC39" s="8"/>
    </row>
    <row r="40" spans="1:29" ht="13.5" thickBot="1" x14ac:dyDescent="0.25">
      <c r="A40" s="47" t="s">
        <v>2232</v>
      </c>
      <c r="B40" s="47" t="s">
        <v>2233</v>
      </c>
      <c r="C40" s="48" t="str">
        <f ca="1">IF($H$9&lt;&gt;"I",IF(DB_TBL_DATA_FIELDS[[#This Row],[SHEET_REF_WISH]]&lt;&gt;"",DB_TBL_DATA_FIELDS[[#This Row],[SHEET_REF_WISH]],""),IF(DB_TBL_DATA_FIELDS[[#This Row],[SHEET_REF_IDEA]]&lt;&gt;"",DB_TBL_DATA_FIELDS[[#This Row],[SHEET_REF_IDEA]],""))</f>
        <v>WISH</v>
      </c>
      <c r="D40" s="46" t="s">
        <v>2283</v>
      </c>
      <c r="E40" s="46" t="b">
        <v>1</v>
      </c>
      <c r="F40" s="51" t="b">
        <v>1</v>
      </c>
      <c r="G40" s="52" t="s">
        <v>2289</v>
      </c>
      <c r="H40" s="55" t="str">
        <f ca="1">PROPER(IFERROR(VLOOKUP(DB_TBL_DATA_FIELDS[[#This Row],[FIELD_ID]],INDIRECT(DB_TBL_DATA_FIELDS[[#This Row],[SHEET_REF_CALC]]&amp;"!A:B"),2,FALSE),""))</f>
        <v/>
      </c>
      <c r="I40" s="55" t="b">
        <f ca="1">(DB_TBL_DATA_FIELDS[[#This Row],[FIELD_VALUE_RAW]]&lt;&gt;RANGE_LOOKUP_COUNTY_PLACEHOLDER)</f>
        <v>1</v>
      </c>
      <c r="J40" s="52" t="b">
        <f ca="1">(DB_TBL_DATA_FIELDS[[#This Row],[FIELD_VALUE_RAW]]="")</f>
        <v>1</v>
      </c>
      <c r="K40" s="52" t="s">
        <v>11</v>
      </c>
      <c r="L40" s="48" t="b">
        <f ca="1">AND(IF(DB_TBL_DATA_FIELDS[[#This Row],[FIELD_VALID_CUSTOM_LOGIC]]="",TRUE,DB_TBL_DATA_FIELDS[[#This Row],[FIELD_VALID_CUSTOM_LOGIC]]),DB_TBL_DATA_FIELDS[[#This Row],[RANGE_VALIDATION_PASSED_FLAG]])</f>
        <v>1</v>
      </c>
      <c r="M40"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0" s="48">
        <f ca="1">IF(DB_TBL_DATA_FIELDS[[#This Row],[SHEET_REF_CALC]]="","",IF(DB_TBL_DATA_FIELDS[[#This Row],[FIELD_EMPTY_FLAG]],IF(NOT(DB_TBL_DATA_FIELDS[[#This Row],[FIELD_REQ_FLAG]]),-1,1),IF(NOT(DB_TBL_DATA_FIELDS[[#This Row],[FIELD_VALID_FLAG]]),0,2)))</f>
        <v>1</v>
      </c>
      <c r="O40" s="48" t="str">
        <f ca="1">IFERROR(VLOOKUP(DB_TBL_DATA_FIELDS[[#This Row],[FIELD_STATUS_CODE]],DB_TBL_CONFIG_FIELDSTATUSCODES[#All],3,FALSE),"")</f>
        <v>Required</v>
      </c>
      <c r="P40" s="48" t="str">
        <f ca="1">IFERROR(VLOOKUP(DB_TBL_DATA_FIELDS[[#This Row],[FIELD_STATUS_CODE]],DB_TBL_CONFIG_FIELDSTATUSCODES[#All],4,FALSE),"")</f>
        <v>i</v>
      </c>
      <c r="Q40" s="48" t="b">
        <f>TRUE</f>
        <v>1</v>
      </c>
      <c r="R40" s="48" t="b">
        <f>TRUE</f>
        <v>1</v>
      </c>
      <c r="S40" s="47" t="s">
        <v>11</v>
      </c>
      <c r="T40" s="48">
        <f ca="1">IF(DB_TBL_DATA_FIELDS[[#This Row],[RANGE_VALIDATION_FLAG]]="Text",LEN(DB_TBL_DATA_FIELDS[[#This Row],[FIELD_VALUE_RAW]]),IFERROR(VALUE(DB_TBL_DATA_FIELDS[[#This Row],[FIELD_VALUE_RAW]]),-1))</f>
        <v>0</v>
      </c>
      <c r="U40" s="48">
        <v>0</v>
      </c>
      <c r="V40" s="193">
        <v>40</v>
      </c>
      <c r="W40" s="48" t="b">
        <f ca="1">IF(NOT(DB_TBL_DATA_FIELDS[[#This Row],[RANGE_VALIDATION_ON_FLAG]]),TRUE,
AND(DB_TBL_DATA_FIELDS[[#This Row],[RANGE_VALUE_LEN]]&gt;=DB_TBL_DATA_FIELDS[[#This Row],[RANGE_VALIDATION_MIN]],DB_TBL_DATA_FIELDS[[#This Row],[RANGE_VALUE_LEN]]&lt;=DB_TBL_DATA_FIELDS[[#This Row],[RANGE_VALIDATION_MAX]]))</f>
        <v>1</v>
      </c>
      <c r="X40" s="48">
        <v>1</v>
      </c>
      <c r="Y40" s="48">
        <f ca="1">IF(DB_TBL_DATA_FIELDS[[#This Row],[PCT_CALC_SHOW_STATUS_CODE]]=1,
DB_TBL_DATA_FIELDS[[#This Row],[FIELD_STATUS_CODE]],
IF(AND(DB_TBL_DATA_FIELDS[[#This Row],[PCT_CALC_SHOW_STATUS_CODE]]=2,DB_TBL_DATA_FIELDS[[#This Row],[FIELD_STATUS_CODE]]=0),
DB_TBL_DATA_FIELDS[[#This Row],[FIELD_STATUS_CODE]],
"")
)</f>
        <v>1</v>
      </c>
      <c r="Z40" s="48"/>
      <c r="AA40" s="53">
        <v>20</v>
      </c>
      <c r="AB40" s="53" t="s">
        <v>2274</v>
      </c>
      <c r="AC40" s="48"/>
    </row>
    <row r="41" spans="1:29" x14ac:dyDescent="0.2">
      <c r="A41" s="4" t="s">
        <v>2232</v>
      </c>
      <c r="B41" s="4" t="s">
        <v>2233</v>
      </c>
      <c r="C41" s="8" t="str">
        <f ca="1">IF($H$9&lt;&gt;"I",IF(DB_TBL_DATA_FIELDS[[#This Row],[SHEET_REF_WISH]]&lt;&gt;"",DB_TBL_DATA_FIELDS[[#This Row],[SHEET_REF_WISH]],""),IF(DB_TBL_DATA_FIELDS[[#This Row],[SHEET_REF_IDEA]]&lt;&gt;"",DB_TBL_DATA_FIELDS[[#This Row],[SHEET_REF_IDEA]],""))</f>
        <v>WISH</v>
      </c>
      <c r="D41" s="26" t="s">
        <v>2272</v>
      </c>
      <c r="E41" s="26" t="b">
        <v>1</v>
      </c>
      <c r="F41" s="21" t="b">
        <v>1</v>
      </c>
      <c r="G41" s="6" t="s">
        <v>2316</v>
      </c>
      <c r="H41" s="12" t="str">
        <f ca="1">IFERROR(VLOOKUP(DB_TBL_DATA_FIELDS[[#This Row],[FIELD_ID]],INDIRECT(DB_TBL_DATA_FIELDS[[#This Row],[SHEET_REF_CALC]]&amp;"!A:B"),2,FALSE),"")</f>
        <v/>
      </c>
      <c r="I41" s="27"/>
      <c r="J41" s="6" t="b">
        <f ca="1">(DB_TBL_DATA_FIELDS[[#This Row],[FIELD_VALUE_RAW]]="")</f>
        <v>1</v>
      </c>
      <c r="K41" s="6" t="s">
        <v>150</v>
      </c>
      <c r="L41" s="8" t="b">
        <f>AND(IF(DB_TBL_DATA_FIELDS[[#This Row],[FIELD_VALID_CUSTOM_LOGIC]]="",TRUE,DB_TBL_DATA_FIELDS[[#This Row],[FIELD_VALID_CUSTOM_LOGIC]]),DB_TBL_DATA_FIELDS[[#This Row],[RANGE_VALIDATION_PASSED_FLAG]])</f>
        <v>1</v>
      </c>
      <c r="M4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1" s="8">
        <f ca="1">IF(DB_TBL_DATA_FIELDS[[#This Row],[SHEET_REF_CALC]]="","",IF(DB_TBL_DATA_FIELDS[[#This Row],[FIELD_EMPTY_FLAG]],IF(NOT(DB_TBL_DATA_FIELDS[[#This Row],[FIELD_REQ_FLAG]]),-1,1),IF(NOT(DB_TBL_DATA_FIELDS[[#This Row],[FIELD_VALID_FLAG]]),0,2)))</f>
        <v>1</v>
      </c>
      <c r="O41" s="8" t="str">
        <f ca="1">IFERROR(VLOOKUP(DB_TBL_DATA_FIELDS[[#This Row],[FIELD_STATUS_CODE]],DB_TBL_CONFIG_FIELDSTATUSCODES[#All],3,FALSE),"")</f>
        <v>Required</v>
      </c>
      <c r="P41" s="8" t="str">
        <f ca="1">IFERROR(VLOOKUP(DB_TBL_DATA_FIELDS[[#This Row],[FIELD_STATUS_CODE]],DB_TBL_CONFIG_FIELDSTATUSCODES[#All],4,FALSE),"")</f>
        <v>i</v>
      </c>
      <c r="Q41" s="8" t="b">
        <f>TRUE</f>
        <v>1</v>
      </c>
      <c r="R41" s="8" t="b">
        <v>0</v>
      </c>
      <c r="S41" s="4"/>
      <c r="T41" s="8">
        <f ca="1">IF(DB_TBL_DATA_FIELDS[[#This Row],[RANGE_VALIDATION_FLAG]]="Text",LEN(DB_TBL_DATA_FIELDS[[#This Row],[FIELD_VALUE_RAW]]),IFERROR(VALUE(DB_TBL_DATA_FIELDS[[#This Row],[FIELD_VALUE_RAW]]),-1))</f>
        <v>-1</v>
      </c>
      <c r="U41" s="8">
        <v>0</v>
      </c>
      <c r="V41" s="8">
        <v>1</v>
      </c>
      <c r="W41" s="8" t="b">
        <f>IF(NOT(DB_TBL_DATA_FIELDS[[#This Row],[RANGE_VALIDATION_ON_FLAG]]),TRUE,
AND(DB_TBL_DATA_FIELDS[[#This Row],[RANGE_VALUE_LEN]]&gt;=DB_TBL_DATA_FIELDS[[#This Row],[RANGE_VALIDATION_MIN]],DB_TBL_DATA_FIELDS[[#This Row],[RANGE_VALUE_LEN]]&lt;=DB_TBL_DATA_FIELDS[[#This Row],[RANGE_VALIDATION_MAX]]))</f>
        <v>1</v>
      </c>
      <c r="X41" s="8">
        <v>1</v>
      </c>
      <c r="Y41" s="8">
        <f ca="1">IF(DB_TBL_DATA_FIELDS[[#This Row],[PCT_CALC_SHOW_STATUS_CODE]]=1,
DB_TBL_DATA_FIELDS[[#This Row],[FIELD_STATUS_CODE]],
IF(AND(DB_TBL_DATA_FIELDS[[#This Row],[PCT_CALC_SHOW_STATUS_CODE]]=2,DB_TBL_DATA_FIELDS[[#This Row],[FIELD_STATUS_CODE]]=0),
DB_TBL_DATA_FIELDS[[#This Row],[FIELD_STATUS_CODE]],
"")
)</f>
        <v>1</v>
      </c>
      <c r="Z41" s="8"/>
      <c r="AA41" s="12">
        <v>21</v>
      </c>
      <c r="AB41" s="12" t="s">
        <v>2347</v>
      </c>
      <c r="AC41" s="8"/>
    </row>
    <row r="42" spans="1:29" x14ac:dyDescent="0.2">
      <c r="A42" s="4" t="s">
        <v>2232</v>
      </c>
      <c r="B42" s="4" t="s">
        <v>2233</v>
      </c>
      <c r="C42" s="8" t="str">
        <f ca="1">IF($H$9&lt;&gt;"I",IF(DB_TBL_DATA_FIELDS[[#This Row],[SHEET_REF_WISH]]&lt;&gt;"",DB_TBL_DATA_FIELDS[[#This Row],[SHEET_REF_WISH]],""),IF(DB_TBL_DATA_FIELDS[[#This Row],[SHEET_REF_IDEA]]&lt;&gt;"",DB_TBL_DATA_FIELDS[[#This Row],[SHEET_REF_IDEA]],""))</f>
        <v>WISH</v>
      </c>
      <c r="D42" s="26" t="s">
        <v>2290</v>
      </c>
      <c r="E42" s="26" t="b">
        <v>1</v>
      </c>
      <c r="F42" s="21" t="b">
        <v>1</v>
      </c>
      <c r="G42" s="6" t="s">
        <v>2317</v>
      </c>
      <c r="H42" s="12" t="str">
        <f ca="1">IFERROR(VLOOKUP(DB_TBL_DATA_FIELDS[[#This Row],[FIELD_ID]],INDIRECT(DB_TBL_DATA_FIELDS[[#This Row],[SHEET_REF_CALC]]&amp;"!A:B"),2,FALSE),"")</f>
        <v/>
      </c>
      <c r="I42" s="27"/>
      <c r="J42" s="6" t="b">
        <f ca="1">(DB_TBL_DATA_FIELDS[[#This Row],[FIELD_VALUE_RAW]]="")</f>
        <v>1</v>
      </c>
      <c r="K42" s="6" t="s">
        <v>11</v>
      </c>
      <c r="L42" s="8" t="b">
        <f ca="1">AND(IF(DB_TBL_DATA_FIELDS[[#This Row],[FIELD_VALID_CUSTOM_LOGIC]]="",TRUE,DB_TBL_DATA_FIELDS[[#This Row],[FIELD_VALID_CUSTOM_LOGIC]]),DB_TBL_DATA_FIELDS[[#This Row],[RANGE_VALIDATION_PASSED_FLAG]])</f>
        <v>1</v>
      </c>
      <c r="M4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2" s="8">
        <f ca="1">IF(DB_TBL_DATA_FIELDS[[#This Row],[SHEET_REF_CALC]]="","",IF(DB_TBL_DATA_FIELDS[[#This Row],[FIELD_EMPTY_FLAG]],IF(NOT(DB_TBL_DATA_FIELDS[[#This Row],[FIELD_REQ_FLAG]]),-1,1),IF(NOT(DB_TBL_DATA_FIELDS[[#This Row],[FIELD_VALID_FLAG]]),0,2)))</f>
        <v>1</v>
      </c>
      <c r="O42" s="8" t="str">
        <f ca="1">IFERROR(VLOOKUP(DB_TBL_DATA_FIELDS[[#This Row],[FIELD_STATUS_CODE]],DB_TBL_CONFIG_FIELDSTATUSCODES[#All],3,FALSE),"")</f>
        <v>Required</v>
      </c>
      <c r="P42" s="8" t="str">
        <f ca="1">IFERROR(VLOOKUP(DB_TBL_DATA_FIELDS[[#This Row],[FIELD_STATUS_CODE]],DB_TBL_CONFIG_FIELDSTATUSCODES[#All],4,FALSE),"")</f>
        <v>i</v>
      </c>
      <c r="Q42" s="8" t="b">
        <f>TRUE</f>
        <v>1</v>
      </c>
      <c r="R42" s="8" t="b">
        <f>TRUE</f>
        <v>1</v>
      </c>
      <c r="S42" s="4" t="s">
        <v>11</v>
      </c>
      <c r="T42" s="8">
        <f ca="1">IF(DB_TBL_DATA_FIELDS[[#This Row],[RANGE_VALIDATION_FLAG]]="Text",LEN(DB_TBL_DATA_FIELDS[[#This Row],[FIELD_VALUE_RAW]]),IFERROR(VALUE(DB_TBL_DATA_FIELDS[[#This Row],[FIELD_VALUE_RAW]]),-1))</f>
        <v>0</v>
      </c>
      <c r="U42" s="8">
        <v>0</v>
      </c>
      <c r="V42" s="8">
        <v>100</v>
      </c>
      <c r="W42" s="8" t="b">
        <f ca="1">IF(NOT(DB_TBL_DATA_FIELDS[[#This Row],[RANGE_VALIDATION_ON_FLAG]]),TRUE,
AND(DB_TBL_DATA_FIELDS[[#This Row],[RANGE_VALUE_LEN]]&gt;=DB_TBL_DATA_FIELDS[[#This Row],[RANGE_VALIDATION_MIN]],DB_TBL_DATA_FIELDS[[#This Row],[RANGE_VALUE_LEN]]&lt;=DB_TBL_DATA_FIELDS[[#This Row],[RANGE_VALIDATION_MAX]]))</f>
        <v>1</v>
      </c>
      <c r="X42" s="8">
        <v>1</v>
      </c>
      <c r="Y42" s="8">
        <f ca="1">IF(DB_TBL_DATA_FIELDS[[#This Row],[PCT_CALC_SHOW_STATUS_CODE]]=1,
DB_TBL_DATA_FIELDS[[#This Row],[FIELD_STATUS_CODE]],
IF(AND(DB_TBL_DATA_FIELDS[[#This Row],[PCT_CALC_SHOW_STATUS_CODE]]=2,DB_TBL_DATA_FIELDS[[#This Row],[FIELD_STATUS_CODE]]=0),
DB_TBL_DATA_FIELDS[[#This Row],[FIELD_STATUS_CODE]],
"")
)</f>
        <v>1</v>
      </c>
      <c r="Z42" s="8"/>
      <c r="AA42" s="12">
        <v>22</v>
      </c>
      <c r="AB42" s="12" t="s">
        <v>2347</v>
      </c>
      <c r="AC42" s="8"/>
    </row>
    <row r="43" spans="1:29" x14ac:dyDescent="0.2">
      <c r="A43" s="4" t="s">
        <v>2232</v>
      </c>
      <c r="B43" s="4" t="s">
        <v>2233</v>
      </c>
      <c r="C43" s="8" t="str">
        <f ca="1">IF($H$9&lt;&gt;"I",IF(DB_TBL_DATA_FIELDS[[#This Row],[SHEET_REF_WISH]]&lt;&gt;"",DB_TBL_DATA_FIELDS[[#This Row],[SHEET_REF_WISH]],""),IF(DB_TBL_DATA_FIELDS[[#This Row],[SHEET_REF_IDEA]]&lt;&gt;"",DB_TBL_DATA_FIELDS[[#This Row],[SHEET_REF_IDEA]],""))</f>
        <v>WISH</v>
      </c>
      <c r="D43" s="26" t="s">
        <v>2291</v>
      </c>
      <c r="E43" s="26" t="b">
        <v>1</v>
      </c>
      <c r="F43" s="21" t="b">
        <v>1</v>
      </c>
      <c r="G43" s="6" t="s">
        <v>2318</v>
      </c>
      <c r="H43" s="12" t="str">
        <f ca="1">IFERROR(VLOOKUP(DB_TBL_DATA_FIELDS[[#This Row],[FIELD_ID]],INDIRECT(DB_TBL_DATA_FIELDS[[#This Row],[SHEET_REF_CALC]]&amp;"!A:B"),2,FALSE),"")</f>
        <v/>
      </c>
      <c r="I43" s="27"/>
      <c r="J43" s="6" t="b">
        <f ca="1">(DB_TBL_DATA_FIELDS[[#This Row],[FIELD_VALUE_RAW]]="")</f>
        <v>1</v>
      </c>
      <c r="K43" s="6" t="s">
        <v>46</v>
      </c>
      <c r="L43" s="8" t="b">
        <f ca="1">AND(IF(DB_TBL_DATA_FIELDS[[#This Row],[FIELD_VALID_CUSTOM_LOGIC]]="",TRUE,DB_TBL_DATA_FIELDS[[#This Row],[FIELD_VALID_CUSTOM_LOGIC]]),DB_TBL_DATA_FIELDS[[#This Row],[RANGE_VALIDATION_PASSED_FLAG]])</f>
        <v>0</v>
      </c>
      <c r="M4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3" s="8">
        <f ca="1">IF(DB_TBL_DATA_FIELDS[[#This Row],[SHEET_REF_CALC]]="","",IF(DB_TBL_DATA_FIELDS[[#This Row],[FIELD_EMPTY_FLAG]],IF(NOT(DB_TBL_DATA_FIELDS[[#This Row],[FIELD_REQ_FLAG]]),-1,1),IF(NOT(DB_TBL_DATA_FIELDS[[#This Row],[FIELD_VALID_FLAG]]),0,2)))</f>
        <v>1</v>
      </c>
      <c r="O43" s="8" t="str">
        <f ca="1">IFERROR(VLOOKUP(DB_TBL_DATA_FIELDS[[#This Row],[FIELD_STATUS_CODE]],DB_TBL_CONFIG_FIELDSTATUSCODES[#All],3,FALSE),"")</f>
        <v>Required</v>
      </c>
      <c r="P43" s="8" t="str">
        <f ca="1">IFERROR(VLOOKUP(DB_TBL_DATA_FIELDS[[#This Row],[FIELD_STATUS_CODE]],DB_TBL_CONFIG_FIELDSTATUSCODES[#All],4,FALSE),"")</f>
        <v>i</v>
      </c>
      <c r="Q43" s="8" t="b">
        <f>TRUE</f>
        <v>1</v>
      </c>
      <c r="R43" s="8" t="b">
        <f>TRUE</f>
        <v>1</v>
      </c>
      <c r="S43" s="4" t="s">
        <v>46</v>
      </c>
      <c r="T43" s="8">
        <f ca="1">IF(DB_TBL_DATA_FIELDS[[#This Row],[RANGE_VALIDATION_FLAG]]="Text",LEN(DB_TBL_DATA_FIELDS[[#This Row],[FIELD_VALUE_RAW]]),IFERROR(VALUE(DB_TBL_DATA_FIELDS[[#This Row],[FIELD_VALUE_RAW]]),-1))</f>
        <v>-1</v>
      </c>
      <c r="U43" s="8">
        <v>1</v>
      </c>
      <c r="V43" s="8">
        <v>999999999999</v>
      </c>
      <c r="W43" s="8" t="b">
        <f ca="1">IF(NOT(DB_TBL_DATA_FIELDS[[#This Row],[RANGE_VALIDATION_ON_FLAG]]),TRUE,
AND(DB_TBL_DATA_FIELDS[[#This Row],[RANGE_VALUE_LEN]]&gt;=DB_TBL_DATA_FIELDS[[#This Row],[RANGE_VALIDATION_MIN]],DB_TBL_DATA_FIELDS[[#This Row],[RANGE_VALUE_LEN]]&lt;=DB_TBL_DATA_FIELDS[[#This Row],[RANGE_VALIDATION_MAX]]))</f>
        <v>0</v>
      </c>
      <c r="X43" s="8">
        <v>1</v>
      </c>
      <c r="Y43" s="8">
        <f ca="1">IF(DB_TBL_DATA_FIELDS[[#This Row],[PCT_CALC_SHOW_STATUS_CODE]]=1,
DB_TBL_DATA_FIELDS[[#This Row],[FIELD_STATUS_CODE]],
IF(AND(DB_TBL_DATA_FIELDS[[#This Row],[PCT_CALC_SHOW_STATUS_CODE]]=2,DB_TBL_DATA_FIELDS[[#This Row],[FIELD_STATUS_CODE]]=0),
DB_TBL_DATA_FIELDS[[#This Row],[FIELD_STATUS_CODE]],
"")
)</f>
        <v>1</v>
      </c>
      <c r="Z43" s="8"/>
      <c r="AA43" s="12">
        <v>23</v>
      </c>
      <c r="AB43" s="12" t="s">
        <v>2347</v>
      </c>
      <c r="AC43" s="8"/>
    </row>
    <row r="44" spans="1:29" x14ac:dyDescent="0.2">
      <c r="A44" s="4" t="s">
        <v>2232</v>
      </c>
      <c r="B44" s="4" t="s">
        <v>2233</v>
      </c>
      <c r="C44" s="8" t="str">
        <f ca="1">IF($H$9&lt;&gt;"I",IF(DB_TBL_DATA_FIELDS[[#This Row],[SHEET_REF_WISH]]&lt;&gt;"",DB_TBL_DATA_FIELDS[[#This Row],[SHEET_REF_WISH]],""),IF(DB_TBL_DATA_FIELDS[[#This Row],[SHEET_REF_IDEA]]&lt;&gt;"",DB_TBL_DATA_FIELDS[[#This Row],[SHEET_REF_IDEA]],""))</f>
        <v>WISH</v>
      </c>
      <c r="D44" s="26" t="s">
        <v>2292</v>
      </c>
      <c r="E44" s="26" t="b">
        <v>1</v>
      </c>
      <c r="F44" s="21" t="b">
        <v>1</v>
      </c>
      <c r="G44" s="6" t="s">
        <v>2319</v>
      </c>
      <c r="H44" s="12" t="str">
        <f ca="1">IFERROR(VLOOKUP(DB_TBL_DATA_FIELDS[[#This Row],[FIELD_ID]],INDIRECT(DB_TBL_DATA_FIELDS[[#This Row],[SHEET_REF_CALC]]&amp;"!A:B"),2,FALSE),"")</f>
        <v/>
      </c>
      <c r="I44" s="27"/>
      <c r="J44" s="6" t="b">
        <f ca="1">(DB_TBL_DATA_FIELDS[[#This Row],[FIELD_VALUE_RAW]]="")</f>
        <v>1</v>
      </c>
      <c r="K44" s="6" t="s">
        <v>46</v>
      </c>
      <c r="L44" s="8" t="b">
        <f ca="1">AND(IF(DB_TBL_DATA_FIELDS[[#This Row],[FIELD_VALID_CUSTOM_LOGIC]]="",TRUE,DB_TBL_DATA_FIELDS[[#This Row],[FIELD_VALID_CUSTOM_LOGIC]]),DB_TBL_DATA_FIELDS[[#This Row],[RANGE_VALIDATION_PASSED_FLAG]])</f>
        <v>0</v>
      </c>
      <c r="M4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4" s="8">
        <f ca="1">IF(DB_TBL_DATA_FIELDS[[#This Row],[SHEET_REF_CALC]]="","",IF(DB_TBL_DATA_FIELDS[[#This Row],[FIELD_EMPTY_FLAG]],IF(NOT(DB_TBL_DATA_FIELDS[[#This Row],[FIELD_REQ_FLAG]]),-1,1),IF(NOT(DB_TBL_DATA_FIELDS[[#This Row],[FIELD_VALID_FLAG]]),0,2)))</f>
        <v>1</v>
      </c>
      <c r="O44" s="8" t="str">
        <f ca="1">IFERROR(VLOOKUP(DB_TBL_DATA_FIELDS[[#This Row],[FIELD_STATUS_CODE]],DB_TBL_CONFIG_FIELDSTATUSCODES[#All],3,FALSE),"")</f>
        <v>Required</v>
      </c>
      <c r="P44" s="8" t="str">
        <f ca="1">IFERROR(VLOOKUP(DB_TBL_DATA_FIELDS[[#This Row],[FIELD_STATUS_CODE]],DB_TBL_CONFIG_FIELDSTATUSCODES[#All],4,FALSE),"")</f>
        <v>i</v>
      </c>
      <c r="Q44" s="8" t="b">
        <f>TRUE</f>
        <v>1</v>
      </c>
      <c r="R44" s="8" t="b">
        <f>TRUE</f>
        <v>1</v>
      </c>
      <c r="S44" s="4" t="s">
        <v>46</v>
      </c>
      <c r="T44" s="8">
        <f ca="1">IF(DB_TBL_DATA_FIELDS[[#This Row],[RANGE_VALIDATION_FLAG]]="Text",LEN(DB_TBL_DATA_FIELDS[[#This Row],[FIELD_VALUE_RAW]]),IFERROR(VALUE(DB_TBL_DATA_FIELDS[[#This Row],[FIELD_VALUE_RAW]]),-1))</f>
        <v>-1</v>
      </c>
      <c r="U44" s="8">
        <v>0</v>
      </c>
      <c r="V44" s="8">
        <v>10</v>
      </c>
      <c r="W44" s="8" t="b">
        <f ca="1">IF(NOT(DB_TBL_DATA_FIELDS[[#This Row],[RANGE_VALIDATION_ON_FLAG]]),TRUE,
AND(DB_TBL_DATA_FIELDS[[#This Row],[RANGE_VALUE_LEN]]&gt;=DB_TBL_DATA_FIELDS[[#This Row],[RANGE_VALIDATION_MIN]],DB_TBL_DATA_FIELDS[[#This Row],[RANGE_VALUE_LEN]]&lt;=DB_TBL_DATA_FIELDS[[#This Row],[RANGE_VALIDATION_MAX]]))</f>
        <v>0</v>
      </c>
      <c r="X44" s="8">
        <v>1</v>
      </c>
      <c r="Y44" s="8">
        <f ca="1">IF(DB_TBL_DATA_FIELDS[[#This Row],[PCT_CALC_SHOW_STATUS_CODE]]=1,
DB_TBL_DATA_FIELDS[[#This Row],[FIELD_STATUS_CODE]],
IF(AND(DB_TBL_DATA_FIELDS[[#This Row],[PCT_CALC_SHOW_STATUS_CODE]]=2,DB_TBL_DATA_FIELDS[[#This Row],[FIELD_STATUS_CODE]]=0),
DB_TBL_DATA_FIELDS[[#This Row],[FIELD_STATUS_CODE]],
"")
)</f>
        <v>1</v>
      </c>
      <c r="Z44" s="8"/>
      <c r="AA44" s="12">
        <v>24</v>
      </c>
      <c r="AB44" s="12" t="s">
        <v>2347</v>
      </c>
      <c r="AC44" s="8"/>
    </row>
    <row r="45" spans="1:29" x14ac:dyDescent="0.2">
      <c r="A45" s="4" t="s">
        <v>2232</v>
      </c>
      <c r="B45" s="4" t="s">
        <v>2233</v>
      </c>
      <c r="C45" s="8" t="str">
        <f ca="1">IF($H$9&lt;&gt;"I",IF(DB_TBL_DATA_FIELDS[[#This Row],[SHEET_REF_WISH]]&lt;&gt;"",DB_TBL_DATA_FIELDS[[#This Row],[SHEET_REF_WISH]],""),IF(DB_TBL_DATA_FIELDS[[#This Row],[SHEET_REF_IDEA]]&lt;&gt;"",DB_TBL_DATA_FIELDS[[#This Row],[SHEET_REF_IDEA]],""))</f>
        <v>WISH</v>
      </c>
      <c r="D45" s="26" t="s">
        <v>2293</v>
      </c>
      <c r="E45" s="26" t="b">
        <v>1</v>
      </c>
      <c r="F45" s="21" t="b">
        <v>1</v>
      </c>
      <c r="G45" s="6" t="s">
        <v>2320</v>
      </c>
      <c r="H45" s="12" t="str">
        <f ca="1">IFERROR(VLOOKUP(DB_TBL_DATA_FIELDS[[#This Row],[FIELD_ID]],INDIRECT(DB_TBL_DATA_FIELDS[[#This Row],[SHEET_REF_CALC]]&amp;"!A:B"),2,FALSE),"")</f>
        <v/>
      </c>
      <c r="I45" s="27"/>
      <c r="J45" s="6" t="b">
        <f ca="1">(DB_TBL_DATA_FIELDS[[#This Row],[FIELD_VALUE_RAW]]="")</f>
        <v>1</v>
      </c>
      <c r="K45" s="6" t="s">
        <v>46</v>
      </c>
      <c r="L45" s="8" t="b">
        <f ca="1">AND(IF(DB_TBL_DATA_FIELDS[[#This Row],[FIELD_VALID_CUSTOM_LOGIC]]="",TRUE,DB_TBL_DATA_FIELDS[[#This Row],[FIELD_VALID_CUSTOM_LOGIC]]),DB_TBL_DATA_FIELDS[[#This Row],[RANGE_VALIDATION_PASSED_FLAG]])</f>
        <v>0</v>
      </c>
      <c r="M4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5" s="8">
        <f ca="1">IF(DB_TBL_DATA_FIELDS[[#This Row],[SHEET_REF_CALC]]="","",IF(DB_TBL_DATA_FIELDS[[#This Row],[FIELD_EMPTY_FLAG]],IF(NOT(DB_TBL_DATA_FIELDS[[#This Row],[FIELD_REQ_FLAG]]),-1,1),IF(NOT(DB_TBL_DATA_FIELDS[[#This Row],[FIELD_VALID_FLAG]]),0,2)))</f>
        <v>1</v>
      </c>
      <c r="O45" s="8" t="str">
        <f ca="1">IFERROR(VLOOKUP(DB_TBL_DATA_FIELDS[[#This Row],[FIELD_STATUS_CODE]],DB_TBL_CONFIG_FIELDSTATUSCODES[#All],3,FALSE),"")</f>
        <v>Required</v>
      </c>
      <c r="P45" s="8" t="str">
        <f ca="1">IFERROR(VLOOKUP(DB_TBL_DATA_FIELDS[[#This Row],[FIELD_STATUS_CODE]],DB_TBL_CONFIG_FIELDSTATUSCODES[#All],4,FALSE),"")</f>
        <v>i</v>
      </c>
      <c r="Q45" s="8" t="b">
        <f>TRUE</f>
        <v>1</v>
      </c>
      <c r="R45" s="8" t="b">
        <f>TRUE</f>
        <v>1</v>
      </c>
      <c r="S45" s="4" t="s">
        <v>46</v>
      </c>
      <c r="T45" s="8">
        <f ca="1">IF(DB_TBL_DATA_FIELDS[[#This Row],[RANGE_VALIDATION_FLAG]]="Text",LEN(DB_TBL_DATA_FIELDS[[#This Row],[FIELD_VALUE_RAW]]),IFERROR(VALUE(DB_TBL_DATA_FIELDS[[#This Row],[FIELD_VALUE_RAW]]),-1))</f>
        <v>-1</v>
      </c>
      <c r="U45" s="8">
        <v>0</v>
      </c>
      <c r="V45" s="8">
        <v>10</v>
      </c>
      <c r="W45" s="8" t="b">
        <f ca="1">IF(NOT(DB_TBL_DATA_FIELDS[[#This Row],[RANGE_VALIDATION_ON_FLAG]]),TRUE,
AND(DB_TBL_DATA_FIELDS[[#This Row],[RANGE_VALUE_LEN]]&gt;=DB_TBL_DATA_FIELDS[[#This Row],[RANGE_VALIDATION_MIN]],DB_TBL_DATA_FIELDS[[#This Row],[RANGE_VALUE_LEN]]&lt;=DB_TBL_DATA_FIELDS[[#This Row],[RANGE_VALIDATION_MAX]]))</f>
        <v>0</v>
      </c>
      <c r="X45" s="8">
        <v>1</v>
      </c>
      <c r="Y45" s="8">
        <f ca="1">IF(DB_TBL_DATA_FIELDS[[#This Row],[PCT_CALC_SHOW_STATUS_CODE]]=1,
DB_TBL_DATA_FIELDS[[#This Row],[FIELD_STATUS_CODE]],
IF(AND(DB_TBL_DATA_FIELDS[[#This Row],[PCT_CALC_SHOW_STATUS_CODE]]=2,DB_TBL_DATA_FIELDS[[#This Row],[FIELD_STATUS_CODE]]=0),
DB_TBL_DATA_FIELDS[[#This Row],[FIELD_STATUS_CODE]],
"")
)</f>
        <v>1</v>
      </c>
      <c r="Z45" s="8"/>
      <c r="AA45" s="12">
        <v>25</v>
      </c>
      <c r="AB45" s="12" t="s">
        <v>2347</v>
      </c>
      <c r="AC45" s="8"/>
    </row>
    <row r="46" spans="1:29" x14ac:dyDescent="0.2">
      <c r="A46" s="4" t="s">
        <v>2232</v>
      </c>
      <c r="B46" s="4" t="s">
        <v>2233</v>
      </c>
      <c r="C46" s="8" t="str">
        <f ca="1">IF($H$9&lt;&gt;"I",IF(DB_TBL_DATA_FIELDS[[#This Row],[SHEET_REF_WISH]]&lt;&gt;"",DB_TBL_DATA_FIELDS[[#This Row],[SHEET_REF_WISH]],""),IF(DB_TBL_DATA_FIELDS[[#This Row],[SHEET_REF_IDEA]]&lt;&gt;"",DB_TBL_DATA_FIELDS[[#This Row],[SHEET_REF_IDEA]],""))</f>
        <v>WISH</v>
      </c>
      <c r="D46" s="177" t="s">
        <v>2471</v>
      </c>
      <c r="E46" s="177" t="b">
        <v>0</v>
      </c>
      <c r="F46" s="223" t="b">
        <f ca="1">IF(AND(NOT(J44),NOT(J45)),ABS(FIRST_MORTGAGE_APR-FIRST_MORTGAGE_RATE)&gt;CONFIG_APR_DIFF_THRESHOLD,FALSE)</f>
        <v>0</v>
      </c>
      <c r="G46" s="179" t="s">
        <v>2472</v>
      </c>
      <c r="H46" s="181" t="str">
        <f ca="1">IFERROR(VLOOKUP(DB_TBL_DATA_FIELDS[[#This Row],[FIELD_ID]],INDIRECT(DB_TBL_DATA_FIELDS[[#This Row],[SHEET_REF_CALC]]&amp;"!A:B"),2,FALSE),"")</f>
        <v/>
      </c>
      <c r="I46" s="23" t="str">
        <f ca="1">IF(NOT(DB_TBL_DATA_FIELDS[[#This Row],[FIELD_EMPTY_FLAG]]),DB_TBL_DATA_FIELDS[[#This Row],[FIELD_REQ_FLAG]],"")</f>
        <v/>
      </c>
      <c r="J46" s="179" t="b">
        <f ca="1">(DB_TBL_DATA_FIELDS[[#This Row],[FIELD_VALUE_RAW]]="")</f>
        <v>1</v>
      </c>
      <c r="K46" s="179" t="s">
        <v>11</v>
      </c>
      <c r="L46" s="176" t="b">
        <f ca="1">AND(IF(DB_TBL_DATA_FIELDS[[#This Row],[FIELD_VALID_CUSTOM_LOGIC]]="",TRUE,DB_TBL_DATA_FIELDS[[#This Row],[FIELD_VALID_CUSTOM_LOGIC]]),DB_TBL_DATA_FIELDS[[#This Row],[RANGE_VALIDATION_PASSED_FLAG]])</f>
        <v>1</v>
      </c>
      <c r="M46"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6" s="176">
        <f ca="1">IF(DB_TBL_DATA_FIELDS[[#This Row],[SHEET_REF_CALC]]="","",IF(DB_TBL_DATA_FIELDS[[#This Row],[FIELD_EMPTY_FLAG]],IF(NOT(DB_TBL_DATA_FIELDS[[#This Row],[FIELD_REQ_FLAG]]),-1,1),IF(NOT(DB_TBL_DATA_FIELDS[[#This Row],[FIELD_VALID_FLAG]]),0,2)))</f>
        <v>-1</v>
      </c>
      <c r="O46" s="176" t="str">
        <f ca="1">IFERROR(VLOOKUP(DB_TBL_DATA_FIELDS[[#This Row],[FIELD_STATUS_CODE]],DB_TBL_CONFIG_FIELDSTATUSCODES[#All],3,FALSE),"")</f>
        <v>Optional</v>
      </c>
      <c r="P46" s="176" t="str">
        <f ca="1">IFERROR(VLOOKUP(DB_TBL_DATA_FIELDS[[#This Row],[FIELD_STATUS_CODE]],DB_TBL_CONFIG_FIELDSTATUSCODES[#All],4,FALSE),"")</f>
        <v xml:space="preserve"> </v>
      </c>
      <c r="Q46" s="176" t="b">
        <f>TRUE</f>
        <v>1</v>
      </c>
      <c r="R46" s="176" t="b">
        <f>TRUE</f>
        <v>1</v>
      </c>
      <c r="S46" s="175" t="s">
        <v>11</v>
      </c>
      <c r="T46" s="176">
        <f ca="1">IF(DB_TBL_DATA_FIELDS[[#This Row],[RANGE_VALIDATION_FLAG]]="Text",LEN(DB_TBL_DATA_FIELDS[[#This Row],[FIELD_VALUE_RAW]]),IFERROR(VALUE(DB_TBL_DATA_FIELDS[[#This Row],[FIELD_VALUE_RAW]]),-1))</f>
        <v>0</v>
      </c>
      <c r="U46" s="176">
        <v>0</v>
      </c>
      <c r="V46" s="176">
        <v>50</v>
      </c>
      <c r="W46" s="176" t="b">
        <f ca="1">IF(NOT(DB_TBL_DATA_FIELDS[[#This Row],[RANGE_VALIDATION_ON_FLAG]]),TRUE,
AND(DB_TBL_DATA_FIELDS[[#This Row],[RANGE_VALUE_LEN]]&gt;=DB_TBL_DATA_FIELDS[[#This Row],[RANGE_VALIDATION_MIN]],DB_TBL_DATA_FIELDS[[#This Row],[RANGE_VALUE_LEN]]&lt;=DB_TBL_DATA_FIELDS[[#This Row],[RANGE_VALIDATION_MAX]]))</f>
        <v>1</v>
      </c>
      <c r="X46" s="176">
        <v>1</v>
      </c>
      <c r="Y46" s="176">
        <f ca="1">IF(DB_TBL_DATA_FIELDS[[#This Row],[PCT_CALC_SHOW_STATUS_CODE]]=1,
DB_TBL_DATA_FIELDS[[#This Row],[FIELD_STATUS_CODE]],
IF(AND(DB_TBL_DATA_FIELDS[[#This Row],[PCT_CALC_SHOW_STATUS_CODE]]=2,DB_TBL_DATA_FIELDS[[#This Row],[FIELD_STATUS_CODE]]=0),
DB_TBL_DATA_FIELDS[[#This Row],[FIELD_STATUS_CODE]],
"")
)</f>
        <v>-1</v>
      </c>
      <c r="Z46" s="176"/>
      <c r="AA46" s="181" t="s">
        <v>2479</v>
      </c>
      <c r="AB46" s="12" t="s">
        <v>2347</v>
      </c>
      <c r="AC46" s="176" t="s">
        <v>2480</v>
      </c>
    </row>
    <row r="47" spans="1:29" x14ac:dyDescent="0.2">
      <c r="A47" s="4" t="s">
        <v>2232</v>
      </c>
      <c r="B47" s="4" t="s">
        <v>2233</v>
      </c>
      <c r="C47" s="8" t="str">
        <f ca="1">IF($H$9&lt;&gt;"I",IF(DB_TBL_DATA_FIELDS[[#This Row],[SHEET_REF_WISH]]&lt;&gt;"",DB_TBL_DATA_FIELDS[[#This Row],[SHEET_REF_WISH]],""),IF(DB_TBL_DATA_FIELDS[[#This Row],[SHEET_REF_IDEA]]&lt;&gt;"",DB_TBL_DATA_FIELDS[[#This Row],[SHEET_REF_IDEA]],""))</f>
        <v>WISH</v>
      </c>
      <c r="D47" s="177" t="s">
        <v>2473</v>
      </c>
      <c r="E47" s="177" t="b">
        <v>0</v>
      </c>
      <c r="F47" s="223" t="b">
        <f ca="1">AND(F46,H46=FIRST_MORTGAGE_EXPLANATION_OTHER)</f>
        <v>0</v>
      </c>
      <c r="G47" s="179" t="s">
        <v>2478</v>
      </c>
      <c r="H47" s="181" t="str">
        <f ca="1">IFERROR(VLOOKUP(DB_TBL_DATA_FIELDS[[#This Row],[FIELD_ID]],INDIRECT(DB_TBL_DATA_FIELDS[[#This Row],[SHEET_REF_CALC]]&amp;"!A:B"),2,FALSE),"")</f>
        <v/>
      </c>
      <c r="I47" s="23" t="str">
        <f ca="1">IF(NOT(DB_TBL_DATA_FIELDS[[#This Row],[FIELD_EMPTY_FLAG]]),DB_TBL_DATA_FIELDS[[#This Row],[FIELD_REQ_FLAG]],"")</f>
        <v/>
      </c>
      <c r="J47" s="179" t="b">
        <f ca="1">(DB_TBL_DATA_FIELDS[[#This Row],[FIELD_VALUE_RAW]]="")</f>
        <v>1</v>
      </c>
      <c r="K47" s="179" t="s">
        <v>11</v>
      </c>
      <c r="L47" s="176" t="b">
        <f ca="1">AND(IF(DB_TBL_DATA_FIELDS[[#This Row],[FIELD_VALID_CUSTOM_LOGIC]]="",TRUE,DB_TBL_DATA_FIELDS[[#This Row],[FIELD_VALID_CUSTOM_LOGIC]]),DB_TBL_DATA_FIELDS[[#This Row],[RANGE_VALIDATION_PASSED_FLAG]])</f>
        <v>1</v>
      </c>
      <c r="M47"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7" s="176">
        <f ca="1">IF(DB_TBL_DATA_FIELDS[[#This Row],[SHEET_REF_CALC]]="","",IF(DB_TBL_DATA_FIELDS[[#This Row],[FIELD_EMPTY_FLAG]],IF(NOT(DB_TBL_DATA_FIELDS[[#This Row],[FIELD_REQ_FLAG]]),-1,1),IF(NOT(DB_TBL_DATA_FIELDS[[#This Row],[FIELD_VALID_FLAG]]),0,2)))</f>
        <v>-1</v>
      </c>
      <c r="O47" s="176" t="str">
        <f ca="1">IFERROR(VLOOKUP(DB_TBL_DATA_FIELDS[[#This Row],[FIELD_STATUS_CODE]],DB_TBL_CONFIG_FIELDSTATUSCODES[#All],3,FALSE),"")</f>
        <v>Optional</v>
      </c>
      <c r="P47" s="176" t="str">
        <f ca="1">IFERROR(VLOOKUP(DB_TBL_DATA_FIELDS[[#This Row],[FIELD_STATUS_CODE]],DB_TBL_CONFIG_FIELDSTATUSCODES[#All],4,FALSE),"")</f>
        <v xml:space="preserve"> </v>
      </c>
      <c r="Q47" s="176" t="b">
        <f>TRUE</f>
        <v>1</v>
      </c>
      <c r="R47" s="176" t="b">
        <f>TRUE</f>
        <v>1</v>
      </c>
      <c r="S47" s="175" t="s">
        <v>11</v>
      </c>
      <c r="T47" s="176">
        <f ca="1">IF(DB_TBL_DATA_FIELDS[[#This Row],[RANGE_VALIDATION_FLAG]]="Text",LEN(DB_TBL_DATA_FIELDS[[#This Row],[FIELD_VALUE_RAW]]),IFERROR(VALUE(DB_TBL_DATA_FIELDS[[#This Row],[FIELD_VALUE_RAW]]),-1))</f>
        <v>0</v>
      </c>
      <c r="U47" s="176">
        <v>0</v>
      </c>
      <c r="V47" s="176">
        <v>400</v>
      </c>
      <c r="W47" s="176" t="b">
        <f ca="1">IF(NOT(DB_TBL_DATA_FIELDS[[#This Row],[RANGE_VALIDATION_ON_FLAG]]),TRUE,
AND(DB_TBL_DATA_FIELDS[[#This Row],[RANGE_VALUE_LEN]]&gt;=DB_TBL_DATA_FIELDS[[#This Row],[RANGE_VALIDATION_MIN]],DB_TBL_DATA_FIELDS[[#This Row],[RANGE_VALUE_LEN]]&lt;=DB_TBL_DATA_FIELDS[[#This Row],[RANGE_VALIDATION_MAX]]))</f>
        <v>1</v>
      </c>
      <c r="X47" s="176">
        <v>1</v>
      </c>
      <c r="Y47" s="176">
        <f ca="1">IF(DB_TBL_DATA_FIELDS[[#This Row],[PCT_CALC_SHOW_STATUS_CODE]]=1,
DB_TBL_DATA_FIELDS[[#This Row],[FIELD_STATUS_CODE]],
IF(AND(DB_TBL_DATA_FIELDS[[#This Row],[PCT_CALC_SHOW_STATUS_CODE]]=2,DB_TBL_DATA_FIELDS[[#This Row],[FIELD_STATUS_CODE]]=0),
DB_TBL_DATA_FIELDS[[#This Row],[FIELD_STATUS_CODE]],
"")
)</f>
        <v>-1</v>
      </c>
      <c r="Z47" s="176"/>
      <c r="AA47" s="181" t="s">
        <v>2479</v>
      </c>
      <c r="AB47" s="12" t="s">
        <v>2347</v>
      </c>
      <c r="AC47" s="176" t="s">
        <v>2481</v>
      </c>
    </row>
    <row r="48" spans="1:29" x14ac:dyDescent="0.2">
      <c r="A48" s="4" t="s">
        <v>2232</v>
      </c>
      <c r="B48" s="4" t="s">
        <v>2233</v>
      </c>
      <c r="C48" s="8" t="str">
        <f ca="1">IF($H$9&lt;&gt;"I",IF(DB_TBL_DATA_FIELDS[[#This Row],[SHEET_REF_WISH]]&lt;&gt;"",DB_TBL_DATA_FIELDS[[#This Row],[SHEET_REF_WISH]],""),IF(DB_TBL_DATA_FIELDS[[#This Row],[SHEET_REF_IDEA]]&lt;&gt;"",DB_TBL_DATA_FIELDS[[#This Row],[SHEET_REF_IDEA]],""))</f>
        <v>WISH</v>
      </c>
      <c r="D48" s="26" t="s">
        <v>2294</v>
      </c>
      <c r="E48" s="26" t="b">
        <v>1</v>
      </c>
      <c r="F48" s="35" t="b">
        <v>0</v>
      </c>
      <c r="G48" s="6" t="s">
        <v>2321</v>
      </c>
      <c r="H48" s="23" t="str">
        <f ca="1">IF(NOT(F46),"",IF(H46=FIRST_MORTGAGE_EXPLANATION_OTHER,H47,H46))</f>
        <v/>
      </c>
      <c r="I48" s="27"/>
      <c r="J48" s="6" t="b">
        <f ca="1">(DB_TBL_DATA_FIELDS[[#This Row],[FIELD_VALUE_RAW]]="")</f>
        <v>1</v>
      </c>
      <c r="K48" s="6" t="s">
        <v>11</v>
      </c>
      <c r="L48" s="8" t="b">
        <f ca="1">AND(IF(DB_TBL_DATA_FIELDS[[#This Row],[FIELD_VALID_CUSTOM_LOGIC]]="",TRUE,DB_TBL_DATA_FIELDS[[#This Row],[FIELD_VALID_CUSTOM_LOGIC]]),DB_TBL_DATA_FIELDS[[#This Row],[RANGE_VALIDATION_PASSED_FLAG]])</f>
        <v>1</v>
      </c>
      <c r="M4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8" s="8">
        <f ca="1">IF(DB_TBL_DATA_FIELDS[[#This Row],[SHEET_REF_CALC]]="","",IF(DB_TBL_DATA_FIELDS[[#This Row],[FIELD_EMPTY_FLAG]],IF(NOT(DB_TBL_DATA_FIELDS[[#This Row],[FIELD_REQ_FLAG]]),-1,1),IF(NOT(DB_TBL_DATA_FIELDS[[#This Row],[FIELD_VALID_FLAG]]),0,2)))</f>
        <v>-1</v>
      </c>
      <c r="O48" s="8" t="str">
        <f ca="1">IFERROR(VLOOKUP(DB_TBL_DATA_FIELDS[[#This Row],[FIELD_STATUS_CODE]],DB_TBL_CONFIG_FIELDSTATUSCODES[#All],3,FALSE),"")</f>
        <v>Optional</v>
      </c>
      <c r="P48" s="8" t="str">
        <f ca="1">IFERROR(VLOOKUP(DB_TBL_DATA_FIELDS[[#This Row],[FIELD_STATUS_CODE]],DB_TBL_CONFIG_FIELDSTATUSCODES[#All],4,FALSE),"")</f>
        <v xml:space="preserve"> </v>
      </c>
      <c r="Q48" s="8" t="b">
        <f>TRUE</f>
        <v>1</v>
      </c>
      <c r="R48" s="8" t="b">
        <f>TRUE</f>
        <v>1</v>
      </c>
      <c r="S48" s="4" t="s">
        <v>11</v>
      </c>
      <c r="T48" s="8">
        <f ca="1">IF(DB_TBL_DATA_FIELDS[[#This Row],[RANGE_VALIDATION_FLAG]]="Text",LEN(DB_TBL_DATA_FIELDS[[#This Row],[FIELD_VALUE_RAW]]),IFERROR(VALUE(DB_TBL_DATA_FIELDS[[#This Row],[FIELD_VALUE_RAW]]),-1))</f>
        <v>0</v>
      </c>
      <c r="U48" s="8">
        <v>0</v>
      </c>
      <c r="V48" s="8">
        <v>400</v>
      </c>
      <c r="W48" s="8" t="b">
        <f ca="1">IF(NOT(DB_TBL_DATA_FIELDS[[#This Row],[RANGE_VALIDATION_ON_FLAG]]),TRUE,
AND(DB_TBL_DATA_FIELDS[[#This Row],[RANGE_VALUE_LEN]]&gt;=DB_TBL_DATA_FIELDS[[#This Row],[RANGE_VALIDATION_MIN]],DB_TBL_DATA_FIELDS[[#This Row],[RANGE_VALUE_LEN]]&lt;=DB_TBL_DATA_FIELDS[[#This Row],[RANGE_VALIDATION_MAX]]))</f>
        <v>1</v>
      </c>
      <c r="X48" s="8">
        <v>1</v>
      </c>
      <c r="Y48" s="8">
        <f ca="1">IF(DB_TBL_DATA_FIELDS[[#This Row],[PCT_CALC_SHOW_STATUS_CODE]]=1,
DB_TBL_DATA_FIELDS[[#This Row],[FIELD_STATUS_CODE]],
IF(AND(DB_TBL_DATA_FIELDS[[#This Row],[PCT_CALC_SHOW_STATUS_CODE]]=2,DB_TBL_DATA_FIELDS[[#This Row],[FIELD_STATUS_CODE]]=0),
DB_TBL_DATA_FIELDS[[#This Row],[FIELD_STATUS_CODE]],
"")
)</f>
        <v>-1</v>
      </c>
      <c r="Z48" s="8"/>
      <c r="AA48" s="12">
        <v>26</v>
      </c>
      <c r="AB48" s="12" t="s">
        <v>2347</v>
      </c>
      <c r="AC48" s="8"/>
    </row>
    <row r="49" spans="1:29" x14ac:dyDescent="0.2">
      <c r="A49" s="4" t="s">
        <v>2232</v>
      </c>
      <c r="B49" s="4" t="s">
        <v>2233</v>
      </c>
      <c r="C49" s="8" t="str">
        <f ca="1">IF($H$9&lt;&gt;"I",IF(DB_TBL_DATA_FIELDS[[#This Row],[SHEET_REF_WISH]]&lt;&gt;"",DB_TBL_DATA_FIELDS[[#This Row],[SHEET_REF_WISH]],""),IF(DB_TBL_DATA_FIELDS[[#This Row],[SHEET_REF_IDEA]]&lt;&gt;"",DB_TBL_DATA_FIELDS[[#This Row],[SHEET_REF_IDEA]],""))</f>
        <v>WISH</v>
      </c>
      <c r="D49" s="26" t="s">
        <v>2295</v>
      </c>
      <c r="E49" s="26" t="b">
        <v>1</v>
      </c>
      <c r="F49" s="21" t="b">
        <v>1</v>
      </c>
      <c r="G49" s="6" t="s">
        <v>2322</v>
      </c>
      <c r="H49" s="12" t="str">
        <f ca="1">IFERROR(VLOOKUP(DB_TBL_DATA_FIELDS[[#This Row],[FIELD_ID]],INDIRECT(DB_TBL_DATA_FIELDS[[#This Row],[SHEET_REF_CALC]]&amp;"!A:B"),2,FALSE),"")</f>
        <v/>
      </c>
      <c r="I49" s="27"/>
      <c r="J49" s="6" t="b">
        <f ca="1">(DB_TBL_DATA_FIELDS[[#This Row],[FIELD_VALUE_RAW]]="")</f>
        <v>1</v>
      </c>
      <c r="K49" s="6" t="s">
        <v>11</v>
      </c>
      <c r="L49" s="8" t="b">
        <f ca="1">AND(IF(DB_TBL_DATA_FIELDS[[#This Row],[FIELD_VALID_CUSTOM_LOGIC]]="",TRUE,DB_TBL_DATA_FIELDS[[#This Row],[FIELD_VALID_CUSTOM_LOGIC]]),DB_TBL_DATA_FIELDS[[#This Row],[RANGE_VALIDATION_PASSED_FLAG]])</f>
        <v>1</v>
      </c>
      <c r="M4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9" s="8">
        <f ca="1">IF(DB_TBL_DATA_FIELDS[[#This Row],[SHEET_REF_CALC]]="","",IF(DB_TBL_DATA_FIELDS[[#This Row],[FIELD_EMPTY_FLAG]],IF(NOT(DB_TBL_DATA_FIELDS[[#This Row],[FIELD_REQ_FLAG]]),-1,1),IF(NOT(DB_TBL_DATA_FIELDS[[#This Row],[FIELD_VALID_FLAG]]),0,2)))</f>
        <v>1</v>
      </c>
      <c r="O49" s="8" t="str">
        <f ca="1">IFERROR(VLOOKUP(DB_TBL_DATA_FIELDS[[#This Row],[FIELD_STATUS_CODE]],DB_TBL_CONFIG_FIELDSTATUSCODES[#All],3,FALSE),"")</f>
        <v>Required</v>
      </c>
      <c r="P49" s="8" t="str">
        <f ca="1">IFERROR(VLOOKUP(DB_TBL_DATA_FIELDS[[#This Row],[FIELD_STATUS_CODE]],DB_TBL_CONFIG_FIELDSTATUSCODES[#All],4,FALSE),"")</f>
        <v>i</v>
      </c>
      <c r="Q49" s="8" t="b">
        <f>TRUE</f>
        <v>1</v>
      </c>
      <c r="R49" s="8" t="b">
        <f>TRUE</f>
        <v>1</v>
      </c>
      <c r="S49" s="4" t="s">
        <v>11</v>
      </c>
      <c r="T49" s="8">
        <f ca="1">IF(DB_TBL_DATA_FIELDS[[#This Row],[RANGE_VALIDATION_FLAG]]="Text",LEN(DB_TBL_DATA_FIELDS[[#This Row],[FIELD_VALUE_RAW]]),IFERROR(VALUE(DB_TBL_DATA_FIELDS[[#This Row],[FIELD_VALUE_RAW]]),-1))</f>
        <v>0</v>
      </c>
      <c r="U49" s="8">
        <v>0</v>
      </c>
      <c r="V49" s="8">
        <v>50</v>
      </c>
      <c r="W49" s="8" t="b">
        <f ca="1">IF(NOT(DB_TBL_DATA_FIELDS[[#This Row],[RANGE_VALIDATION_ON_FLAG]]),TRUE,
AND(DB_TBL_DATA_FIELDS[[#This Row],[RANGE_VALUE_LEN]]&gt;=DB_TBL_DATA_FIELDS[[#This Row],[RANGE_VALIDATION_MIN]],DB_TBL_DATA_FIELDS[[#This Row],[RANGE_VALUE_LEN]]&lt;=DB_TBL_DATA_FIELDS[[#This Row],[RANGE_VALIDATION_MAX]]))</f>
        <v>1</v>
      </c>
      <c r="X49" s="8">
        <v>1</v>
      </c>
      <c r="Y49" s="8">
        <f ca="1">IF(DB_TBL_DATA_FIELDS[[#This Row],[PCT_CALC_SHOW_STATUS_CODE]]=1,
DB_TBL_DATA_FIELDS[[#This Row],[FIELD_STATUS_CODE]],
IF(AND(DB_TBL_DATA_FIELDS[[#This Row],[PCT_CALC_SHOW_STATUS_CODE]]=2,DB_TBL_DATA_FIELDS[[#This Row],[FIELD_STATUS_CODE]]=0),
DB_TBL_DATA_FIELDS[[#This Row],[FIELD_STATUS_CODE]],
"")
)</f>
        <v>1</v>
      </c>
      <c r="Z49" s="8"/>
      <c r="AA49" s="12">
        <v>27</v>
      </c>
      <c r="AB49" s="12" t="s">
        <v>2347</v>
      </c>
      <c r="AC49" s="8"/>
    </row>
    <row r="50" spans="1:29" x14ac:dyDescent="0.2">
      <c r="A50" s="4" t="s">
        <v>2232</v>
      </c>
      <c r="B50" s="4" t="s">
        <v>2233</v>
      </c>
      <c r="C50" s="8" t="str">
        <f ca="1">IF($H$9&lt;&gt;"I",IF(DB_TBL_DATA_FIELDS[[#This Row],[SHEET_REF_WISH]]&lt;&gt;"",DB_TBL_DATA_FIELDS[[#This Row],[SHEET_REF_WISH]],""),IF(DB_TBL_DATA_FIELDS[[#This Row],[SHEET_REF_IDEA]]&lt;&gt;"",DB_TBL_DATA_FIELDS[[#This Row],[SHEET_REF_IDEA]],""))</f>
        <v>WISH</v>
      </c>
      <c r="D50" s="26" t="s">
        <v>2296</v>
      </c>
      <c r="E50" s="26" t="b">
        <v>1</v>
      </c>
      <c r="F50" s="21" t="b">
        <v>1</v>
      </c>
      <c r="G50" s="6" t="s">
        <v>2323</v>
      </c>
      <c r="H50" s="12" t="str">
        <f ca="1">IFERROR(VLOOKUP(DB_TBL_DATA_FIELDS[[#This Row],[FIELD_ID]],INDIRECT(DB_TBL_DATA_FIELDS[[#This Row],[SHEET_REF_CALC]]&amp;"!A:B"),2,FALSE),"")</f>
        <v/>
      </c>
      <c r="I50" s="27"/>
      <c r="J50" s="6" t="b">
        <f ca="1">(DB_TBL_DATA_FIELDS[[#This Row],[FIELD_VALUE_RAW]]="")</f>
        <v>1</v>
      </c>
      <c r="K50" s="6" t="s">
        <v>46</v>
      </c>
      <c r="L50" s="8" t="b">
        <f ca="1">AND(IF(DB_TBL_DATA_FIELDS[[#This Row],[FIELD_VALID_CUSTOM_LOGIC]]="",TRUE,DB_TBL_DATA_FIELDS[[#This Row],[FIELD_VALID_CUSTOM_LOGIC]]),DB_TBL_DATA_FIELDS[[#This Row],[RANGE_VALIDATION_PASSED_FLAG]])</f>
        <v>0</v>
      </c>
      <c r="M5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0" s="8">
        <f ca="1">IF(DB_TBL_DATA_FIELDS[[#This Row],[SHEET_REF_CALC]]="","",IF(DB_TBL_DATA_FIELDS[[#This Row],[FIELD_EMPTY_FLAG]],IF(NOT(DB_TBL_DATA_FIELDS[[#This Row],[FIELD_REQ_FLAG]]),-1,1),IF(NOT(DB_TBL_DATA_FIELDS[[#This Row],[FIELD_VALID_FLAG]]),0,2)))</f>
        <v>1</v>
      </c>
      <c r="O50" s="8" t="str">
        <f ca="1">IFERROR(VLOOKUP(DB_TBL_DATA_FIELDS[[#This Row],[FIELD_STATUS_CODE]],DB_TBL_CONFIG_FIELDSTATUSCODES[#All],3,FALSE),"")</f>
        <v>Required</v>
      </c>
      <c r="P50" s="8" t="str">
        <f ca="1">IFERROR(VLOOKUP(DB_TBL_DATA_FIELDS[[#This Row],[FIELD_STATUS_CODE]],DB_TBL_CONFIG_FIELDSTATUSCODES[#All],4,FALSE),"")</f>
        <v>i</v>
      </c>
      <c r="Q50" s="8" t="b">
        <f>TRUE</f>
        <v>1</v>
      </c>
      <c r="R50" s="8" t="b">
        <f>TRUE</f>
        <v>1</v>
      </c>
      <c r="S50" s="4" t="s">
        <v>46</v>
      </c>
      <c r="T50" s="8">
        <f ca="1">IF(DB_TBL_DATA_FIELDS[[#This Row],[RANGE_VALIDATION_FLAG]]="Text",LEN(DB_TBL_DATA_FIELDS[[#This Row],[FIELD_VALUE_RAW]]),IFERROR(VALUE(DB_TBL_DATA_FIELDS[[#This Row],[FIELD_VALUE_RAW]]),-1))</f>
        <v>-1</v>
      </c>
      <c r="U50" s="8">
        <v>1</v>
      </c>
      <c r="V50" s="8">
        <v>999</v>
      </c>
      <c r="W50" s="8" t="b">
        <f ca="1">IF(NOT(DB_TBL_DATA_FIELDS[[#This Row],[RANGE_VALIDATION_ON_FLAG]]),TRUE,
AND(DB_TBL_DATA_FIELDS[[#This Row],[RANGE_VALUE_LEN]]&gt;=DB_TBL_DATA_FIELDS[[#This Row],[RANGE_VALIDATION_MIN]],DB_TBL_DATA_FIELDS[[#This Row],[RANGE_VALUE_LEN]]&lt;=DB_TBL_DATA_FIELDS[[#This Row],[RANGE_VALIDATION_MAX]]))</f>
        <v>0</v>
      </c>
      <c r="X50" s="8">
        <v>1</v>
      </c>
      <c r="Y50" s="8">
        <f ca="1">IF(DB_TBL_DATA_FIELDS[[#This Row],[PCT_CALC_SHOW_STATUS_CODE]]=1,
DB_TBL_DATA_FIELDS[[#This Row],[FIELD_STATUS_CODE]],
IF(AND(DB_TBL_DATA_FIELDS[[#This Row],[PCT_CALC_SHOW_STATUS_CODE]]=2,DB_TBL_DATA_FIELDS[[#This Row],[FIELD_STATUS_CODE]]=0),
DB_TBL_DATA_FIELDS[[#This Row],[FIELD_STATUS_CODE]],
"")
)</f>
        <v>1</v>
      </c>
      <c r="Z50" s="8"/>
      <c r="AA50" s="12">
        <v>28</v>
      </c>
      <c r="AB50" s="12" t="s">
        <v>2347</v>
      </c>
      <c r="AC50" s="8"/>
    </row>
    <row r="51" spans="1:29" x14ac:dyDescent="0.2">
      <c r="A51" s="4" t="s">
        <v>2232</v>
      </c>
      <c r="B51" s="4" t="s">
        <v>2233</v>
      </c>
      <c r="C51" s="8" t="str">
        <f ca="1">IF($H$9&lt;&gt;"I",IF(DB_TBL_DATA_FIELDS[[#This Row],[SHEET_REF_WISH]]&lt;&gt;"",DB_TBL_DATA_FIELDS[[#This Row],[SHEET_REF_WISH]],""),IF(DB_TBL_DATA_FIELDS[[#This Row],[SHEET_REF_IDEA]]&lt;&gt;"",DB_TBL_DATA_FIELDS[[#This Row],[SHEET_REF_IDEA]],""))</f>
        <v>WISH</v>
      </c>
      <c r="D51" s="26" t="s">
        <v>2297</v>
      </c>
      <c r="E51" s="26" t="b">
        <v>1</v>
      </c>
      <c r="F51" s="21" t="b">
        <v>1</v>
      </c>
      <c r="G51" s="6" t="s">
        <v>2325</v>
      </c>
      <c r="H51" s="12" t="str">
        <f ca="1">IFERROR(VLOOKUP(DB_TBL_DATA_FIELDS[[#This Row],[FIELD_ID]],INDIRECT(DB_TBL_DATA_FIELDS[[#This Row],[SHEET_REF_CALC]]&amp;"!A:B"),2,FALSE),"")</f>
        <v/>
      </c>
      <c r="I51" s="27"/>
      <c r="J51" s="6" t="b">
        <f ca="1">(DB_TBL_DATA_FIELDS[[#This Row],[FIELD_VALUE_RAW]]="")</f>
        <v>1</v>
      </c>
      <c r="K51" s="6" t="s">
        <v>150</v>
      </c>
      <c r="L51" s="8" t="b">
        <f>AND(IF(DB_TBL_DATA_FIELDS[[#This Row],[FIELD_VALID_CUSTOM_LOGIC]]="",TRUE,DB_TBL_DATA_FIELDS[[#This Row],[FIELD_VALID_CUSTOM_LOGIC]]),DB_TBL_DATA_FIELDS[[#This Row],[RANGE_VALIDATION_PASSED_FLAG]])</f>
        <v>1</v>
      </c>
      <c r="M5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1" s="8">
        <f ca="1">IF(DB_TBL_DATA_FIELDS[[#This Row],[SHEET_REF_CALC]]="","",IF(DB_TBL_DATA_FIELDS[[#This Row],[FIELD_EMPTY_FLAG]],IF(NOT(DB_TBL_DATA_FIELDS[[#This Row],[FIELD_REQ_FLAG]]),-1,1),IF(NOT(DB_TBL_DATA_FIELDS[[#This Row],[FIELD_VALID_FLAG]]),0,2)))</f>
        <v>1</v>
      </c>
      <c r="O51" s="8" t="str">
        <f ca="1">IFERROR(VLOOKUP(DB_TBL_DATA_FIELDS[[#This Row],[FIELD_STATUS_CODE]],DB_TBL_CONFIG_FIELDSTATUSCODES[#All],3,FALSE),"")</f>
        <v>Required</v>
      </c>
      <c r="P51" s="8" t="str">
        <f ca="1">IFERROR(VLOOKUP(DB_TBL_DATA_FIELDS[[#This Row],[FIELD_STATUS_CODE]],DB_TBL_CONFIG_FIELDSTATUSCODES[#All],4,FALSE),"")</f>
        <v>i</v>
      </c>
      <c r="Q51" s="8" t="b">
        <f>TRUE</f>
        <v>1</v>
      </c>
      <c r="R51" s="8" t="b">
        <v>0</v>
      </c>
      <c r="S51" s="4"/>
      <c r="T51" s="8">
        <f ca="1">IF(DB_TBL_DATA_FIELDS[[#This Row],[RANGE_VALIDATION_FLAG]]="Text",LEN(DB_TBL_DATA_FIELDS[[#This Row],[FIELD_VALUE_RAW]]),IFERROR(VALUE(DB_TBL_DATA_FIELDS[[#This Row],[FIELD_VALUE_RAW]]),-1))</f>
        <v>-1</v>
      </c>
      <c r="U51" s="8">
        <v>0</v>
      </c>
      <c r="V51" s="8">
        <v>1</v>
      </c>
      <c r="W51" s="8" t="b">
        <f>IF(NOT(DB_TBL_DATA_FIELDS[[#This Row],[RANGE_VALIDATION_ON_FLAG]]),TRUE,
AND(DB_TBL_DATA_FIELDS[[#This Row],[RANGE_VALUE_LEN]]&gt;=DB_TBL_DATA_FIELDS[[#This Row],[RANGE_VALIDATION_MIN]],DB_TBL_DATA_FIELDS[[#This Row],[RANGE_VALUE_LEN]]&lt;=DB_TBL_DATA_FIELDS[[#This Row],[RANGE_VALIDATION_MAX]]))</f>
        <v>1</v>
      </c>
      <c r="X51" s="8">
        <v>1</v>
      </c>
      <c r="Y51" s="8">
        <f ca="1">IF(DB_TBL_DATA_FIELDS[[#This Row],[PCT_CALC_SHOW_STATUS_CODE]]=1,
DB_TBL_DATA_FIELDS[[#This Row],[FIELD_STATUS_CODE]],
IF(AND(DB_TBL_DATA_FIELDS[[#This Row],[PCT_CALC_SHOW_STATUS_CODE]]=2,DB_TBL_DATA_FIELDS[[#This Row],[FIELD_STATUS_CODE]]=0),
DB_TBL_DATA_FIELDS[[#This Row],[FIELD_STATUS_CODE]],
"")
)</f>
        <v>1</v>
      </c>
      <c r="Z51" s="8"/>
      <c r="AA51" s="12">
        <v>29</v>
      </c>
      <c r="AB51" s="12" t="s">
        <v>2347</v>
      </c>
      <c r="AC51" s="8"/>
    </row>
    <row r="52" spans="1:29" x14ac:dyDescent="0.2">
      <c r="A52" s="4" t="s">
        <v>2232</v>
      </c>
      <c r="B52" s="4" t="s">
        <v>2233</v>
      </c>
      <c r="C52" s="8" t="str">
        <f ca="1">IF($H$9&lt;&gt;"I",IF(DB_TBL_DATA_FIELDS[[#This Row],[SHEET_REF_WISH]]&lt;&gt;"",DB_TBL_DATA_FIELDS[[#This Row],[SHEET_REF_WISH]],""),IF(DB_TBL_DATA_FIELDS[[#This Row],[SHEET_REF_IDEA]]&lt;&gt;"",DB_TBL_DATA_FIELDS[[#This Row],[SHEET_REF_IDEA]],""))</f>
        <v>WISH</v>
      </c>
      <c r="D52" s="26" t="s">
        <v>2298</v>
      </c>
      <c r="E52" s="26" t="b">
        <v>0</v>
      </c>
      <c r="F52" s="33" t="b">
        <f ca="1">IF(HOEPA_FLAG_FIRST_MORTGAGE=TRUE,TRUE,FALSE)</f>
        <v>0</v>
      </c>
      <c r="G52" s="6" t="s">
        <v>2324</v>
      </c>
      <c r="H52" s="12" t="str">
        <f ca="1">IFERROR(VLOOKUP(DB_TBL_DATA_FIELDS[[#This Row],[FIELD_ID]],INDIRECT(DB_TBL_DATA_FIELDS[[#This Row],[SHEET_REF_CALC]]&amp;"!A:B"),2,FALSE),"")</f>
        <v/>
      </c>
      <c r="I52" s="23" t="str">
        <f ca="1">IF(NOT(DB_TBL_DATA_FIELDS[[#This Row],[FIELD_EMPTY_FLAG]]),DB_TBL_DATA_FIELDS[[#This Row],[FIELD_REQ_FLAG]],"")</f>
        <v/>
      </c>
      <c r="J52" s="6" t="b">
        <f ca="1">(DB_TBL_DATA_FIELDS[[#This Row],[FIELD_VALUE_RAW]]="")</f>
        <v>1</v>
      </c>
      <c r="K52" s="6" t="s">
        <v>11</v>
      </c>
      <c r="L52" s="8" t="b">
        <f ca="1">AND(IF(DB_TBL_DATA_FIELDS[[#This Row],[FIELD_VALID_CUSTOM_LOGIC]]="",TRUE,DB_TBL_DATA_FIELDS[[#This Row],[FIELD_VALID_CUSTOM_LOGIC]]),DB_TBL_DATA_FIELDS[[#This Row],[RANGE_VALIDATION_PASSED_FLAG]])</f>
        <v>1</v>
      </c>
      <c r="M5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2" s="8">
        <f ca="1">IF(DB_TBL_DATA_FIELDS[[#This Row],[SHEET_REF_CALC]]="","",IF(DB_TBL_DATA_FIELDS[[#This Row],[FIELD_EMPTY_FLAG]],IF(NOT(DB_TBL_DATA_FIELDS[[#This Row],[FIELD_REQ_FLAG]]),-1,1),IF(NOT(DB_TBL_DATA_FIELDS[[#This Row],[FIELD_VALID_FLAG]]),0,2)))</f>
        <v>-1</v>
      </c>
      <c r="O52" s="8" t="str">
        <f ca="1">IFERROR(VLOOKUP(DB_TBL_DATA_FIELDS[[#This Row],[FIELD_STATUS_CODE]],DB_TBL_CONFIG_FIELDSTATUSCODES[#All],3,FALSE),"")</f>
        <v>Optional</v>
      </c>
      <c r="P52" s="8" t="str">
        <f ca="1">IFERROR(VLOOKUP(DB_TBL_DATA_FIELDS[[#This Row],[FIELD_STATUS_CODE]],DB_TBL_CONFIG_FIELDSTATUSCODES[#All],4,FALSE),"")</f>
        <v xml:space="preserve"> </v>
      </c>
      <c r="Q52" s="8" t="b">
        <f>TRUE</f>
        <v>1</v>
      </c>
      <c r="R52" s="8" t="b">
        <f>TRUE</f>
        <v>1</v>
      </c>
      <c r="S52" s="4" t="s">
        <v>11</v>
      </c>
      <c r="T52" s="8">
        <f ca="1">IF(DB_TBL_DATA_FIELDS[[#This Row],[RANGE_VALIDATION_FLAG]]="Text",LEN(DB_TBL_DATA_FIELDS[[#This Row],[FIELD_VALUE_RAW]]),IFERROR(VALUE(DB_TBL_DATA_FIELDS[[#This Row],[FIELD_VALUE_RAW]]),-1))</f>
        <v>0</v>
      </c>
      <c r="U52" s="8">
        <v>0</v>
      </c>
      <c r="V52" s="8">
        <v>400</v>
      </c>
      <c r="W52" s="8" t="b">
        <f ca="1">IF(NOT(DB_TBL_DATA_FIELDS[[#This Row],[RANGE_VALIDATION_ON_FLAG]]),TRUE,
AND(DB_TBL_DATA_FIELDS[[#This Row],[RANGE_VALUE_LEN]]&gt;=DB_TBL_DATA_FIELDS[[#This Row],[RANGE_VALIDATION_MIN]],DB_TBL_DATA_FIELDS[[#This Row],[RANGE_VALUE_LEN]]&lt;=DB_TBL_DATA_FIELDS[[#This Row],[RANGE_VALIDATION_MAX]]))</f>
        <v>1</v>
      </c>
      <c r="X52" s="8">
        <v>1</v>
      </c>
      <c r="Y52" s="8">
        <f ca="1">IF(DB_TBL_DATA_FIELDS[[#This Row],[PCT_CALC_SHOW_STATUS_CODE]]=1,
DB_TBL_DATA_FIELDS[[#This Row],[FIELD_STATUS_CODE]],
IF(AND(DB_TBL_DATA_FIELDS[[#This Row],[PCT_CALC_SHOW_STATUS_CODE]]=2,DB_TBL_DATA_FIELDS[[#This Row],[FIELD_STATUS_CODE]]=0),
DB_TBL_DATA_FIELDS[[#This Row],[FIELD_STATUS_CODE]],
"")
)</f>
        <v>-1</v>
      </c>
      <c r="Z52" s="8"/>
      <c r="AA52" s="12">
        <v>30</v>
      </c>
      <c r="AB52" s="12" t="s">
        <v>2347</v>
      </c>
      <c r="AC52" s="8"/>
    </row>
    <row r="53" spans="1:29" x14ac:dyDescent="0.2">
      <c r="A53" s="4" t="s">
        <v>2232</v>
      </c>
      <c r="B53" s="4" t="s">
        <v>2233</v>
      </c>
      <c r="C53" s="8" t="str">
        <f ca="1">IF($H$9&lt;&gt;"I",IF(DB_TBL_DATA_FIELDS[[#This Row],[SHEET_REF_WISH]]&lt;&gt;"",DB_TBL_DATA_FIELDS[[#This Row],[SHEET_REF_WISH]],""),IF(DB_TBL_DATA_FIELDS[[#This Row],[SHEET_REF_IDEA]]&lt;&gt;"",DB_TBL_DATA_FIELDS[[#This Row],[SHEET_REF_IDEA]],""))</f>
        <v>WISH</v>
      </c>
      <c r="D53" s="26" t="s">
        <v>2299</v>
      </c>
      <c r="E53" s="26" t="b">
        <v>1</v>
      </c>
      <c r="F53" s="21" t="b">
        <v>1</v>
      </c>
      <c r="G53" s="6" t="s">
        <v>2326</v>
      </c>
      <c r="H53" s="23" t="str">
        <f ca="1">IFERROR(TEXT(VLOOKUP(DB_TBL_DATA_FIELDS[[#This Row],[FIELD_ID]],INDIRECT(DB_TBL_DATA_FIELDS[[#This Row],[SHEET_REF_CALC]]&amp;"!A:B"),2,FALSE),"MM/DD/YYYY"),"")</f>
        <v/>
      </c>
      <c r="I53" s="23" t="str">
        <f ca="1">IF(AND(PROGRAM_ENROLLMENT_DATE&lt;&gt;"",NOT(DB_TBL_DATA_FIELDS[[#This Row],[FIELD_EMPTY_FLAG]])),DATEVALUE(LOAN_CLOSING_DATE)&gt;=DATEVALUE(PROGRAM_ENROLLMENT_DATE),"")</f>
        <v/>
      </c>
      <c r="J53" s="6" t="b">
        <f ca="1">(DB_TBL_DATA_FIELDS[[#This Row],[FIELD_VALUE_RAW]]="")</f>
        <v>1</v>
      </c>
      <c r="K53" s="6" t="s">
        <v>36</v>
      </c>
      <c r="L53" s="8" t="b">
        <f ca="1">AND(IF(DB_TBL_DATA_FIELDS[[#This Row],[FIELD_VALID_CUSTOM_LOGIC]]="",TRUE,DB_TBL_DATA_FIELDS[[#This Row],[FIELD_VALID_CUSTOM_LOGIC]]),DB_TBL_DATA_FIELDS[[#This Row],[RANGE_VALIDATION_PASSED_FLAG]])</f>
        <v>1</v>
      </c>
      <c r="M5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3" s="8">
        <f ca="1">IF(DB_TBL_DATA_FIELDS[[#This Row],[SHEET_REF_CALC]]="","",IF(DB_TBL_DATA_FIELDS[[#This Row],[FIELD_EMPTY_FLAG]],IF(NOT(DB_TBL_DATA_FIELDS[[#This Row],[FIELD_REQ_FLAG]]),-1,1),IF(NOT(DB_TBL_DATA_FIELDS[[#This Row],[FIELD_VALID_FLAG]]),0,2)))</f>
        <v>1</v>
      </c>
      <c r="O53" s="8" t="str">
        <f ca="1">IFERROR(VLOOKUP(DB_TBL_DATA_FIELDS[[#This Row],[FIELD_STATUS_CODE]],DB_TBL_CONFIG_FIELDSTATUSCODES[#All],3,FALSE),"")</f>
        <v>Required</v>
      </c>
      <c r="P53" s="8" t="str">
        <f ca="1">IFERROR(VLOOKUP(DB_TBL_DATA_FIELDS[[#This Row],[FIELD_STATUS_CODE]],DB_TBL_CONFIG_FIELDSTATUSCODES[#All],4,FALSE),"")</f>
        <v>i</v>
      </c>
      <c r="Q53" s="8" t="b">
        <f>TRUE</f>
        <v>1</v>
      </c>
      <c r="R53" s="8" t="b">
        <f>TRUE</f>
        <v>1</v>
      </c>
      <c r="S53" s="4" t="s">
        <v>11</v>
      </c>
      <c r="T53" s="8">
        <f ca="1">IF(DB_TBL_DATA_FIELDS[[#This Row],[RANGE_VALIDATION_FLAG]]="Text",LEN(DB_TBL_DATA_FIELDS[[#This Row],[FIELD_VALUE_RAW]]),IFERROR(VALUE(DB_TBL_DATA_FIELDS[[#This Row],[FIELD_VALUE_RAW]]),-1))</f>
        <v>0</v>
      </c>
      <c r="U53" s="8">
        <v>0</v>
      </c>
      <c r="V53" s="8">
        <v>32767</v>
      </c>
      <c r="W53" s="8" t="b">
        <f ca="1">IF(NOT(DB_TBL_DATA_FIELDS[[#This Row],[RANGE_VALIDATION_ON_FLAG]]),TRUE,
AND(DB_TBL_DATA_FIELDS[[#This Row],[RANGE_VALUE_LEN]]&gt;=DB_TBL_DATA_FIELDS[[#This Row],[RANGE_VALIDATION_MIN]],DB_TBL_DATA_FIELDS[[#This Row],[RANGE_VALUE_LEN]]&lt;=DB_TBL_DATA_FIELDS[[#This Row],[RANGE_VALIDATION_MAX]]))</f>
        <v>1</v>
      </c>
      <c r="X53" s="8">
        <v>1</v>
      </c>
      <c r="Y53" s="8">
        <f ca="1">IF(DB_TBL_DATA_FIELDS[[#This Row],[PCT_CALC_SHOW_STATUS_CODE]]=1,
DB_TBL_DATA_FIELDS[[#This Row],[FIELD_STATUS_CODE]],
IF(AND(DB_TBL_DATA_FIELDS[[#This Row],[PCT_CALC_SHOW_STATUS_CODE]]=2,DB_TBL_DATA_FIELDS[[#This Row],[FIELD_STATUS_CODE]]=0),
DB_TBL_DATA_FIELDS[[#This Row],[FIELD_STATUS_CODE]],
"")
)</f>
        <v>1</v>
      </c>
      <c r="Z53" s="59" t="str">
        <f ca="1">IF(DB_TBL_DATA_FIELDS[[#This Row],[FIELD_STATUS_CODE]]=0,IF(NOT(DB_TBL_DATA_FIELDS[[#This Row],[FIELD_VALID_CUSTOM_LOGIC]]),
"Cannot preceed program enrollment date",""),"")</f>
        <v/>
      </c>
      <c r="AA53" s="12">
        <v>31</v>
      </c>
      <c r="AB53" s="12" t="s">
        <v>2347</v>
      </c>
      <c r="AC53" s="8"/>
    </row>
    <row r="54" spans="1:29" x14ac:dyDescent="0.2">
      <c r="A54" s="4" t="s">
        <v>2232</v>
      </c>
      <c r="B54" s="4" t="s">
        <v>2233</v>
      </c>
      <c r="C54" s="8" t="str">
        <f ca="1">IF($H$9&lt;&gt;"I",IF(DB_TBL_DATA_FIELDS[[#This Row],[SHEET_REF_WISH]]&lt;&gt;"",DB_TBL_DATA_FIELDS[[#This Row],[SHEET_REF_WISH]],""),IF(DB_TBL_DATA_FIELDS[[#This Row],[SHEET_REF_IDEA]]&lt;&gt;"",DB_TBL_DATA_FIELDS[[#This Row],[SHEET_REF_IDEA]],""))</f>
        <v>WISH</v>
      </c>
      <c r="D54" s="26" t="s">
        <v>2300</v>
      </c>
      <c r="E54" s="26" t="b">
        <v>0</v>
      </c>
      <c r="F54" s="33" t="b">
        <f ca="1">IF(AND(LOAN_CLOSING_DATE&lt;&gt;"",PROGRAM_ENROLLMENT_DATE&lt;&gt;""),(IFERROR(DATEDIF(PROGRAM_ENROLLMENT_DATE,LOAN_CLOSING_DATE-1,"Y"),0) &gt;= IF($H$9="W",CONFIG_WISH_TERM_LIMIT_YEARS,CONFIG_IDEA_TERM_LIMIT_YEARS)),FALSE)</f>
        <v>0</v>
      </c>
      <c r="G54" s="6" t="s">
        <v>2327</v>
      </c>
      <c r="H54" s="23" t="str">
        <f ca="1">IFERROR(TEXT(VLOOKUP(DB_TBL_DATA_FIELDS[[#This Row],[FIELD_ID]],INDIRECT(DB_TBL_DATA_FIELDS[[#This Row],[SHEET_REF_CALC]]&amp;"!A:B"),2,FALSE),"MM/DD/YYYY"),"")</f>
        <v/>
      </c>
      <c r="I54" s="23" t="str">
        <f ca="1">IF(NOT(DB_TBL_DATA_FIELDS[[#This Row],[FIELD_EMPTY_FLAG]]),DB_TBL_DATA_FIELDS[[#This Row],[FIELD_REQ_FLAG]],"")</f>
        <v/>
      </c>
      <c r="J54" s="6" t="b">
        <f ca="1">(DB_TBL_DATA_FIELDS[[#This Row],[FIELD_VALUE_RAW]]="")</f>
        <v>1</v>
      </c>
      <c r="K54" s="6" t="s">
        <v>36</v>
      </c>
      <c r="L54" s="8" t="b">
        <f ca="1">AND(IF(DB_TBL_DATA_FIELDS[[#This Row],[FIELD_VALID_CUSTOM_LOGIC]]="",TRUE,DB_TBL_DATA_FIELDS[[#This Row],[FIELD_VALID_CUSTOM_LOGIC]]),DB_TBL_DATA_FIELDS[[#This Row],[RANGE_VALIDATION_PASSED_FLAG]])</f>
        <v>1</v>
      </c>
      <c r="M5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4" s="8">
        <f ca="1">IF(DB_TBL_DATA_FIELDS[[#This Row],[SHEET_REF_CALC]]="","",IF(DB_TBL_DATA_FIELDS[[#This Row],[FIELD_EMPTY_FLAG]],IF(NOT(DB_TBL_DATA_FIELDS[[#This Row],[FIELD_REQ_FLAG]]),-1,1),IF(NOT(DB_TBL_DATA_FIELDS[[#This Row],[FIELD_VALID_FLAG]]),0,2)))</f>
        <v>-1</v>
      </c>
      <c r="O54" s="8" t="str">
        <f ca="1">IFERROR(VLOOKUP(DB_TBL_DATA_FIELDS[[#This Row],[FIELD_STATUS_CODE]],DB_TBL_CONFIG_FIELDSTATUSCODES[#All],3,FALSE),"")</f>
        <v>Optional</v>
      </c>
      <c r="P54" s="8" t="str">
        <f ca="1">IFERROR(VLOOKUP(DB_TBL_DATA_FIELDS[[#This Row],[FIELD_STATUS_CODE]],DB_TBL_CONFIG_FIELDSTATUSCODES[#All],4,FALSE),"")</f>
        <v xml:space="preserve"> </v>
      </c>
      <c r="Q54" s="8" t="b">
        <f>TRUE</f>
        <v>1</v>
      </c>
      <c r="R54" s="8" t="b">
        <f>TRUE</f>
        <v>1</v>
      </c>
      <c r="S54" s="4" t="s">
        <v>11</v>
      </c>
      <c r="T54" s="8">
        <f ca="1">IF(DB_TBL_DATA_FIELDS[[#This Row],[RANGE_VALIDATION_FLAG]]="Text",LEN(DB_TBL_DATA_FIELDS[[#This Row],[FIELD_VALUE_RAW]]),IFERROR(VALUE(DB_TBL_DATA_FIELDS[[#This Row],[FIELD_VALUE_RAW]]),-1))</f>
        <v>0</v>
      </c>
      <c r="U54" s="8">
        <v>0</v>
      </c>
      <c r="V54" s="8">
        <v>32767</v>
      </c>
      <c r="W54" s="8" t="b">
        <f ca="1">IF(NOT(DB_TBL_DATA_FIELDS[[#This Row],[RANGE_VALIDATION_ON_FLAG]]),TRUE,
AND(DB_TBL_DATA_FIELDS[[#This Row],[RANGE_VALUE_LEN]]&gt;=DB_TBL_DATA_FIELDS[[#This Row],[RANGE_VALIDATION_MIN]],DB_TBL_DATA_FIELDS[[#This Row],[RANGE_VALUE_LEN]]&lt;=DB_TBL_DATA_FIELDS[[#This Row],[RANGE_VALIDATION_MAX]]))</f>
        <v>1</v>
      </c>
      <c r="X54" s="8">
        <v>1</v>
      </c>
      <c r="Y54" s="8">
        <f ca="1">IF(DB_TBL_DATA_FIELDS[[#This Row],[PCT_CALC_SHOW_STATUS_CODE]]=1,
DB_TBL_DATA_FIELDS[[#This Row],[FIELD_STATUS_CODE]],
IF(AND(DB_TBL_DATA_FIELDS[[#This Row],[PCT_CALC_SHOW_STATUS_CODE]]=2,DB_TBL_DATA_FIELDS[[#This Row],[FIELD_STATUS_CODE]]=0),
DB_TBL_DATA_FIELDS[[#This Row],[FIELD_STATUS_CODE]],
"")
)</f>
        <v>-1</v>
      </c>
      <c r="Z54" s="8"/>
      <c r="AA54" s="12">
        <v>11</v>
      </c>
      <c r="AB54" s="12" t="s">
        <v>2347</v>
      </c>
      <c r="AC54" s="8" t="s">
        <v>2348</v>
      </c>
    </row>
    <row r="55" spans="1:29" x14ac:dyDescent="0.2">
      <c r="A55" s="4" t="s">
        <v>2232</v>
      </c>
      <c r="B55" s="4" t="s">
        <v>2233</v>
      </c>
      <c r="C55" s="8" t="str">
        <f ca="1">IF($H$9&lt;&gt;"I",IF(DB_TBL_DATA_FIELDS[[#This Row],[SHEET_REF_WISH]]&lt;&gt;"",DB_TBL_DATA_FIELDS[[#This Row],[SHEET_REF_WISH]],""),IF(DB_TBL_DATA_FIELDS[[#This Row],[SHEET_REF_IDEA]]&lt;&gt;"",DB_TBL_DATA_FIELDS[[#This Row],[SHEET_REF_IDEA]],""))</f>
        <v>WISH</v>
      </c>
      <c r="D55" s="26" t="s">
        <v>2301</v>
      </c>
      <c r="E55" s="26" t="b">
        <v>1</v>
      </c>
      <c r="F55" s="21" t="b">
        <v>1</v>
      </c>
      <c r="G55" s="6" t="s">
        <v>2328</v>
      </c>
      <c r="H55" s="12" t="str">
        <f ca="1">IFERROR(VLOOKUP(DB_TBL_DATA_FIELDS[[#This Row],[FIELD_ID]],INDIRECT(DB_TBL_DATA_FIELDS[[#This Row],[SHEET_REF_CALC]]&amp;"!A:B"),2,FALSE),"")</f>
        <v/>
      </c>
      <c r="I55" s="23" t="str">
        <f ca="1">IF(NOT(DB_TBL_DATA_FIELDS[[#This Row],[FIELD_EMPTY_FLAG]]),DB_TBL_DATA_FIELDS[[#This Row],[FIELD_REQ_FLAG]],"")</f>
        <v/>
      </c>
      <c r="J55" s="6" t="b">
        <f ca="1">(DB_TBL_DATA_FIELDS[[#This Row],[FIELD_VALUE_RAW]]="")</f>
        <v>1</v>
      </c>
      <c r="K55" s="6" t="s">
        <v>46</v>
      </c>
      <c r="L55" s="8" t="b">
        <f ca="1">AND(IF(DB_TBL_DATA_FIELDS[[#This Row],[FIELD_VALID_CUSTOM_LOGIC]]="",TRUE,DB_TBL_DATA_FIELDS[[#This Row],[FIELD_VALID_CUSTOM_LOGIC]]),DB_TBL_DATA_FIELDS[[#This Row],[RANGE_VALIDATION_PASSED_FLAG]])</f>
        <v>0</v>
      </c>
      <c r="M5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5" s="8">
        <f ca="1">IF(DB_TBL_DATA_FIELDS[[#This Row],[SHEET_REF_CALC]]="","",IF(DB_TBL_DATA_FIELDS[[#This Row],[FIELD_EMPTY_FLAG]],IF(NOT(DB_TBL_DATA_FIELDS[[#This Row],[FIELD_REQ_FLAG]]),-1,1),IF(NOT(DB_TBL_DATA_FIELDS[[#This Row],[FIELD_VALID_FLAG]]),0,2)))</f>
        <v>1</v>
      </c>
      <c r="O55" s="8" t="str">
        <f ca="1">IFERROR(VLOOKUP(DB_TBL_DATA_FIELDS[[#This Row],[FIELD_STATUS_CODE]],DB_TBL_CONFIG_FIELDSTATUSCODES[#All],3,FALSE),"")</f>
        <v>Required</v>
      </c>
      <c r="P55" s="8" t="str">
        <f ca="1">IFERROR(VLOOKUP(DB_TBL_DATA_FIELDS[[#This Row],[FIELD_STATUS_CODE]],DB_TBL_CONFIG_FIELDSTATUSCODES[#All],4,FALSE),"")</f>
        <v>i</v>
      </c>
      <c r="Q55" s="8" t="b">
        <f>TRUE</f>
        <v>1</v>
      </c>
      <c r="R55" s="8" t="b">
        <f>TRUE</f>
        <v>1</v>
      </c>
      <c r="S55" s="4" t="s">
        <v>46</v>
      </c>
      <c r="T55" s="8">
        <f ca="1">IF(DB_TBL_DATA_FIELDS[[#This Row],[RANGE_VALIDATION_FLAG]]="Text",LEN(DB_TBL_DATA_FIELDS[[#This Row],[FIELD_VALUE_RAW]]),IFERROR(VALUE(DB_TBL_DATA_FIELDS[[#This Row],[FIELD_VALUE_RAW]]),-1))</f>
        <v>-1</v>
      </c>
      <c r="U55" s="8">
        <v>0</v>
      </c>
      <c r="V55" s="8">
        <v>999999999999</v>
      </c>
      <c r="W55" s="8" t="b">
        <f ca="1">IF(NOT(DB_TBL_DATA_FIELDS[[#This Row],[RANGE_VALIDATION_ON_FLAG]]),TRUE,
AND(DB_TBL_DATA_FIELDS[[#This Row],[RANGE_VALUE_LEN]]&gt;=DB_TBL_DATA_FIELDS[[#This Row],[RANGE_VALIDATION_MIN]],DB_TBL_DATA_FIELDS[[#This Row],[RANGE_VALUE_LEN]]&lt;=DB_TBL_DATA_FIELDS[[#This Row],[RANGE_VALIDATION_MAX]]))</f>
        <v>0</v>
      </c>
      <c r="X55" s="8">
        <v>1</v>
      </c>
      <c r="Y55" s="8">
        <f ca="1">IF(DB_TBL_DATA_FIELDS[[#This Row],[PCT_CALC_SHOW_STATUS_CODE]]=1,
DB_TBL_DATA_FIELDS[[#This Row],[FIELD_STATUS_CODE]],
IF(AND(DB_TBL_DATA_FIELDS[[#This Row],[PCT_CALC_SHOW_STATUS_CODE]]=2,DB_TBL_DATA_FIELDS[[#This Row],[FIELD_STATUS_CODE]]=0),
DB_TBL_DATA_FIELDS[[#This Row],[FIELD_STATUS_CODE]],
"")
)</f>
        <v>1</v>
      </c>
      <c r="Z55" s="8"/>
      <c r="AA55" s="12">
        <v>32</v>
      </c>
      <c r="AB55" s="12" t="s">
        <v>2347</v>
      </c>
      <c r="AC55" s="8"/>
    </row>
    <row r="56" spans="1:29" x14ac:dyDescent="0.2">
      <c r="A56" s="4" t="s">
        <v>2232</v>
      </c>
      <c r="B56" s="4" t="s">
        <v>2233</v>
      </c>
      <c r="C56" s="8" t="str">
        <f ca="1">IF($H$9&lt;&gt;"I",IF(DB_TBL_DATA_FIELDS[[#This Row],[SHEET_REF_WISH]]&lt;&gt;"",DB_TBL_DATA_FIELDS[[#This Row],[SHEET_REF_WISH]],""),IF(DB_TBL_DATA_FIELDS[[#This Row],[SHEET_REF_IDEA]]&lt;&gt;"",DB_TBL_DATA_FIELDS[[#This Row],[SHEET_REF_IDEA]],""))</f>
        <v>WISH</v>
      </c>
      <c r="D56" s="26" t="s">
        <v>2302</v>
      </c>
      <c r="E56" s="26" t="b">
        <v>1</v>
      </c>
      <c r="F56" s="21" t="b">
        <v>1</v>
      </c>
      <c r="G56" s="6" t="s">
        <v>2329</v>
      </c>
      <c r="H56" s="12" t="str">
        <f ca="1">IFERROR(VLOOKUP(DB_TBL_DATA_FIELDS[[#This Row],[FIELD_ID]],INDIRECT(DB_TBL_DATA_FIELDS[[#This Row],[SHEET_REF_CALC]]&amp;"!A:B"),2,FALSE),"")</f>
        <v/>
      </c>
      <c r="I56" s="27"/>
      <c r="J56" s="6" t="b">
        <f ca="1">(DB_TBL_DATA_FIELDS[[#This Row],[FIELD_VALUE_RAW]]="")</f>
        <v>1</v>
      </c>
      <c r="K56" s="6" t="s">
        <v>150</v>
      </c>
      <c r="L56" s="8" t="b">
        <f>AND(IF(DB_TBL_DATA_FIELDS[[#This Row],[FIELD_VALID_CUSTOM_LOGIC]]="",TRUE,DB_TBL_DATA_FIELDS[[#This Row],[FIELD_VALID_CUSTOM_LOGIC]]),DB_TBL_DATA_FIELDS[[#This Row],[RANGE_VALIDATION_PASSED_FLAG]])</f>
        <v>1</v>
      </c>
      <c r="M5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6" s="8">
        <f ca="1">IF(DB_TBL_DATA_FIELDS[[#This Row],[SHEET_REF_CALC]]="","",IF(DB_TBL_DATA_FIELDS[[#This Row],[FIELD_EMPTY_FLAG]],IF(NOT(DB_TBL_DATA_FIELDS[[#This Row],[FIELD_REQ_FLAG]]),-1,1),IF(NOT(DB_TBL_DATA_FIELDS[[#This Row],[FIELD_VALID_FLAG]]),0,2)))</f>
        <v>1</v>
      </c>
      <c r="O56" s="8" t="str">
        <f ca="1">IFERROR(VLOOKUP(DB_TBL_DATA_FIELDS[[#This Row],[FIELD_STATUS_CODE]],DB_TBL_CONFIG_FIELDSTATUSCODES[#All],3,FALSE),"")</f>
        <v>Required</v>
      </c>
      <c r="P56" s="8" t="str">
        <f ca="1">IFERROR(VLOOKUP(DB_TBL_DATA_FIELDS[[#This Row],[FIELD_STATUS_CODE]],DB_TBL_CONFIG_FIELDSTATUSCODES[#All],4,FALSE),"")</f>
        <v>i</v>
      </c>
      <c r="Q56" s="8" t="b">
        <f>TRUE</f>
        <v>1</v>
      </c>
      <c r="R56" s="8" t="b">
        <v>0</v>
      </c>
      <c r="S56" s="4"/>
      <c r="T56" s="8">
        <f ca="1">IF(DB_TBL_DATA_FIELDS[[#This Row],[RANGE_VALIDATION_FLAG]]="Text",LEN(DB_TBL_DATA_FIELDS[[#This Row],[FIELD_VALUE_RAW]]),IFERROR(VALUE(DB_TBL_DATA_FIELDS[[#This Row],[FIELD_VALUE_RAW]]),-1))</f>
        <v>-1</v>
      </c>
      <c r="U56" s="8">
        <v>0</v>
      </c>
      <c r="V56" s="8">
        <v>1</v>
      </c>
      <c r="W56" s="8" t="b">
        <f>IF(NOT(DB_TBL_DATA_FIELDS[[#This Row],[RANGE_VALIDATION_ON_FLAG]]),TRUE,
AND(DB_TBL_DATA_FIELDS[[#This Row],[RANGE_VALUE_LEN]]&gt;=DB_TBL_DATA_FIELDS[[#This Row],[RANGE_VALIDATION_MIN]],DB_TBL_DATA_FIELDS[[#This Row],[RANGE_VALUE_LEN]]&lt;=DB_TBL_DATA_FIELDS[[#This Row],[RANGE_VALIDATION_MAX]]))</f>
        <v>1</v>
      </c>
      <c r="X56" s="8">
        <v>1</v>
      </c>
      <c r="Y56" s="8">
        <f ca="1">IF(DB_TBL_DATA_FIELDS[[#This Row],[PCT_CALC_SHOW_STATUS_CODE]]=1,
DB_TBL_DATA_FIELDS[[#This Row],[FIELD_STATUS_CODE]],
IF(AND(DB_TBL_DATA_FIELDS[[#This Row],[PCT_CALC_SHOW_STATUS_CODE]]=2,DB_TBL_DATA_FIELDS[[#This Row],[FIELD_STATUS_CODE]]=0),
DB_TBL_DATA_FIELDS[[#This Row],[FIELD_STATUS_CODE]],
"")
)</f>
        <v>1</v>
      </c>
      <c r="Z56" s="8"/>
      <c r="AA56" s="12">
        <v>33</v>
      </c>
      <c r="AB56" s="12" t="s">
        <v>2347</v>
      </c>
      <c r="AC56" s="8"/>
    </row>
    <row r="57" spans="1:29" x14ac:dyDescent="0.2">
      <c r="A57" s="4" t="s">
        <v>2232</v>
      </c>
      <c r="B57" s="4" t="s">
        <v>2233</v>
      </c>
      <c r="C57" s="8" t="str">
        <f ca="1">IF($H$9&lt;&gt;"I",IF(DB_TBL_DATA_FIELDS[[#This Row],[SHEET_REF_WISH]]&lt;&gt;"",DB_TBL_DATA_FIELDS[[#This Row],[SHEET_REF_WISH]],""),IF(DB_TBL_DATA_FIELDS[[#This Row],[SHEET_REF_IDEA]]&lt;&gt;"",DB_TBL_DATA_FIELDS[[#This Row],[SHEET_REF_IDEA]],""))</f>
        <v>WISH</v>
      </c>
      <c r="D57" s="26" t="s">
        <v>2303</v>
      </c>
      <c r="E57" s="26" t="b">
        <v>1</v>
      </c>
      <c r="F57" s="21" t="b">
        <v>1</v>
      </c>
      <c r="G57" s="6" t="s">
        <v>2330</v>
      </c>
      <c r="H57" s="12" t="str">
        <f ca="1">IFERROR(VLOOKUP(DB_TBL_DATA_FIELDS[[#This Row],[FIELD_ID]],INDIRECT(DB_TBL_DATA_FIELDS[[#This Row],[SHEET_REF_CALC]]&amp;"!A:B"),2,FALSE),"")</f>
        <v/>
      </c>
      <c r="I57" s="23" t="str">
        <f ca="1">IF(DB_TBL_DATA_FIELDS[[#This Row],[FIELD_EMPTY_FLAG]],"",DB_TBL_DATA_FIELDS[[#This Row],[FIELD_VALUE_RAW]]&lt;=CONFIG_HOUSING_EXP_RATIO_LIMIT)</f>
        <v/>
      </c>
      <c r="J57" s="6" t="b">
        <f ca="1">(DB_TBL_DATA_FIELDS[[#This Row],[FIELD_VALUE_RAW]]="")</f>
        <v>1</v>
      </c>
      <c r="K57" s="6" t="s">
        <v>46</v>
      </c>
      <c r="L57" s="8" t="b">
        <f ca="1">AND(IF(DB_TBL_DATA_FIELDS[[#This Row],[FIELD_VALID_CUSTOM_LOGIC]]="",TRUE,DB_TBL_DATA_FIELDS[[#This Row],[FIELD_VALID_CUSTOM_LOGIC]]),DB_TBL_DATA_FIELDS[[#This Row],[RANGE_VALIDATION_PASSED_FLAG]])</f>
        <v>0</v>
      </c>
      <c r="M5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7" s="8">
        <f ca="1">IF(DB_TBL_DATA_FIELDS[[#This Row],[SHEET_REF_CALC]]="","",IF(DB_TBL_DATA_FIELDS[[#This Row],[FIELD_EMPTY_FLAG]],IF(NOT(DB_TBL_DATA_FIELDS[[#This Row],[FIELD_REQ_FLAG]]),-1,1),IF(NOT(DB_TBL_DATA_FIELDS[[#This Row],[FIELD_VALID_FLAG]]),0,2)))</f>
        <v>1</v>
      </c>
      <c r="O57" s="8" t="str">
        <f ca="1">IFERROR(VLOOKUP(DB_TBL_DATA_FIELDS[[#This Row],[FIELD_STATUS_CODE]],DB_TBL_CONFIG_FIELDSTATUSCODES[#All],3,FALSE),"")</f>
        <v>Required</v>
      </c>
      <c r="P57" s="8" t="str">
        <f ca="1">IFERROR(VLOOKUP(DB_TBL_DATA_FIELDS[[#This Row],[FIELD_STATUS_CODE]],DB_TBL_CONFIG_FIELDSTATUSCODES[#All],4,FALSE),"")</f>
        <v>i</v>
      </c>
      <c r="Q57" s="8" t="b">
        <f>TRUE</f>
        <v>1</v>
      </c>
      <c r="R57" s="8" t="b">
        <f>TRUE</f>
        <v>1</v>
      </c>
      <c r="S57" s="4" t="s">
        <v>46</v>
      </c>
      <c r="T57" s="8">
        <f ca="1">IF(DB_TBL_DATA_FIELDS[[#This Row],[RANGE_VALIDATION_FLAG]]="Text",LEN(DB_TBL_DATA_FIELDS[[#This Row],[FIELD_VALUE_RAW]]),IFERROR(VALUE(DB_TBL_DATA_FIELDS[[#This Row],[FIELD_VALUE_RAW]]),-1))</f>
        <v>-1</v>
      </c>
      <c r="U57" s="8">
        <v>0</v>
      </c>
      <c r="V57" s="58">
        <f>CONFIG_HOUSING_EXP_RATIO_LIMIT</f>
        <v>0.5</v>
      </c>
      <c r="W57" s="8" t="b">
        <f ca="1">IF(NOT(DB_TBL_DATA_FIELDS[[#This Row],[RANGE_VALIDATION_ON_FLAG]]),TRUE,
AND(DB_TBL_DATA_FIELDS[[#This Row],[RANGE_VALUE_LEN]]&gt;=DB_TBL_DATA_FIELDS[[#This Row],[RANGE_VALIDATION_MIN]],DB_TBL_DATA_FIELDS[[#This Row],[RANGE_VALUE_LEN]]&lt;=DB_TBL_DATA_FIELDS[[#This Row],[RANGE_VALIDATION_MAX]]))</f>
        <v>0</v>
      </c>
      <c r="X57" s="8">
        <v>1</v>
      </c>
      <c r="Y57" s="8">
        <f ca="1">IF(DB_TBL_DATA_FIELDS[[#This Row],[PCT_CALC_SHOW_STATUS_CODE]]=1,
DB_TBL_DATA_FIELDS[[#This Row],[FIELD_STATUS_CODE]],
IF(AND(DB_TBL_DATA_FIELDS[[#This Row],[PCT_CALC_SHOW_STATUS_CODE]]=2,DB_TBL_DATA_FIELDS[[#This Row],[FIELD_STATUS_CODE]]=0),
DB_TBL_DATA_FIELDS[[#This Row],[FIELD_STATUS_CODE]],
"")
)</f>
        <v>1</v>
      </c>
      <c r="Z57" s="8"/>
      <c r="AA57" s="12">
        <v>34</v>
      </c>
      <c r="AB57" s="12" t="s">
        <v>2347</v>
      </c>
      <c r="AC57" s="8"/>
    </row>
    <row r="58" spans="1:29" x14ac:dyDescent="0.2">
      <c r="A58" s="4" t="s">
        <v>2232</v>
      </c>
      <c r="B58" s="4" t="s">
        <v>2233</v>
      </c>
      <c r="C58" s="8" t="str">
        <f ca="1">IF($H$9&lt;&gt;"I",IF(DB_TBL_DATA_FIELDS[[#This Row],[SHEET_REF_WISH]]&lt;&gt;"",DB_TBL_DATA_FIELDS[[#This Row],[SHEET_REF_WISH]],""),IF(DB_TBL_DATA_FIELDS[[#This Row],[SHEET_REF_IDEA]]&lt;&gt;"",DB_TBL_DATA_FIELDS[[#This Row],[SHEET_REF_IDEA]],""))</f>
        <v>WISH</v>
      </c>
      <c r="D58" s="26" t="s">
        <v>2304</v>
      </c>
      <c r="E58" s="26" t="b">
        <v>1</v>
      </c>
      <c r="F58" s="33" t="b">
        <f ca="1">IF(J57,FALSE,AND(I57,H57&gt;CONFIG_HOUSING_EXP_RATIO_THRESHOLD))</f>
        <v>0</v>
      </c>
      <c r="G58" s="6" t="s">
        <v>2335</v>
      </c>
      <c r="H58" s="12" t="str">
        <f ca="1">IFERROR(VLOOKUP(DB_TBL_DATA_FIELDS[[#This Row],[FIELD_ID]],INDIRECT(DB_TBL_DATA_FIELDS[[#This Row],[SHEET_REF_CALC]]&amp;"!A:B"),2,FALSE),"")</f>
        <v/>
      </c>
      <c r="I58" s="23" t="str">
        <f ca="1">IF(NOT(DB_TBL_DATA_FIELDS[[#This Row],[FIELD_EMPTY_FLAG]]),DB_TBL_DATA_FIELDS[[#This Row],[FIELD_REQ_FLAG]],"")</f>
        <v/>
      </c>
      <c r="J58" s="6" t="b">
        <f ca="1">(DB_TBL_DATA_FIELDS[[#This Row],[FIELD_VALUE_RAW]]="")</f>
        <v>1</v>
      </c>
      <c r="K58" s="6" t="s">
        <v>11</v>
      </c>
      <c r="L58" s="8" t="b">
        <f ca="1">AND(IF(DB_TBL_DATA_FIELDS[[#This Row],[FIELD_VALID_CUSTOM_LOGIC]]="",TRUE,DB_TBL_DATA_FIELDS[[#This Row],[FIELD_VALID_CUSTOM_LOGIC]]),DB_TBL_DATA_FIELDS[[#This Row],[RANGE_VALIDATION_PASSED_FLAG]])</f>
        <v>1</v>
      </c>
      <c r="M5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8" s="8">
        <f ca="1">IF(DB_TBL_DATA_FIELDS[[#This Row],[SHEET_REF_CALC]]="","",IF(DB_TBL_DATA_FIELDS[[#This Row],[FIELD_EMPTY_FLAG]],IF(NOT(DB_TBL_DATA_FIELDS[[#This Row],[FIELD_REQ_FLAG]]),-1,1),IF(NOT(DB_TBL_DATA_FIELDS[[#This Row],[FIELD_VALID_FLAG]]),0,2)))</f>
        <v>-1</v>
      </c>
      <c r="O58" s="8" t="str">
        <f ca="1">IFERROR(VLOOKUP(DB_TBL_DATA_FIELDS[[#This Row],[FIELD_STATUS_CODE]],DB_TBL_CONFIG_FIELDSTATUSCODES[#All],3,FALSE),"")</f>
        <v>Optional</v>
      </c>
      <c r="P58" s="8" t="str">
        <f ca="1">IFERROR(VLOOKUP(DB_TBL_DATA_FIELDS[[#This Row],[FIELD_STATUS_CODE]],DB_TBL_CONFIG_FIELDSTATUSCODES[#All],4,FALSE),"")</f>
        <v xml:space="preserve"> </v>
      </c>
      <c r="Q58" s="8" t="b">
        <f>TRUE</f>
        <v>1</v>
      </c>
      <c r="R58" s="8" t="b">
        <f>TRUE</f>
        <v>1</v>
      </c>
      <c r="S58" s="4" t="s">
        <v>11</v>
      </c>
      <c r="T58" s="8">
        <f ca="1">IF(DB_TBL_DATA_FIELDS[[#This Row],[RANGE_VALIDATION_FLAG]]="Text",LEN(DB_TBL_DATA_FIELDS[[#This Row],[FIELD_VALUE_RAW]]),IFERROR(VALUE(DB_TBL_DATA_FIELDS[[#This Row],[FIELD_VALUE_RAW]]),-1))</f>
        <v>0</v>
      </c>
      <c r="U58" s="8">
        <v>0</v>
      </c>
      <c r="V58" s="8">
        <v>800</v>
      </c>
      <c r="W58" s="8" t="b">
        <f ca="1">IF(NOT(DB_TBL_DATA_FIELDS[[#This Row],[RANGE_VALIDATION_ON_FLAG]]),TRUE,
AND(DB_TBL_DATA_FIELDS[[#This Row],[RANGE_VALUE_LEN]]&gt;=DB_TBL_DATA_FIELDS[[#This Row],[RANGE_VALIDATION_MIN]],DB_TBL_DATA_FIELDS[[#This Row],[RANGE_VALUE_LEN]]&lt;=DB_TBL_DATA_FIELDS[[#This Row],[RANGE_VALIDATION_MAX]]))</f>
        <v>1</v>
      </c>
      <c r="X58" s="8">
        <v>1</v>
      </c>
      <c r="Y58" s="8">
        <f ca="1">IF(DB_TBL_DATA_FIELDS[[#This Row],[PCT_CALC_SHOW_STATUS_CODE]]=1,
DB_TBL_DATA_FIELDS[[#This Row],[FIELD_STATUS_CODE]],
IF(AND(DB_TBL_DATA_FIELDS[[#This Row],[PCT_CALC_SHOW_STATUS_CODE]]=2,DB_TBL_DATA_FIELDS[[#This Row],[FIELD_STATUS_CODE]]=0),
DB_TBL_DATA_FIELDS[[#This Row],[FIELD_STATUS_CODE]],
"")
)</f>
        <v>-1</v>
      </c>
      <c r="Z58" s="8"/>
      <c r="AA58" s="12">
        <v>35</v>
      </c>
      <c r="AB58" s="12" t="s">
        <v>2347</v>
      </c>
      <c r="AC58" s="8"/>
    </row>
    <row r="59" spans="1:29" x14ac:dyDescent="0.2">
      <c r="A59" s="4" t="s">
        <v>2232</v>
      </c>
      <c r="B59" s="4" t="s">
        <v>2233</v>
      </c>
      <c r="C59" s="8" t="str">
        <f ca="1">IF($H$9&lt;&gt;"I",IF(DB_TBL_DATA_FIELDS[[#This Row],[SHEET_REF_WISH]]&lt;&gt;"",DB_TBL_DATA_FIELDS[[#This Row],[SHEET_REF_WISH]],""),IF(DB_TBL_DATA_FIELDS[[#This Row],[SHEET_REF_IDEA]]&lt;&gt;"",DB_TBL_DATA_FIELDS[[#This Row],[SHEET_REF_IDEA]],""))</f>
        <v>WISH</v>
      </c>
      <c r="D59" s="26" t="s">
        <v>2305</v>
      </c>
      <c r="E59" s="26" t="b">
        <v>0</v>
      </c>
      <c r="F59" s="21" t="b">
        <v>1</v>
      </c>
      <c r="G59" s="6" t="s">
        <v>2336</v>
      </c>
      <c r="H59" s="12" t="str">
        <f ca="1">IFERROR(VLOOKUP(DB_TBL_DATA_FIELDS[[#This Row],[FIELD_ID]],INDIRECT(DB_TBL_DATA_FIELDS[[#This Row],[SHEET_REF_CALC]]&amp;"!A:B"),2,FALSE),"")</f>
        <v/>
      </c>
      <c r="I59" s="27"/>
      <c r="J59" s="6" t="b">
        <f ca="1">(DB_TBL_DATA_FIELDS[[#This Row],[FIELD_VALUE_RAW]]="")</f>
        <v>1</v>
      </c>
      <c r="K59" s="6" t="s">
        <v>150</v>
      </c>
      <c r="L59" s="8" t="b">
        <f>AND(IF(DB_TBL_DATA_FIELDS[[#This Row],[FIELD_VALID_CUSTOM_LOGIC]]="",TRUE,DB_TBL_DATA_FIELDS[[#This Row],[FIELD_VALID_CUSTOM_LOGIC]]),DB_TBL_DATA_FIELDS[[#This Row],[RANGE_VALIDATION_PASSED_FLAG]])</f>
        <v>1</v>
      </c>
      <c r="M5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9" s="8">
        <f ca="1">IF(DB_TBL_DATA_FIELDS[[#This Row],[SHEET_REF_CALC]]="","",IF(DB_TBL_DATA_FIELDS[[#This Row],[FIELD_EMPTY_FLAG]],IF(NOT(DB_TBL_DATA_FIELDS[[#This Row],[FIELD_REQ_FLAG]]),-1,1),IF(NOT(DB_TBL_DATA_FIELDS[[#This Row],[FIELD_VALID_FLAG]]),0,2)))</f>
        <v>1</v>
      </c>
      <c r="O59" s="8" t="str">
        <f ca="1">IFERROR(VLOOKUP(DB_TBL_DATA_FIELDS[[#This Row],[FIELD_STATUS_CODE]],DB_TBL_CONFIG_FIELDSTATUSCODES[#All],3,FALSE),"")</f>
        <v>Required</v>
      </c>
      <c r="P59" s="8" t="str">
        <f ca="1">IFERROR(VLOOKUP(DB_TBL_DATA_FIELDS[[#This Row],[FIELD_STATUS_CODE]],DB_TBL_CONFIG_FIELDSTATUSCODES[#All],4,FALSE),"")</f>
        <v>i</v>
      </c>
      <c r="Q59" s="8" t="b">
        <f>TRUE</f>
        <v>1</v>
      </c>
      <c r="R59" s="8" t="b">
        <v>0</v>
      </c>
      <c r="S59" s="4"/>
      <c r="T59" s="8">
        <f ca="1">IF(DB_TBL_DATA_FIELDS[[#This Row],[RANGE_VALIDATION_FLAG]]="Text",LEN(DB_TBL_DATA_FIELDS[[#This Row],[FIELD_VALUE_RAW]]),IFERROR(VALUE(DB_TBL_DATA_FIELDS[[#This Row],[FIELD_VALUE_RAW]]),-1))</f>
        <v>-1</v>
      </c>
      <c r="U59" s="8">
        <v>0</v>
      </c>
      <c r="V59" s="8">
        <v>1</v>
      </c>
      <c r="W59" s="8" t="b">
        <f>IF(NOT(DB_TBL_DATA_FIELDS[[#This Row],[RANGE_VALIDATION_ON_FLAG]]),TRUE,
AND(DB_TBL_DATA_FIELDS[[#This Row],[RANGE_VALUE_LEN]]&gt;=DB_TBL_DATA_FIELDS[[#This Row],[RANGE_VALIDATION_MIN]],DB_TBL_DATA_FIELDS[[#This Row],[RANGE_VALUE_LEN]]&lt;=DB_TBL_DATA_FIELDS[[#This Row],[RANGE_VALIDATION_MAX]]))</f>
        <v>1</v>
      </c>
      <c r="X59" s="8">
        <v>1</v>
      </c>
      <c r="Y59" s="8">
        <f ca="1">IF(DB_TBL_DATA_FIELDS[[#This Row],[PCT_CALC_SHOW_STATUS_CODE]]=1,
DB_TBL_DATA_FIELDS[[#This Row],[FIELD_STATUS_CODE]],
IF(AND(DB_TBL_DATA_FIELDS[[#This Row],[PCT_CALC_SHOW_STATUS_CODE]]=2,DB_TBL_DATA_FIELDS[[#This Row],[FIELD_STATUS_CODE]]=0),
DB_TBL_DATA_FIELDS[[#This Row],[FIELD_STATUS_CODE]],
"")
)</f>
        <v>1</v>
      </c>
      <c r="Z59" s="8"/>
      <c r="AA59" s="12">
        <v>36</v>
      </c>
      <c r="AB59" s="12" t="s">
        <v>2347</v>
      </c>
      <c r="AC59" s="8"/>
    </row>
    <row r="60" spans="1:29" x14ac:dyDescent="0.2">
      <c r="A60" s="4" t="s">
        <v>2232</v>
      </c>
      <c r="B60" s="4" t="s">
        <v>2233</v>
      </c>
      <c r="C60" s="8" t="str">
        <f ca="1">IF($H$9&lt;&gt;"I",IF(DB_TBL_DATA_FIELDS[[#This Row],[SHEET_REF_WISH]]&lt;&gt;"",DB_TBL_DATA_FIELDS[[#This Row],[SHEET_REF_WISH]],""),IF(DB_TBL_DATA_FIELDS[[#This Row],[SHEET_REF_IDEA]]&lt;&gt;"",DB_TBL_DATA_FIELDS[[#This Row],[SHEET_REF_IDEA]],""))</f>
        <v>WISH</v>
      </c>
      <c r="D60" s="26" t="s">
        <v>2306</v>
      </c>
      <c r="E60" s="26" t="b">
        <v>1</v>
      </c>
      <c r="F60" s="33" t="b">
        <f ca="1">IF(SECOND_MTG_FLAG=TRUE,TRUE,FALSE)</f>
        <v>0</v>
      </c>
      <c r="G60" s="6" t="s">
        <v>2337</v>
      </c>
      <c r="H60" s="12" t="str">
        <f ca="1">IFERROR(VLOOKUP(DB_TBL_DATA_FIELDS[[#This Row],[FIELD_ID]],INDIRECT(DB_TBL_DATA_FIELDS[[#This Row],[SHEET_REF_CALC]]&amp;"!A:B"),2,FALSE),"")</f>
        <v/>
      </c>
      <c r="I60" s="23" t="str">
        <f ca="1">IF(NOT(DB_TBL_DATA_FIELDS[[#This Row],[FIELD_EMPTY_FLAG]]),DB_TBL_DATA_FIELDS[[#This Row],[FIELD_REQ_FLAG]],"")</f>
        <v/>
      </c>
      <c r="J60" s="6" t="b">
        <f ca="1">(DB_TBL_DATA_FIELDS[[#This Row],[FIELD_VALUE_RAW]]="")</f>
        <v>1</v>
      </c>
      <c r="K60" s="6" t="s">
        <v>11</v>
      </c>
      <c r="L60" s="8" t="b">
        <f ca="1">AND(IF(DB_TBL_DATA_FIELDS[[#This Row],[FIELD_VALID_CUSTOM_LOGIC]]="",TRUE,DB_TBL_DATA_FIELDS[[#This Row],[FIELD_VALID_CUSTOM_LOGIC]]),DB_TBL_DATA_FIELDS[[#This Row],[RANGE_VALIDATION_PASSED_FLAG]])</f>
        <v>1</v>
      </c>
      <c r="M6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0" s="8">
        <f ca="1">IF(DB_TBL_DATA_FIELDS[[#This Row],[SHEET_REF_CALC]]="","",IF(DB_TBL_DATA_FIELDS[[#This Row],[FIELD_EMPTY_FLAG]],IF(NOT(DB_TBL_DATA_FIELDS[[#This Row],[FIELD_REQ_FLAG]]),-1,1),IF(NOT(DB_TBL_DATA_FIELDS[[#This Row],[FIELD_VALID_FLAG]]),0,2)))</f>
        <v>-1</v>
      </c>
      <c r="O60" s="8" t="str">
        <f ca="1">IFERROR(VLOOKUP(DB_TBL_DATA_FIELDS[[#This Row],[FIELD_STATUS_CODE]],DB_TBL_CONFIG_FIELDSTATUSCODES[#All],3,FALSE),"")</f>
        <v>Optional</v>
      </c>
      <c r="P60" s="8" t="str">
        <f ca="1">IFERROR(VLOOKUP(DB_TBL_DATA_FIELDS[[#This Row],[FIELD_STATUS_CODE]],DB_TBL_CONFIG_FIELDSTATUSCODES[#All],4,FALSE),"")</f>
        <v xml:space="preserve"> </v>
      </c>
      <c r="Q60" s="8" t="b">
        <f>TRUE</f>
        <v>1</v>
      </c>
      <c r="R60" s="8" t="b">
        <f>TRUE</f>
        <v>1</v>
      </c>
      <c r="S60" s="4" t="s">
        <v>11</v>
      </c>
      <c r="T60" s="8">
        <f ca="1">IF(DB_TBL_DATA_FIELDS[[#This Row],[RANGE_VALIDATION_FLAG]]="Text",LEN(DB_TBL_DATA_FIELDS[[#This Row],[FIELD_VALUE_RAW]]),IFERROR(VALUE(DB_TBL_DATA_FIELDS[[#This Row],[FIELD_VALUE_RAW]]),-1))</f>
        <v>0</v>
      </c>
      <c r="U60" s="8">
        <v>0</v>
      </c>
      <c r="V60" s="8">
        <v>100</v>
      </c>
      <c r="W60" s="8" t="b">
        <f ca="1">IF(NOT(DB_TBL_DATA_FIELDS[[#This Row],[RANGE_VALIDATION_ON_FLAG]]),TRUE,
AND(DB_TBL_DATA_FIELDS[[#This Row],[RANGE_VALUE_LEN]]&gt;=DB_TBL_DATA_FIELDS[[#This Row],[RANGE_VALIDATION_MIN]],DB_TBL_DATA_FIELDS[[#This Row],[RANGE_VALUE_LEN]]&lt;=DB_TBL_DATA_FIELDS[[#This Row],[RANGE_VALIDATION_MAX]]))</f>
        <v>1</v>
      </c>
      <c r="X60" s="8">
        <v>1</v>
      </c>
      <c r="Y60" s="8">
        <f ca="1">IF(DB_TBL_DATA_FIELDS[[#This Row],[PCT_CALC_SHOW_STATUS_CODE]]=1,
DB_TBL_DATA_FIELDS[[#This Row],[FIELD_STATUS_CODE]],
IF(AND(DB_TBL_DATA_FIELDS[[#This Row],[PCT_CALC_SHOW_STATUS_CODE]]=2,DB_TBL_DATA_FIELDS[[#This Row],[FIELD_STATUS_CODE]]=0),
DB_TBL_DATA_FIELDS[[#This Row],[FIELD_STATUS_CODE]],
"")
)</f>
        <v>-1</v>
      </c>
      <c r="Z60" s="8"/>
      <c r="AA60" s="12">
        <v>37</v>
      </c>
      <c r="AB60" s="12" t="s">
        <v>2347</v>
      </c>
      <c r="AC60" s="8"/>
    </row>
    <row r="61" spans="1:29" x14ac:dyDescent="0.2">
      <c r="A61" s="4" t="s">
        <v>2232</v>
      </c>
      <c r="B61" s="4" t="s">
        <v>2233</v>
      </c>
      <c r="C61" s="8" t="str">
        <f ca="1">IF($H$9&lt;&gt;"I",IF(DB_TBL_DATA_FIELDS[[#This Row],[SHEET_REF_WISH]]&lt;&gt;"",DB_TBL_DATA_FIELDS[[#This Row],[SHEET_REF_WISH]],""),IF(DB_TBL_DATA_FIELDS[[#This Row],[SHEET_REF_IDEA]]&lt;&gt;"",DB_TBL_DATA_FIELDS[[#This Row],[SHEET_REF_IDEA]],""))</f>
        <v>WISH</v>
      </c>
      <c r="D61" s="26" t="s">
        <v>2307</v>
      </c>
      <c r="E61" s="26" t="b">
        <v>1</v>
      </c>
      <c r="F61" s="33" t="b">
        <f t="shared" ref="F61:F66" ca="1" si="0">IF(SECOND_MTG_FLAG=TRUE,TRUE,FALSE)</f>
        <v>0</v>
      </c>
      <c r="G61" s="6" t="s">
        <v>2338</v>
      </c>
      <c r="H61" s="12" t="str">
        <f ca="1">IFERROR(VLOOKUP(DB_TBL_DATA_FIELDS[[#This Row],[FIELD_ID]],INDIRECT(DB_TBL_DATA_FIELDS[[#This Row],[SHEET_REF_CALC]]&amp;"!A:B"),2,FALSE),"")</f>
        <v/>
      </c>
      <c r="I61" s="23" t="str">
        <f ca="1">IF(NOT(DB_TBL_DATA_FIELDS[[#This Row],[FIELD_EMPTY_FLAG]]),DB_TBL_DATA_FIELDS[[#This Row],[FIELD_REQ_FLAG]],"")</f>
        <v/>
      </c>
      <c r="J61" s="6" t="b">
        <f ca="1">(DB_TBL_DATA_FIELDS[[#This Row],[FIELD_VALUE_RAW]]="")</f>
        <v>1</v>
      </c>
      <c r="K61" s="6" t="s">
        <v>46</v>
      </c>
      <c r="L61" s="8" t="b">
        <f ca="1">AND(IF(DB_TBL_DATA_FIELDS[[#This Row],[FIELD_VALID_CUSTOM_LOGIC]]="",TRUE,DB_TBL_DATA_FIELDS[[#This Row],[FIELD_VALID_CUSTOM_LOGIC]]),DB_TBL_DATA_FIELDS[[#This Row],[RANGE_VALIDATION_PASSED_FLAG]])</f>
        <v>0</v>
      </c>
      <c r="M6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1" s="8">
        <f ca="1">IF(DB_TBL_DATA_FIELDS[[#This Row],[SHEET_REF_CALC]]="","",IF(DB_TBL_DATA_FIELDS[[#This Row],[FIELD_EMPTY_FLAG]],IF(NOT(DB_TBL_DATA_FIELDS[[#This Row],[FIELD_REQ_FLAG]]),-1,1),IF(NOT(DB_TBL_DATA_FIELDS[[#This Row],[FIELD_VALID_FLAG]]),0,2)))</f>
        <v>-1</v>
      </c>
      <c r="O61" s="8" t="str">
        <f ca="1">IFERROR(VLOOKUP(DB_TBL_DATA_FIELDS[[#This Row],[FIELD_STATUS_CODE]],DB_TBL_CONFIG_FIELDSTATUSCODES[#All],3,FALSE),"")</f>
        <v>Optional</v>
      </c>
      <c r="P61" s="8" t="str">
        <f ca="1">IFERROR(VLOOKUP(DB_TBL_DATA_FIELDS[[#This Row],[FIELD_STATUS_CODE]],DB_TBL_CONFIG_FIELDSTATUSCODES[#All],4,FALSE),"")</f>
        <v xml:space="preserve"> </v>
      </c>
      <c r="Q61" s="8" t="b">
        <f>TRUE</f>
        <v>1</v>
      </c>
      <c r="R61" s="8" t="b">
        <f>TRUE</f>
        <v>1</v>
      </c>
      <c r="S61" s="4" t="s">
        <v>46</v>
      </c>
      <c r="T61" s="8">
        <f ca="1">IF(DB_TBL_DATA_FIELDS[[#This Row],[RANGE_VALIDATION_FLAG]]="Text",LEN(DB_TBL_DATA_FIELDS[[#This Row],[FIELD_VALUE_RAW]]),IFERROR(VALUE(DB_TBL_DATA_FIELDS[[#This Row],[FIELD_VALUE_RAW]]),-1))</f>
        <v>-1</v>
      </c>
      <c r="U61" s="8">
        <v>1</v>
      </c>
      <c r="V61" s="8">
        <v>999999999999</v>
      </c>
      <c r="W61" s="8" t="b">
        <f ca="1">IF(NOT(DB_TBL_DATA_FIELDS[[#This Row],[RANGE_VALIDATION_ON_FLAG]]),TRUE,
AND(DB_TBL_DATA_FIELDS[[#This Row],[RANGE_VALUE_LEN]]&gt;=DB_TBL_DATA_FIELDS[[#This Row],[RANGE_VALIDATION_MIN]],DB_TBL_DATA_FIELDS[[#This Row],[RANGE_VALUE_LEN]]&lt;=DB_TBL_DATA_FIELDS[[#This Row],[RANGE_VALIDATION_MAX]]))</f>
        <v>0</v>
      </c>
      <c r="X61" s="8">
        <v>1</v>
      </c>
      <c r="Y61" s="8">
        <f ca="1">IF(DB_TBL_DATA_FIELDS[[#This Row],[PCT_CALC_SHOW_STATUS_CODE]]=1,
DB_TBL_DATA_FIELDS[[#This Row],[FIELD_STATUS_CODE]],
IF(AND(DB_TBL_DATA_FIELDS[[#This Row],[PCT_CALC_SHOW_STATUS_CODE]]=2,DB_TBL_DATA_FIELDS[[#This Row],[FIELD_STATUS_CODE]]=0),
DB_TBL_DATA_FIELDS[[#This Row],[FIELD_STATUS_CODE]],
"")
)</f>
        <v>-1</v>
      </c>
      <c r="Z61" s="8"/>
      <c r="AA61" s="12">
        <v>38</v>
      </c>
      <c r="AB61" s="12" t="s">
        <v>2347</v>
      </c>
      <c r="AC61" s="8"/>
    </row>
    <row r="62" spans="1:29" x14ac:dyDescent="0.2">
      <c r="A62" s="4" t="s">
        <v>2232</v>
      </c>
      <c r="B62" s="4" t="s">
        <v>2233</v>
      </c>
      <c r="C62" s="8" t="str">
        <f ca="1">IF($H$9&lt;&gt;"I",IF(DB_TBL_DATA_FIELDS[[#This Row],[SHEET_REF_WISH]]&lt;&gt;"",DB_TBL_DATA_FIELDS[[#This Row],[SHEET_REF_WISH]],""),IF(DB_TBL_DATA_FIELDS[[#This Row],[SHEET_REF_IDEA]]&lt;&gt;"",DB_TBL_DATA_FIELDS[[#This Row],[SHEET_REF_IDEA]],""))</f>
        <v>WISH</v>
      </c>
      <c r="D62" s="26" t="s">
        <v>2308</v>
      </c>
      <c r="E62" s="26" t="b">
        <v>1</v>
      </c>
      <c r="F62" s="33" t="b">
        <f t="shared" ca="1" si="0"/>
        <v>0</v>
      </c>
      <c r="G62" s="6" t="s">
        <v>2339</v>
      </c>
      <c r="H62" s="12" t="str">
        <f ca="1">IFERROR(VLOOKUP(DB_TBL_DATA_FIELDS[[#This Row],[FIELD_ID]],INDIRECT(DB_TBL_DATA_FIELDS[[#This Row],[SHEET_REF_CALC]]&amp;"!A:B"),2,FALSE),"")</f>
        <v/>
      </c>
      <c r="I62" s="23" t="str">
        <f ca="1">IF(NOT(DB_TBL_DATA_FIELDS[[#This Row],[FIELD_EMPTY_FLAG]]),AND(DB_TBL_DATA_FIELDS[[#This Row],[FIELD_REQ_FLAG]],DB_TBL_DATA_FIELDS[[#This Row],[FIELD_VALUE_RAW]]&gt;CONFIG_SECOND_MTG_INT_RATE_FLOOR),"")</f>
        <v/>
      </c>
      <c r="J62" s="6" t="b">
        <f ca="1">(DB_TBL_DATA_FIELDS[[#This Row],[FIELD_VALUE_RAW]]="")</f>
        <v>1</v>
      </c>
      <c r="K62" s="6" t="s">
        <v>46</v>
      </c>
      <c r="L62" s="8" t="b">
        <f ca="1">AND(IF(DB_TBL_DATA_FIELDS[[#This Row],[FIELD_VALID_CUSTOM_LOGIC]]="",TRUE,DB_TBL_DATA_FIELDS[[#This Row],[FIELD_VALID_CUSTOM_LOGIC]]),DB_TBL_DATA_FIELDS[[#This Row],[RANGE_VALIDATION_PASSED_FLAG]])</f>
        <v>0</v>
      </c>
      <c r="M6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2" s="8">
        <f ca="1">IF(DB_TBL_DATA_FIELDS[[#This Row],[SHEET_REF_CALC]]="","",IF(DB_TBL_DATA_FIELDS[[#This Row],[FIELD_EMPTY_FLAG]],IF(NOT(DB_TBL_DATA_FIELDS[[#This Row],[FIELD_REQ_FLAG]]),-1,1),IF(NOT(DB_TBL_DATA_FIELDS[[#This Row],[FIELD_VALID_FLAG]]),0,2)))</f>
        <v>-1</v>
      </c>
      <c r="O62" s="8" t="str">
        <f ca="1">IFERROR(VLOOKUP(DB_TBL_DATA_FIELDS[[#This Row],[FIELD_STATUS_CODE]],DB_TBL_CONFIG_FIELDSTATUSCODES[#All],3,FALSE),"")</f>
        <v>Optional</v>
      </c>
      <c r="P62" s="8" t="str">
        <f ca="1">IFERROR(VLOOKUP(DB_TBL_DATA_FIELDS[[#This Row],[FIELD_STATUS_CODE]],DB_TBL_CONFIG_FIELDSTATUSCODES[#All],4,FALSE),"")</f>
        <v xml:space="preserve"> </v>
      </c>
      <c r="Q62" s="8" t="b">
        <f>TRUE</f>
        <v>1</v>
      </c>
      <c r="R62" s="8" t="b">
        <f>TRUE</f>
        <v>1</v>
      </c>
      <c r="S62" s="4" t="s">
        <v>46</v>
      </c>
      <c r="T62" s="8">
        <f ca="1">IF(DB_TBL_DATA_FIELDS[[#This Row],[RANGE_VALIDATION_FLAG]]="Text",LEN(DB_TBL_DATA_FIELDS[[#This Row],[FIELD_VALUE_RAW]]),IFERROR(VALUE(DB_TBL_DATA_FIELDS[[#This Row],[FIELD_VALUE_RAW]]),-1))</f>
        <v>-1</v>
      </c>
      <c r="U62" s="8">
        <v>0</v>
      </c>
      <c r="V62" s="8">
        <v>10</v>
      </c>
      <c r="W62" s="8" t="b">
        <f ca="1">IF(NOT(DB_TBL_DATA_FIELDS[[#This Row],[RANGE_VALIDATION_ON_FLAG]]),TRUE,
AND(DB_TBL_DATA_FIELDS[[#This Row],[RANGE_VALUE_LEN]]&gt;=DB_TBL_DATA_FIELDS[[#This Row],[RANGE_VALIDATION_MIN]],DB_TBL_DATA_FIELDS[[#This Row],[RANGE_VALUE_LEN]]&lt;=DB_TBL_DATA_FIELDS[[#This Row],[RANGE_VALIDATION_MAX]]))</f>
        <v>0</v>
      </c>
      <c r="X62" s="8">
        <v>1</v>
      </c>
      <c r="Y62" s="8">
        <f ca="1">IF(DB_TBL_DATA_FIELDS[[#This Row],[PCT_CALC_SHOW_STATUS_CODE]]=1,
DB_TBL_DATA_FIELDS[[#This Row],[FIELD_STATUS_CODE]],
IF(AND(DB_TBL_DATA_FIELDS[[#This Row],[PCT_CALC_SHOW_STATUS_CODE]]=2,DB_TBL_DATA_FIELDS[[#This Row],[FIELD_STATUS_CODE]]=0),
DB_TBL_DATA_FIELDS[[#This Row],[FIELD_STATUS_CODE]],
"")
)</f>
        <v>-1</v>
      </c>
      <c r="Z62" s="59" t="str">
        <f ca="1">IF(DB_TBL_DATA_FIELDS[[#This Row],[FIELD_STATUS_CODE]]=0,IF(AND(NOT(DB_TBL_DATA_FIELDS[[#This Row],[FIELD_VALID_CUSTOM_LOGIC]]),DB_TBL_DATA_FIELDS[[#This Row],[FIELD_REQ_FLAG]]),
"Second Mortgage should be reported in 'Other Grant(s) or Mortgage Assistance' section",""),"")</f>
        <v/>
      </c>
      <c r="AA62" s="12">
        <v>39</v>
      </c>
      <c r="AB62" s="12" t="s">
        <v>2347</v>
      </c>
      <c r="AC62" s="8"/>
    </row>
    <row r="63" spans="1:29" x14ac:dyDescent="0.2">
      <c r="A63" s="4" t="s">
        <v>2232</v>
      </c>
      <c r="B63" s="4" t="s">
        <v>2233</v>
      </c>
      <c r="C63" s="8" t="str">
        <f ca="1">IF($H$9&lt;&gt;"I",IF(DB_TBL_DATA_FIELDS[[#This Row],[SHEET_REF_WISH]]&lt;&gt;"",DB_TBL_DATA_FIELDS[[#This Row],[SHEET_REF_WISH]],""),IF(DB_TBL_DATA_FIELDS[[#This Row],[SHEET_REF_IDEA]]&lt;&gt;"",DB_TBL_DATA_FIELDS[[#This Row],[SHEET_REF_IDEA]],""))</f>
        <v>WISH</v>
      </c>
      <c r="D63" s="26" t="s">
        <v>2309</v>
      </c>
      <c r="E63" s="26" t="b">
        <v>1</v>
      </c>
      <c r="F63" s="33" t="b">
        <f t="shared" ca="1" si="0"/>
        <v>0</v>
      </c>
      <c r="G63" s="6" t="s">
        <v>2340</v>
      </c>
      <c r="H63" s="12" t="str">
        <f ca="1">IFERROR(VLOOKUP(DB_TBL_DATA_FIELDS[[#This Row],[FIELD_ID]],INDIRECT(DB_TBL_DATA_FIELDS[[#This Row],[SHEET_REF_CALC]]&amp;"!A:B"),2,FALSE),"")</f>
        <v/>
      </c>
      <c r="I63" s="23" t="str">
        <f ca="1">IF(NOT(DB_TBL_DATA_FIELDS[[#This Row],[FIELD_EMPTY_FLAG]]),DB_TBL_DATA_FIELDS[[#This Row],[FIELD_REQ_FLAG]],"")</f>
        <v/>
      </c>
      <c r="J63" s="6" t="b">
        <f ca="1">(DB_TBL_DATA_FIELDS[[#This Row],[FIELD_VALUE_RAW]]="")</f>
        <v>1</v>
      </c>
      <c r="K63" s="6" t="s">
        <v>46</v>
      </c>
      <c r="L63" s="8" t="b">
        <f ca="1">AND(IF(DB_TBL_DATA_FIELDS[[#This Row],[FIELD_VALID_CUSTOM_LOGIC]]="",TRUE,DB_TBL_DATA_FIELDS[[#This Row],[FIELD_VALID_CUSTOM_LOGIC]]),DB_TBL_DATA_FIELDS[[#This Row],[RANGE_VALIDATION_PASSED_FLAG]])</f>
        <v>0</v>
      </c>
      <c r="M6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3" s="8">
        <f ca="1">IF(DB_TBL_DATA_FIELDS[[#This Row],[SHEET_REF_CALC]]="","",IF(DB_TBL_DATA_FIELDS[[#This Row],[FIELD_EMPTY_FLAG]],IF(NOT(DB_TBL_DATA_FIELDS[[#This Row],[FIELD_REQ_FLAG]]),-1,1),IF(NOT(DB_TBL_DATA_FIELDS[[#This Row],[FIELD_VALID_FLAG]]),0,2)))</f>
        <v>-1</v>
      </c>
      <c r="O63" s="8" t="str">
        <f ca="1">IFERROR(VLOOKUP(DB_TBL_DATA_FIELDS[[#This Row],[FIELD_STATUS_CODE]],DB_TBL_CONFIG_FIELDSTATUSCODES[#All],3,FALSE),"")</f>
        <v>Optional</v>
      </c>
      <c r="P63" s="8" t="str">
        <f ca="1">IFERROR(VLOOKUP(DB_TBL_DATA_FIELDS[[#This Row],[FIELD_STATUS_CODE]],DB_TBL_CONFIG_FIELDSTATUSCODES[#All],4,FALSE),"")</f>
        <v xml:space="preserve"> </v>
      </c>
      <c r="Q63" s="8" t="b">
        <f>TRUE</f>
        <v>1</v>
      </c>
      <c r="R63" s="8" t="b">
        <f>TRUE</f>
        <v>1</v>
      </c>
      <c r="S63" s="4" t="s">
        <v>46</v>
      </c>
      <c r="T63" s="8">
        <f ca="1">IF(DB_TBL_DATA_FIELDS[[#This Row],[RANGE_VALIDATION_FLAG]]="Text",LEN(DB_TBL_DATA_FIELDS[[#This Row],[FIELD_VALUE_RAW]]),IFERROR(VALUE(DB_TBL_DATA_FIELDS[[#This Row],[FIELD_VALUE_RAW]]),-1))</f>
        <v>-1</v>
      </c>
      <c r="U63" s="8">
        <v>0</v>
      </c>
      <c r="V63" s="8">
        <v>10</v>
      </c>
      <c r="W63" s="8" t="b">
        <f ca="1">IF(NOT(DB_TBL_DATA_FIELDS[[#This Row],[RANGE_VALIDATION_ON_FLAG]]),TRUE,
AND(DB_TBL_DATA_FIELDS[[#This Row],[RANGE_VALUE_LEN]]&gt;=DB_TBL_DATA_FIELDS[[#This Row],[RANGE_VALIDATION_MIN]],DB_TBL_DATA_FIELDS[[#This Row],[RANGE_VALUE_LEN]]&lt;=DB_TBL_DATA_FIELDS[[#This Row],[RANGE_VALIDATION_MAX]]))</f>
        <v>0</v>
      </c>
      <c r="X63" s="8">
        <v>1</v>
      </c>
      <c r="Y63" s="8">
        <f ca="1">IF(DB_TBL_DATA_FIELDS[[#This Row],[PCT_CALC_SHOW_STATUS_CODE]]=1,
DB_TBL_DATA_FIELDS[[#This Row],[FIELD_STATUS_CODE]],
IF(AND(DB_TBL_DATA_FIELDS[[#This Row],[PCT_CALC_SHOW_STATUS_CODE]]=2,DB_TBL_DATA_FIELDS[[#This Row],[FIELD_STATUS_CODE]]=0),
DB_TBL_DATA_FIELDS[[#This Row],[FIELD_STATUS_CODE]],
"")
)</f>
        <v>-1</v>
      </c>
      <c r="Z63" s="8"/>
      <c r="AA63" s="12">
        <v>40</v>
      </c>
      <c r="AB63" s="12" t="s">
        <v>2347</v>
      </c>
      <c r="AC63" s="8"/>
    </row>
    <row r="64" spans="1:29" x14ac:dyDescent="0.2">
      <c r="A64" s="4" t="s">
        <v>2232</v>
      </c>
      <c r="B64" s="4" t="s">
        <v>2233</v>
      </c>
      <c r="C64" s="8" t="str">
        <f ca="1">IF($H$9&lt;&gt;"I",IF(DB_TBL_DATA_FIELDS[[#This Row],[SHEET_REF_WISH]]&lt;&gt;"",DB_TBL_DATA_FIELDS[[#This Row],[SHEET_REF_WISH]],""),IF(DB_TBL_DATA_FIELDS[[#This Row],[SHEET_REF_IDEA]]&lt;&gt;"",DB_TBL_DATA_FIELDS[[#This Row],[SHEET_REF_IDEA]],""))</f>
        <v>WISH</v>
      </c>
      <c r="D64" s="26" t="s">
        <v>2310</v>
      </c>
      <c r="E64" s="26" t="b">
        <v>1</v>
      </c>
      <c r="F64" s="33" t="b">
        <f t="shared" ca="1" si="0"/>
        <v>0</v>
      </c>
      <c r="G64" s="6" t="s">
        <v>2341</v>
      </c>
      <c r="H64" s="12" t="str">
        <f ca="1">IFERROR(VLOOKUP(DB_TBL_DATA_FIELDS[[#This Row],[FIELD_ID]],INDIRECT(DB_TBL_DATA_FIELDS[[#This Row],[SHEET_REF_CALC]]&amp;"!A:B"),2,FALSE),"")</f>
        <v/>
      </c>
      <c r="I64" s="23" t="str">
        <f ca="1">IF(NOT(DB_TBL_DATA_FIELDS[[#This Row],[FIELD_EMPTY_FLAG]]),DB_TBL_DATA_FIELDS[[#This Row],[FIELD_REQ_FLAG]],"")</f>
        <v/>
      </c>
      <c r="J64" s="6" t="b">
        <f ca="1">(DB_TBL_DATA_FIELDS[[#This Row],[FIELD_VALUE_RAW]]="")</f>
        <v>1</v>
      </c>
      <c r="K64" s="6" t="s">
        <v>11</v>
      </c>
      <c r="L64" s="8" t="b">
        <f ca="1">AND(IF(DB_TBL_DATA_FIELDS[[#This Row],[FIELD_VALID_CUSTOM_LOGIC]]="",TRUE,DB_TBL_DATA_FIELDS[[#This Row],[FIELD_VALID_CUSTOM_LOGIC]]),DB_TBL_DATA_FIELDS[[#This Row],[RANGE_VALIDATION_PASSED_FLAG]])</f>
        <v>1</v>
      </c>
      <c r="M6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4" s="8">
        <f ca="1">IF(DB_TBL_DATA_FIELDS[[#This Row],[SHEET_REF_CALC]]="","",IF(DB_TBL_DATA_FIELDS[[#This Row],[FIELD_EMPTY_FLAG]],IF(NOT(DB_TBL_DATA_FIELDS[[#This Row],[FIELD_REQ_FLAG]]),-1,1),IF(NOT(DB_TBL_DATA_FIELDS[[#This Row],[FIELD_VALID_FLAG]]),0,2)))</f>
        <v>-1</v>
      </c>
      <c r="O64" s="8" t="str">
        <f ca="1">IFERROR(VLOOKUP(DB_TBL_DATA_FIELDS[[#This Row],[FIELD_STATUS_CODE]],DB_TBL_CONFIG_FIELDSTATUSCODES[#All],3,FALSE),"")</f>
        <v>Optional</v>
      </c>
      <c r="P64" s="8" t="str">
        <f ca="1">IFERROR(VLOOKUP(DB_TBL_DATA_FIELDS[[#This Row],[FIELD_STATUS_CODE]],DB_TBL_CONFIG_FIELDSTATUSCODES[#All],4,FALSE),"")</f>
        <v xml:space="preserve"> </v>
      </c>
      <c r="Q64" s="8" t="b">
        <f>TRUE</f>
        <v>1</v>
      </c>
      <c r="R64" s="8" t="b">
        <f>TRUE</f>
        <v>1</v>
      </c>
      <c r="S64" s="4" t="s">
        <v>11</v>
      </c>
      <c r="T64" s="8">
        <f ca="1">IF(DB_TBL_DATA_FIELDS[[#This Row],[RANGE_VALIDATION_FLAG]]="Text",LEN(DB_TBL_DATA_FIELDS[[#This Row],[FIELD_VALUE_RAW]]),IFERROR(VALUE(DB_TBL_DATA_FIELDS[[#This Row],[FIELD_VALUE_RAW]]),-1))</f>
        <v>0</v>
      </c>
      <c r="U64" s="8">
        <v>0</v>
      </c>
      <c r="V64" s="8">
        <v>50</v>
      </c>
      <c r="W64" s="8" t="b">
        <f ca="1">IF(NOT(DB_TBL_DATA_FIELDS[[#This Row],[RANGE_VALIDATION_ON_FLAG]]),TRUE,
AND(DB_TBL_DATA_FIELDS[[#This Row],[RANGE_VALUE_LEN]]&gt;=DB_TBL_DATA_FIELDS[[#This Row],[RANGE_VALIDATION_MIN]],DB_TBL_DATA_FIELDS[[#This Row],[RANGE_VALUE_LEN]]&lt;=DB_TBL_DATA_FIELDS[[#This Row],[RANGE_VALIDATION_MAX]]))</f>
        <v>1</v>
      </c>
      <c r="X64" s="8">
        <v>1</v>
      </c>
      <c r="Y64" s="8">
        <f ca="1">IF(DB_TBL_DATA_FIELDS[[#This Row],[PCT_CALC_SHOW_STATUS_CODE]]=1,
DB_TBL_DATA_FIELDS[[#This Row],[FIELD_STATUS_CODE]],
IF(AND(DB_TBL_DATA_FIELDS[[#This Row],[PCT_CALC_SHOW_STATUS_CODE]]=2,DB_TBL_DATA_FIELDS[[#This Row],[FIELD_STATUS_CODE]]=0),
DB_TBL_DATA_FIELDS[[#This Row],[FIELD_STATUS_CODE]],
"")
)</f>
        <v>-1</v>
      </c>
      <c r="Z64" s="8"/>
      <c r="AA64" s="12">
        <v>41</v>
      </c>
      <c r="AB64" s="12" t="s">
        <v>2347</v>
      </c>
      <c r="AC64" s="8"/>
    </row>
    <row r="65" spans="1:29" x14ac:dyDescent="0.2">
      <c r="A65" s="4" t="s">
        <v>2232</v>
      </c>
      <c r="B65" s="4" t="s">
        <v>2233</v>
      </c>
      <c r="C65" s="8" t="str">
        <f ca="1">IF($H$9&lt;&gt;"I",IF(DB_TBL_DATA_FIELDS[[#This Row],[SHEET_REF_WISH]]&lt;&gt;"",DB_TBL_DATA_FIELDS[[#This Row],[SHEET_REF_WISH]],""),IF(DB_TBL_DATA_FIELDS[[#This Row],[SHEET_REF_IDEA]]&lt;&gt;"",DB_TBL_DATA_FIELDS[[#This Row],[SHEET_REF_IDEA]],""))</f>
        <v>WISH</v>
      </c>
      <c r="D65" s="26" t="s">
        <v>2311</v>
      </c>
      <c r="E65" s="26" t="b">
        <v>1</v>
      </c>
      <c r="F65" s="33" t="b">
        <f t="shared" ca="1" si="0"/>
        <v>0</v>
      </c>
      <c r="G65" s="6" t="s">
        <v>2342</v>
      </c>
      <c r="H65" s="12" t="str">
        <f ca="1">IFERROR(VLOOKUP(DB_TBL_DATA_FIELDS[[#This Row],[FIELD_ID]],INDIRECT(DB_TBL_DATA_FIELDS[[#This Row],[SHEET_REF_CALC]]&amp;"!A:B"),2,FALSE),"")</f>
        <v/>
      </c>
      <c r="I65" s="23" t="str">
        <f ca="1">IF(NOT(DB_TBL_DATA_FIELDS[[#This Row],[FIELD_EMPTY_FLAG]]),AND(DB_TBL_DATA_FIELDS[[#This Row],[FIELD_REQ_FLAG]],DB_TBL_DATA_FIELDS[[#This Row],[FIELD_VALUE_RAW]]&gt;0),"")</f>
        <v/>
      </c>
      <c r="J65" s="6" t="b">
        <f ca="1">(DB_TBL_DATA_FIELDS[[#This Row],[FIELD_VALUE_RAW]]="")</f>
        <v>1</v>
      </c>
      <c r="K65" s="6" t="s">
        <v>46</v>
      </c>
      <c r="L65" s="8" t="b">
        <f ca="1">AND(IF(DB_TBL_DATA_FIELDS[[#This Row],[FIELD_VALID_CUSTOM_LOGIC]]="",TRUE,DB_TBL_DATA_FIELDS[[#This Row],[FIELD_VALID_CUSTOM_LOGIC]]),DB_TBL_DATA_FIELDS[[#This Row],[RANGE_VALIDATION_PASSED_FLAG]])</f>
        <v>0</v>
      </c>
      <c r="M6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5" s="8">
        <f ca="1">IF(DB_TBL_DATA_FIELDS[[#This Row],[SHEET_REF_CALC]]="","",IF(DB_TBL_DATA_FIELDS[[#This Row],[FIELD_EMPTY_FLAG]],IF(NOT(DB_TBL_DATA_FIELDS[[#This Row],[FIELD_REQ_FLAG]]),-1,1),IF(NOT(DB_TBL_DATA_FIELDS[[#This Row],[FIELD_VALID_FLAG]]),0,2)))</f>
        <v>-1</v>
      </c>
      <c r="O65" s="8" t="str">
        <f ca="1">IFERROR(VLOOKUP(DB_TBL_DATA_FIELDS[[#This Row],[FIELD_STATUS_CODE]],DB_TBL_CONFIG_FIELDSTATUSCODES[#All],3,FALSE),"")</f>
        <v>Optional</v>
      </c>
      <c r="P65" s="8" t="str">
        <f ca="1">IFERROR(VLOOKUP(DB_TBL_DATA_FIELDS[[#This Row],[FIELD_STATUS_CODE]],DB_TBL_CONFIG_FIELDSTATUSCODES[#All],4,FALSE),"")</f>
        <v xml:space="preserve"> </v>
      </c>
      <c r="Q65" s="8" t="b">
        <f>TRUE</f>
        <v>1</v>
      </c>
      <c r="R65" s="8" t="b">
        <f>TRUE</f>
        <v>1</v>
      </c>
      <c r="S65" s="4" t="s">
        <v>46</v>
      </c>
      <c r="T65" s="8">
        <f ca="1">IF(DB_TBL_DATA_FIELDS[[#This Row],[RANGE_VALIDATION_FLAG]]="Text",LEN(DB_TBL_DATA_FIELDS[[#This Row],[FIELD_VALUE_RAW]]),IFERROR(VALUE(DB_TBL_DATA_FIELDS[[#This Row],[FIELD_VALUE_RAW]]),-1))</f>
        <v>-1</v>
      </c>
      <c r="U65" s="8">
        <v>0</v>
      </c>
      <c r="V65" s="8">
        <v>999</v>
      </c>
      <c r="W65" s="8" t="b">
        <f ca="1">IF(NOT(DB_TBL_DATA_FIELDS[[#This Row],[RANGE_VALIDATION_ON_FLAG]]),TRUE,
AND(DB_TBL_DATA_FIELDS[[#This Row],[RANGE_VALUE_LEN]]&gt;=DB_TBL_DATA_FIELDS[[#This Row],[RANGE_VALIDATION_MIN]],DB_TBL_DATA_FIELDS[[#This Row],[RANGE_VALUE_LEN]]&lt;=DB_TBL_DATA_FIELDS[[#This Row],[RANGE_VALIDATION_MAX]]))</f>
        <v>0</v>
      </c>
      <c r="X65" s="8">
        <v>1</v>
      </c>
      <c r="Y65" s="8">
        <f ca="1">IF(DB_TBL_DATA_FIELDS[[#This Row],[PCT_CALC_SHOW_STATUS_CODE]]=1,
DB_TBL_DATA_FIELDS[[#This Row],[FIELD_STATUS_CODE]],
IF(AND(DB_TBL_DATA_FIELDS[[#This Row],[PCT_CALC_SHOW_STATUS_CODE]]=2,DB_TBL_DATA_FIELDS[[#This Row],[FIELD_STATUS_CODE]]=0),
DB_TBL_DATA_FIELDS[[#This Row],[FIELD_STATUS_CODE]],
"")
)</f>
        <v>-1</v>
      </c>
      <c r="Z65" s="59" t="str">
        <f ca="1">IF(DB_TBL_DATA_FIELDS[[#This Row],[FIELD_STATUS_CODE]]=0,IF(AND(NOT(DB_TBL_DATA_FIELDS[[#This Row],[FIELD_VALID_CUSTOM_LOGIC]]),DB_TBL_DATA_FIELDS[[#This Row],[FIELD_REQ_FLAG]]),
"Second Mortgage should be reported in 'Other Grant(s) or Mortgage Assistance' section",""),"")</f>
        <v/>
      </c>
      <c r="AA65" s="12">
        <v>42</v>
      </c>
      <c r="AB65" s="12" t="s">
        <v>2347</v>
      </c>
      <c r="AC65" s="8"/>
    </row>
    <row r="66" spans="1:29" x14ac:dyDescent="0.2">
      <c r="A66" s="4" t="s">
        <v>2232</v>
      </c>
      <c r="B66" s="4" t="s">
        <v>2233</v>
      </c>
      <c r="C66" s="8" t="str">
        <f ca="1">IF($H$9&lt;&gt;"I",IF(DB_TBL_DATA_FIELDS[[#This Row],[SHEET_REF_WISH]]&lt;&gt;"",DB_TBL_DATA_FIELDS[[#This Row],[SHEET_REF_WISH]],""),IF(DB_TBL_DATA_FIELDS[[#This Row],[SHEET_REF_IDEA]]&lt;&gt;"",DB_TBL_DATA_FIELDS[[#This Row],[SHEET_REF_IDEA]],""))</f>
        <v>WISH</v>
      </c>
      <c r="D66" s="26" t="s">
        <v>2312</v>
      </c>
      <c r="E66" s="26" t="b">
        <v>1</v>
      </c>
      <c r="F66" s="33" t="b">
        <f t="shared" ca="1" si="0"/>
        <v>0</v>
      </c>
      <c r="G66" s="6" t="s">
        <v>2343</v>
      </c>
      <c r="H66" s="12" t="str">
        <f ca="1">IFERROR(VLOOKUP(DB_TBL_DATA_FIELDS[[#This Row],[FIELD_ID]],INDIRECT(DB_TBL_DATA_FIELDS[[#This Row],[SHEET_REF_CALC]]&amp;"!A:B"),2,FALSE),"")</f>
        <v/>
      </c>
      <c r="I66" s="23" t="str">
        <f ca="1">IF(NOT(DB_TBL_DATA_FIELDS[[#This Row],[FIELD_EMPTY_FLAG]]),DB_TBL_DATA_FIELDS[[#This Row],[FIELD_REQ_FLAG]],"")</f>
        <v/>
      </c>
      <c r="J66" s="6" t="b">
        <f ca="1">(DB_TBL_DATA_FIELDS[[#This Row],[FIELD_VALUE_RAW]]="")</f>
        <v>1</v>
      </c>
      <c r="K66" s="6" t="s">
        <v>150</v>
      </c>
      <c r="L66" s="8" t="b">
        <f ca="1">AND(IF(DB_TBL_DATA_FIELDS[[#This Row],[FIELD_VALID_CUSTOM_LOGIC]]="",TRUE,DB_TBL_DATA_FIELDS[[#This Row],[FIELD_VALID_CUSTOM_LOGIC]]),DB_TBL_DATA_FIELDS[[#This Row],[RANGE_VALIDATION_PASSED_FLAG]])</f>
        <v>1</v>
      </c>
      <c r="M6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6" s="8">
        <f ca="1">IF(DB_TBL_DATA_FIELDS[[#This Row],[SHEET_REF_CALC]]="","",IF(DB_TBL_DATA_FIELDS[[#This Row],[FIELD_EMPTY_FLAG]],IF(NOT(DB_TBL_DATA_FIELDS[[#This Row],[FIELD_REQ_FLAG]]),-1,1),IF(NOT(DB_TBL_DATA_FIELDS[[#This Row],[FIELD_VALID_FLAG]]),0,2)))</f>
        <v>-1</v>
      </c>
      <c r="O66" s="8" t="str">
        <f ca="1">IFERROR(VLOOKUP(DB_TBL_DATA_FIELDS[[#This Row],[FIELD_STATUS_CODE]],DB_TBL_CONFIG_FIELDSTATUSCODES[#All],3,FALSE),"")</f>
        <v>Optional</v>
      </c>
      <c r="P66" s="8" t="str">
        <f ca="1">IFERROR(VLOOKUP(DB_TBL_DATA_FIELDS[[#This Row],[FIELD_STATUS_CODE]],DB_TBL_CONFIG_FIELDSTATUSCODES[#All],4,FALSE),"")</f>
        <v xml:space="preserve"> </v>
      </c>
      <c r="Q66" s="8" t="b">
        <f>TRUE</f>
        <v>1</v>
      </c>
      <c r="R66" s="8" t="b">
        <v>0</v>
      </c>
      <c r="S66" s="4"/>
      <c r="T66" s="8">
        <f ca="1">IF(DB_TBL_DATA_FIELDS[[#This Row],[RANGE_VALIDATION_FLAG]]="Text",LEN(DB_TBL_DATA_FIELDS[[#This Row],[FIELD_VALUE_RAW]]),IFERROR(VALUE(DB_TBL_DATA_FIELDS[[#This Row],[FIELD_VALUE_RAW]]),-1))</f>
        <v>-1</v>
      </c>
      <c r="U66" s="8">
        <v>0</v>
      </c>
      <c r="V66" s="8">
        <v>1</v>
      </c>
      <c r="W66" s="8" t="b">
        <f>IF(NOT(DB_TBL_DATA_FIELDS[[#This Row],[RANGE_VALIDATION_ON_FLAG]]),TRUE,
AND(DB_TBL_DATA_FIELDS[[#This Row],[RANGE_VALUE_LEN]]&gt;=DB_TBL_DATA_FIELDS[[#This Row],[RANGE_VALIDATION_MIN]],DB_TBL_DATA_FIELDS[[#This Row],[RANGE_VALUE_LEN]]&lt;=DB_TBL_DATA_FIELDS[[#This Row],[RANGE_VALIDATION_MAX]]))</f>
        <v>1</v>
      </c>
      <c r="X66" s="8">
        <v>1</v>
      </c>
      <c r="Y66" s="8">
        <f ca="1">IF(DB_TBL_DATA_FIELDS[[#This Row],[PCT_CALC_SHOW_STATUS_CODE]]=1,
DB_TBL_DATA_FIELDS[[#This Row],[FIELD_STATUS_CODE]],
IF(AND(DB_TBL_DATA_FIELDS[[#This Row],[PCT_CALC_SHOW_STATUS_CODE]]=2,DB_TBL_DATA_FIELDS[[#This Row],[FIELD_STATUS_CODE]]=0),
DB_TBL_DATA_FIELDS[[#This Row],[FIELD_STATUS_CODE]],
"")
)</f>
        <v>-1</v>
      </c>
      <c r="Z66" s="8"/>
      <c r="AA66" s="12">
        <v>43</v>
      </c>
      <c r="AB66" s="12" t="s">
        <v>2347</v>
      </c>
      <c r="AC66" s="8"/>
    </row>
    <row r="67" spans="1:29" ht="13.5" thickBot="1" x14ac:dyDescent="0.25">
      <c r="A67" s="47" t="s">
        <v>2232</v>
      </c>
      <c r="B67" s="47" t="s">
        <v>2233</v>
      </c>
      <c r="C67" s="48" t="str">
        <f ca="1">IF($H$9&lt;&gt;"I",IF(DB_TBL_DATA_FIELDS[[#This Row],[SHEET_REF_WISH]]&lt;&gt;"",DB_TBL_DATA_FIELDS[[#This Row],[SHEET_REF_WISH]],""),IF(DB_TBL_DATA_FIELDS[[#This Row],[SHEET_REF_IDEA]]&lt;&gt;"",DB_TBL_DATA_FIELDS[[#This Row],[SHEET_REF_IDEA]],""))</f>
        <v>WISH</v>
      </c>
      <c r="D67" s="46" t="s">
        <v>2313</v>
      </c>
      <c r="E67" s="46" t="b">
        <v>0</v>
      </c>
      <c r="F67" s="56" t="b">
        <f ca="1">IF(AND(SECOND_MTG_FLAG=TRUE,HOEPA_FLAG_SECOND_MORTGAGE=TRUE),TRUE,FALSE)</f>
        <v>0</v>
      </c>
      <c r="G67" s="52" t="s">
        <v>2344</v>
      </c>
      <c r="H67" s="53" t="str">
        <f ca="1">IFERROR(VLOOKUP(DB_TBL_DATA_FIELDS[[#This Row],[FIELD_ID]],INDIRECT(DB_TBL_DATA_FIELDS[[#This Row],[SHEET_REF_CALC]]&amp;"!A:B"),2,FALSE),"")</f>
        <v/>
      </c>
      <c r="I67" s="55" t="str">
        <f ca="1">IF(NOT(DB_TBL_DATA_FIELDS[[#This Row],[FIELD_EMPTY_FLAG]]),DB_TBL_DATA_FIELDS[[#This Row],[FIELD_REQ_FLAG]],"")</f>
        <v/>
      </c>
      <c r="J67" s="52" t="b">
        <f ca="1">(DB_TBL_DATA_FIELDS[[#This Row],[FIELD_VALUE_RAW]]="")</f>
        <v>1</v>
      </c>
      <c r="K67" s="52" t="s">
        <v>11</v>
      </c>
      <c r="L67" s="48" t="b">
        <f ca="1">AND(IF(DB_TBL_DATA_FIELDS[[#This Row],[FIELD_VALID_CUSTOM_LOGIC]]="",TRUE,DB_TBL_DATA_FIELDS[[#This Row],[FIELD_VALID_CUSTOM_LOGIC]]),DB_TBL_DATA_FIELDS[[#This Row],[RANGE_VALIDATION_PASSED_FLAG]])</f>
        <v>1</v>
      </c>
      <c r="M67"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7" s="48">
        <f ca="1">IF(DB_TBL_DATA_FIELDS[[#This Row],[SHEET_REF_CALC]]="","",IF(DB_TBL_DATA_FIELDS[[#This Row],[FIELD_EMPTY_FLAG]],IF(NOT(DB_TBL_DATA_FIELDS[[#This Row],[FIELD_REQ_FLAG]]),-1,1),IF(NOT(DB_TBL_DATA_FIELDS[[#This Row],[FIELD_VALID_FLAG]]),0,2)))</f>
        <v>-1</v>
      </c>
      <c r="O67" s="48" t="str">
        <f ca="1">IFERROR(VLOOKUP(DB_TBL_DATA_FIELDS[[#This Row],[FIELD_STATUS_CODE]],DB_TBL_CONFIG_FIELDSTATUSCODES[#All],3,FALSE),"")</f>
        <v>Optional</v>
      </c>
      <c r="P67" s="48" t="str">
        <f ca="1">IFERROR(VLOOKUP(DB_TBL_DATA_FIELDS[[#This Row],[FIELD_STATUS_CODE]],DB_TBL_CONFIG_FIELDSTATUSCODES[#All],4,FALSE),"")</f>
        <v xml:space="preserve"> </v>
      </c>
      <c r="Q67" s="48" t="b">
        <f>TRUE</f>
        <v>1</v>
      </c>
      <c r="R67" s="48" t="b">
        <f>TRUE</f>
        <v>1</v>
      </c>
      <c r="S67" s="47" t="s">
        <v>11</v>
      </c>
      <c r="T67" s="48">
        <f ca="1">IF(DB_TBL_DATA_FIELDS[[#This Row],[RANGE_VALIDATION_FLAG]]="Text",LEN(DB_TBL_DATA_FIELDS[[#This Row],[FIELD_VALUE_RAW]]),IFERROR(VALUE(DB_TBL_DATA_FIELDS[[#This Row],[FIELD_VALUE_RAW]]),-1))</f>
        <v>0</v>
      </c>
      <c r="U67" s="48">
        <v>0</v>
      </c>
      <c r="V67" s="48">
        <v>400</v>
      </c>
      <c r="W67" s="48" t="b">
        <f ca="1">IF(NOT(DB_TBL_DATA_FIELDS[[#This Row],[RANGE_VALIDATION_ON_FLAG]]),TRUE,
AND(DB_TBL_DATA_FIELDS[[#This Row],[RANGE_VALUE_LEN]]&gt;=DB_TBL_DATA_FIELDS[[#This Row],[RANGE_VALIDATION_MIN]],DB_TBL_DATA_FIELDS[[#This Row],[RANGE_VALUE_LEN]]&lt;=DB_TBL_DATA_FIELDS[[#This Row],[RANGE_VALIDATION_MAX]]))</f>
        <v>1</v>
      </c>
      <c r="X67" s="48">
        <v>1</v>
      </c>
      <c r="Y67" s="48">
        <f ca="1">IF(DB_TBL_DATA_FIELDS[[#This Row],[PCT_CALC_SHOW_STATUS_CODE]]=1,
DB_TBL_DATA_FIELDS[[#This Row],[FIELD_STATUS_CODE]],
IF(AND(DB_TBL_DATA_FIELDS[[#This Row],[PCT_CALC_SHOW_STATUS_CODE]]=2,DB_TBL_DATA_FIELDS[[#This Row],[FIELD_STATUS_CODE]]=0),
DB_TBL_DATA_FIELDS[[#This Row],[FIELD_STATUS_CODE]],
"")
)</f>
        <v>-1</v>
      </c>
      <c r="Z67" s="48"/>
      <c r="AA67" s="53">
        <v>44</v>
      </c>
      <c r="AB67" s="53" t="s">
        <v>2347</v>
      </c>
      <c r="AC67" s="48"/>
    </row>
    <row r="68" spans="1:29" x14ac:dyDescent="0.2">
      <c r="A68" s="4" t="s">
        <v>2232</v>
      </c>
      <c r="B68" s="4" t="s">
        <v>2233</v>
      </c>
      <c r="C68" s="8" t="str">
        <f ca="1">IF($H$9&lt;&gt;"I",IF(DB_TBL_DATA_FIELDS[[#This Row],[SHEET_REF_WISH]]&lt;&gt;"",DB_TBL_DATA_FIELDS[[#This Row],[SHEET_REF_WISH]],""),IF(DB_TBL_DATA_FIELDS[[#This Row],[SHEET_REF_IDEA]]&lt;&gt;"",DB_TBL_DATA_FIELDS[[#This Row],[SHEET_REF_IDEA]],""))</f>
        <v>WISH</v>
      </c>
      <c r="D68" s="26" t="s">
        <v>2353</v>
      </c>
      <c r="E68" s="26" t="b">
        <v>0</v>
      </c>
      <c r="F68" s="21" t="b">
        <v>1</v>
      </c>
      <c r="G68" s="6" t="s">
        <v>2354</v>
      </c>
      <c r="H68" s="12" t="str">
        <f ca="1">IFERROR(VLOOKUP(DB_TBL_DATA_FIELDS[[#This Row],[FIELD_ID]],INDIRECT(DB_TBL_DATA_FIELDS[[#This Row],[SHEET_REF_CALC]]&amp;"!A:B"),2,FALSE),"")</f>
        <v/>
      </c>
      <c r="I68" s="27"/>
      <c r="J68" s="6" t="b">
        <f ca="1">(DB_TBL_DATA_FIELDS[[#This Row],[FIELD_VALUE_RAW]]="")</f>
        <v>1</v>
      </c>
      <c r="K68" s="6" t="s">
        <v>150</v>
      </c>
      <c r="L68" s="8" t="b">
        <f>AND(IF(DB_TBL_DATA_FIELDS[[#This Row],[FIELD_VALID_CUSTOM_LOGIC]]="",TRUE,DB_TBL_DATA_FIELDS[[#This Row],[FIELD_VALID_CUSTOM_LOGIC]]),DB_TBL_DATA_FIELDS[[#This Row],[RANGE_VALIDATION_PASSED_FLAG]])</f>
        <v>1</v>
      </c>
      <c r="M6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8" s="8">
        <f ca="1">IF(DB_TBL_DATA_FIELDS[[#This Row],[SHEET_REF_CALC]]="","",IF(DB_TBL_DATA_FIELDS[[#This Row],[FIELD_EMPTY_FLAG]],IF(NOT(DB_TBL_DATA_FIELDS[[#This Row],[FIELD_REQ_FLAG]]),-1,1),IF(NOT(DB_TBL_DATA_FIELDS[[#This Row],[FIELD_VALID_FLAG]]),0,2)))</f>
        <v>1</v>
      </c>
      <c r="O68" s="8" t="str">
        <f ca="1">IFERROR(VLOOKUP(DB_TBL_DATA_FIELDS[[#This Row],[FIELD_STATUS_CODE]],DB_TBL_CONFIG_FIELDSTATUSCODES[#All],3,FALSE),"")</f>
        <v>Required</v>
      </c>
      <c r="P68" s="8" t="str">
        <f ca="1">IFERROR(VLOOKUP(DB_TBL_DATA_FIELDS[[#This Row],[FIELD_STATUS_CODE]],DB_TBL_CONFIG_FIELDSTATUSCODES[#All],4,FALSE),"")</f>
        <v>i</v>
      </c>
      <c r="Q68" s="8" t="b">
        <f>TRUE</f>
        <v>1</v>
      </c>
      <c r="R68" s="8"/>
      <c r="S68" s="4"/>
      <c r="T68" s="8">
        <f ca="1">IF(DB_TBL_DATA_FIELDS[[#This Row],[RANGE_VALIDATION_FLAG]]="Text",LEN(DB_TBL_DATA_FIELDS[[#This Row],[FIELD_VALUE_RAW]]),IFERROR(VALUE(DB_TBL_DATA_FIELDS[[#This Row],[FIELD_VALUE_RAW]]),-1))</f>
        <v>-1</v>
      </c>
      <c r="U68" s="8">
        <v>0</v>
      </c>
      <c r="V68" s="8">
        <v>1</v>
      </c>
      <c r="W68" s="8" t="b">
        <f>IF(NOT(DB_TBL_DATA_FIELDS[[#This Row],[RANGE_VALIDATION_ON_FLAG]]),TRUE,
AND(DB_TBL_DATA_FIELDS[[#This Row],[RANGE_VALUE_LEN]]&gt;=DB_TBL_DATA_FIELDS[[#This Row],[RANGE_VALIDATION_MIN]],DB_TBL_DATA_FIELDS[[#This Row],[RANGE_VALUE_LEN]]&lt;=DB_TBL_DATA_FIELDS[[#This Row],[RANGE_VALIDATION_MAX]]))</f>
        <v>1</v>
      </c>
      <c r="X68" s="8">
        <v>1</v>
      </c>
      <c r="Y68" s="8">
        <f ca="1">IF(DB_TBL_DATA_FIELDS[[#This Row],[PCT_CALC_SHOW_STATUS_CODE]]=1,
DB_TBL_DATA_FIELDS[[#This Row],[FIELD_STATUS_CODE]],
IF(AND(DB_TBL_DATA_FIELDS[[#This Row],[PCT_CALC_SHOW_STATUS_CODE]]=2,DB_TBL_DATA_FIELDS[[#This Row],[FIELD_STATUS_CODE]]=0),
DB_TBL_DATA_FIELDS[[#This Row],[FIELD_STATUS_CODE]],
"")
)</f>
        <v>1</v>
      </c>
      <c r="Z68" s="8"/>
      <c r="AA68" s="12">
        <v>45</v>
      </c>
      <c r="AB68" s="12" t="s">
        <v>2376</v>
      </c>
      <c r="AC68" s="8"/>
    </row>
    <row r="69" spans="1:29" x14ac:dyDescent="0.2">
      <c r="A69" s="4" t="s">
        <v>2232</v>
      </c>
      <c r="B69" s="4" t="s">
        <v>2233</v>
      </c>
      <c r="C69" s="8" t="str">
        <f ca="1">IF($H$9&lt;&gt;"I",IF(DB_TBL_DATA_FIELDS[[#This Row],[SHEET_REF_WISH]]&lt;&gt;"",DB_TBL_DATA_FIELDS[[#This Row],[SHEET_REF_WISH]],""),IF(DB_TBL_DATA_FIELDS[[#This Row],[SHEET_REF_IDEA]]&lt;&gt;"",DB_TBL_DATA_FIELDS[[#This Row],[SHEET_REF_IDEA]],""))</f>
        <v>WISH</v>
      </c>
      <c r="D69" s="26" t="s">
        <v>2355</v>
      </c>
      <c r="E69" s="26" t="b">
        <v>0</v>
      </c>
      <c r="F69" s="33" t="b">
        <f ca="1">IF(OTHER_GRANTS_FLAG=TRUE,TRUE,FALSE)</f>
        <v>0</v>
      </c>
      <c r="G69" s="6" t="s">
        <v>2371</v>
      </c>
      <c r="H69" s="12" t="str">
        <f ca="1">IFERROR(VLOOKUP(DB_TBL_DATA_FIELDS[[#This Row],[FIELD_ID]],INDIRECT(DB_TBL_DATA_FIELDS[[#This Row],[SHEET_REF_CALC]]&amp;"!A:B"),2,FALSE),"")</f>
        <v/>
      </c>
      <c r="I69" s="23" t="str">
        <f ca="1">IF(NOT(DB_TBL_DATA_FIELDS[[#This Row],[FIELD_EMPTY_FLAG]]),OTHER_GRANTS_FLAG=TRUE,"")</f>
        <v/>
      </c>
      <c r="J69" s="6" t="b">
        <f ca="1">(DB_TBL_DATA_FIELDS[[#This Row],[FIELD_VALUE_RAW]]="")</f>
        <v>1</v>
      </c>
      <c r="K69" s="6" t="s">
        <v>11</v>
      </c>
      <c r="L69" s="8" t="b">
        <f ca="1">AND(IF(DB_TBL_DATA_FIELDS[[#This Row],[FIELD_VALID_CUSTOM_LOGIC]]="",TRUE,DB_TBL_DATA_FIELDS[[#This Row],[FIELD_VALID_CUSTOM_LOGIC]]),DB_TBL_DATA_FIELDS[[#This Row],[RANGE_VALIDATION_PASSED_FLAG]])</f>
        <v>1</v>
      </c>
      <c r="M6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9" s="8">
        <f ca="1">IF(DB_TBL_DATA_FIELDS[[#This Row],[SHEET_REF_CALC]]="","",IF(DB_TBL_DATA_FIELDS[[#This Row],[FIELD_EMPTY_FLAG]],IF(NOT(DB_TBL_DATA_FIELDS[[#This Row],[FIELD_REQ_FLAG]]),-1,1),IF(NOT(DB_TBL_DATA_FIELDS[[#This Row],[FIELD_VALID_FLAG]]),0,2)))</f>
        <v>-1</v>
      </c>
      <c r="O69" s="8" t="str">
        <f ca="1">IFERROR(VLOOKUP(DB_TBL_DATA_FIELDS[[#This Row],[FIELD_STATUS_CODE]],DB_TBL_CONFIG_FIELDSTATUSCODES[#All],3,FALSE),"")</f>
        <v>Optional</v>
      </c>
      <c r="P69" s="8" t="str">
        <f ca="1">IFERROR(VLOOKUP(DB_TBL_DATA_FIELDS[[#This Row],[FIELD_STATUS_CODE]],DB_TBL_CONFIG_FIELDSTATUSCODES[#All],4,FALSE),"")</f>
        <v xml:space="preserve"> </v>
      </c>
      <c r="Q69" s="8" t="b">
        <f>TRUE</f>
        <v>1</v>
      </c>
      <c r="R69" s="8" t="b">
        <f>TRUE</f>
        <v>1</v>
      </c>
      <c r="S69" s="4" t="s">
        <v>11</v>
      </c>
      <c r="T69" s="8">
        <f ca="1">IF(DB_TBL_DATA_FIELDS[[#This Row],[RANGE_VALIDATION_FLAG]]="Text",LEN(DB_TBL_DATA_FIELDS[[#This Row],[FIELD_VALUE_RAW]]),IFERROR(VALUE(DB_TBL_DATA_FIELDS[[#This Row],[FIELD_VALUE_RAW]]),-1))</f>
        <v>0</v>
      </c>
      <c r="U69" s="8">
        <v>0</v>
      </c>
      <c r="V69" s="8">
        <v>48</v>
      </c>
      <c r="W69" s="8" t="b">
        <f ca="1">IF(NOT(DB_TBL_DATA_FIELDS[[#This Row],[RANGE_VALIDATION_ON_FLAG]]),TRUE,
AND(DB_TBL_DATA_FIELDS[[#This Row],[RANGE_VALUE_LEN]]&gt;=DB_TBL_DATA_FIELDS[[#This Row],[RANGE_VALIDATION_MIN]],DB_TBL_DATA_FIELDS[[#This Row],[RANGE_VALUE_LEN]]&lt;=DB_TBL_DATA_FIELDS[[#This Row],[RANGE_VALIDATION_MAX]]))</f>
        <v>1</v>
      </c>
      <c r="X69" s="8">
        <v>1</v>
      </c>
      <c r="Y69" s="8">
        <f ca="1">IF(DB_TBL_DATA_FIELDS[[#This Row],[PCT_CALC_SHOW_STATUS_CODE]]=1,
DB_TBL_DATA_FIELDS[[#This Row],[FIELD_STATUS_CODE]],
IF(AND(DB_TBL_DATA_FIELDS[[#This Row],[PCT_CALC_SHOW_STATUS_CODE]]=2,DB_TBL_DATA_FIELDS[[#This Row],[FIELD_STATUS_CODE]]=0),
DB_TBL_DATA_FIELDS[[#This Row],[FIELD_STATUS_CODE]],
"")
)</f>
        <v>-1</v>
      </c>
      <c r="Z69" s="8"/>
      <c r="AA69" s="12">
        <v>46</v>
      </c>
      <c r="AB69" s="12" t="s">
        <v>2376</v>
      </c>
      <c r="AC69" s="8"/>
    </row>
    <row r="70" spans="1:29" x14ac:dyDescent="0.2">
      <c r="A70" s="4" t="s">
        <v>2232</v>
      </c>
      <c r="B70" s="4" t="s">
        <v>2233</v>
      </c>
      <c r="C70" s="8" t="str">
        <f ca="1">IF($H$9&lt;&gt;"I",IF(DB_TBL_DATA_FIELDS[[#This Row],[SHEET_REF_WISH]]&lt;&gt;"",DB_TBL_DATA_FIELDS[[#This Row],[SHEET_REF_WISH]],""),IF(DB_TBL_DATA_FIELDS[[#This Row],[SHEET_REF_IDEA]]&lt;&gt;"",DB_TBL_DATA_FIELDS[[#This Row],[SHEET_REF_IDEA]],""))</f>
        <v>WISH</v>
      </c>
      <c r="D70" s="26" t="s">
        <v>2356</v>
      </c>
      <c r="E70" s="26" t="b">
        <v>0</v>
      </c>
      <c r="F70" s="35" t="b">
        <v>0</v>
      </c>
      <c r="G70" s="6" t="s">
        <v>2372</v>
      </c>
      <c r="H70" s="12" t="str">
        <f ca="1">IFERROR(VLOOKUP(DB_TBL_DATA_FIELDS[[#This Row],[FIELD_ID]],INDIRECT(DB_TBL_DATA_FIELDS[[#This Row],[SHEET_REF_CALC]]&amp;"!A:B"),2,FALSE),"")</f>
        <v/>
      </c>
      <c r="I70" s="180" t="str">
        <f ca="1">IF(DB_TBL_DATA_FIELDS[[#This Row],[FIELD_EMPTY_FLAG]],"",AND(NOT(J69),OTHER_GRANTS_FLAG=TRUE))</f>
        <v/>
      </c>
      <c r="J70" s="6" t="b">
        <f ca="1">(DB_TBL_DATA_FIELDS[[#This Row],[FIELD_VALUE_RAW]]="")</f>
        <v>1</v>
      </c>
      <c r="K70" s="6" t="s">
        <v>11</v>
      </c>
      <c r="L70" s="8" t="b">
        <f ca="1">AND(IF(DB_TBL_DATA_FIELDS[[#This Row],[FIELD_VALID_CUSTOM_LOGIC]]="",TRUE,DB_TBL_DATA_FIELDS[[#This Row],[FIELD_VALID_CUSTOM_LOGIC]]),DB_TBL_DATA_FIELDS[[#This Row],[RANGE_VALIDATION_PASSED_FLAG]])</f>
        <v>1</v>
      </c>
      <c r="M7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0" s="8">
        <f ca="1">IF(DB_TBL_DATA_FIELDS[[#This Row],[SHEET_REF_CALC]]="","",IF(DB_TBL_DATA_FIELDS[[#This Row],[FIELD_EMPTY_FLAG]],IF(NOT(DB_TBL_DATA_FIELDS[[#This Row],[FIELD_REQ_FLAG]]),-1,1),IF(NOT(DB_TBL_DATA_FIELDS[[#This Row],[FIELD_VALID_FLAG]]),0,2)))</f>
        <v>-1</v>
      </c>
      <c r="O70" s="8" t="str">
        <f ca="1">IFERROR(VLOOKUP(DB_TBL_DATA_FIELDS[[#This Row],[FIELD_STATUS_CODE]],DB_TBL_CONFIG_FIELDSTATUSCODES[#All],3,FALSE),"")</f>
        <v>Optional</v>
      </c>
      <c r="P70" s="8" t="str">
        <f ca="1">IFERROR(VLOOKUP(DB_TBL_DATA_FIELDS[[#This Row],[FIELD_STATUS_CODE]],DB_TBL_CONFIG_FIELDSTATUSCODES[#All],4,FALSE),"")</f>
        <v xml:space="preserve"> </v>
      </c>
      <c r="Q70" s="8" t="b">
        <f>TRUE</f>
        <v>1</v>
      </c>
      <c r="R70" s="8" t="b">
        <f>TRUE</f>
        <v>1</v>
      </c>
      <c r="S70" s="4" t="s">
        <v>11</v>
      </c>
      <c r="T70" s="8">
        <f ca="1">IF(DB_TBL_DATA_FIELDS[[#This Row],[RANGE_VALIDATION_FLAG]]="Text",LEN(DB_TBL_DATA_FIELDS[[#This Row],[FIELD_VALUE_RAW]]),IFERROR(VALUE(DB_TBL_DATA_FIELDS[[#This Row],[FIELD_VALUE_RAW]]),-1))</f>
        <v>0</v>
      </c>
      <c r="U70" s="8">
        <v>0</v>
      </c>
      <c r="V70" s="8">
        <v>48</v>
      </c>
      <c r="W70" s="8" t="b">
        <f ca="1">IF(NOT(DB_TBL_DATA_FIELDS[[#This Row],[RANGE_VALIDATION_ON_FLAG]]),TRUE,
AND(DB_TBL_DATA_FIELDS[[#This Row],[RANGE_VALUE_LEN]]&gt;=DB_TBL_DATA_FIELDS[[#This Row],[RANGE_VALIDATION_MIN]],DB_TBL_DATA_FIELDS[[#This Row],[RANGE_VALUE_LEN]]&lt;=DB_TBL_DATA_FIELDS[[#This Row],[RANGE_VALIDATION_MAX]]))</f>
        <v>1</v>
      </c>
      <c r="X70" s="8">
        <v>1</v>
      </c>
      <c r="Y70" s="8">
        <f ca="1">IF(DB_TBL_DATA_FIELDS[[#This Row],[PCT_CALC_SHOW_STATUS_CODE]]=1,
DB_TBL_DATA_FIELDS[[#This Row],[FIELD_STATUS_CODE]],
IF(AND(DB_TBL_DATA_FIELDS[[#This Row],[PCT_CALC_SHOW_STATUS_CODE]]=2,DB_TBL_DATA_FIELDS[[#This Row],[FIELD_STATUS_CODE]]=0),
DB_TBL_DATA_FIELDS[[#This Row],[FIELD_STATUS_CODE]],
"")
)</f>
        <v>-1</v>
      </c>
      <c r="Z70" s="8"/>
      <c r="AA70" s="12">
        <v>46</v>
      </c>
      <c r="AB70" s="12" t="s">
        <v>2376</v>
      </c>
      <c r="AC70" s="8"/>
    </row>
    <row r="71" spans="1:29" x14ac:dyDescent="0.2">
      <c r="A71" s="4" t="s">
        <v>2232</v>
      </c>
      <c r="B71" s="4" t="s">
        <v>2233</v>
      </c>
      <c r="C71" s="8" t="str">
        <f ca="1">IF($H$9&lt;&gt;"I",IF(DB_TBL_DATA_FIELDS[[#This Row],[SHEET_REF_WISH]]&lt;&gt;"",DB_TBL_DATA_FIELDS[[#This Row],[SHEET_REF_WISH]],""),IF(DB_TBL_DATA_FIELDS[[#This Row],[SHEET_REF_IDEA]]&lt;&gt;"",DB_TBL_DATA_FIELDS[[#This Row],[SHEET_REF_IDEA]],""))</f>
        <v>WISH</v>
      </c>
      <c r="D71" s="26" t="s">
        <v>2357</v>
      </c>
      <c r="E71" s="26" t="b">
        <v>0</v>
      </c>
      <c r="F71" s="35" t="b">
        <v>0</v>
      </c>
      <c r="G71" s="6" t="s">
        <v>2373</v>
      </c>
      <c r="H71" s="12" t="str">
        <f ca="1">IFERROR(VLOOKUP(DB_TBL_DATA_FIELDS[[#This Row],[FIELD_ID]],INDIRECT(DB_TBL_DATA_FIELDS[[#This Row],[SHEET_REF_CALC]]&amp;"!A:B"),2,FALSE),"")</f>
        <v/>
      </c>
      <c r="I71" s="180" t="str">
        <f ca="1">IF(DB_TBL_DATA_FIELDS[[#This Row],[FIELD_EMPTY_FLAG]],"",AND(NOT(J69),NOT(J70),OTHER_GRANTS_FLAG=TRUE))</f>
        <v/>
      </c>
      <c r="J71" s="6" t="b">
        <f ca="1">(DB_TBL_DATA_FIELDS[[#This Row],[FIELD_VALUE_RAW]]="")</f>
        <v>1</v>
      </c>
      <c r="K71" s="6" t="s">
        <v>11</v>
      </c>
      <c r="L71" s="8" t="b">
        <f ca="1">AND(IF(DB_TBL_DATA_FIELDS[[#This Row],[FIELD_VALID_CUSTOM_LOGIC]]="",TRUE,DB_TBL_DATA_FIELDS[[#This Row],[FIELD_VALID_CUSTOM_LOGIC]]),DB_TBL_DATA_FIELDS[[#This Row],[RANGE_VALIDATION_PASSED_FLAG]])</f>
        <v>1</v>
      </c>
      <c r="M7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1" s="8">
        <f ca="1">IF(DB_TBL_DATA_FIELDS[[#This Row],[SHEET_REF_CALC]]="","",IF(DB_TBL_DATA_FIELDS[[#This Row],[FIELD_EMPTY_FLAG]],IF(NOT(DB_TBL_DATA_FIELDS[[#This Row],[FIELD_REQ_FLAG]]),-1,1),IF(NOT(DB_TBL_DATA_FIELDS[[#This Row],[FIELD_VALID_FLAG]]),0,2)))</f>
        <v>-1</v>
      </c>
      <c r="O71" s="8" t="str">
        <f ca="1">IFERROR(VLOOKUP(DB_TBL_DATA_FIELDS[[#This Row],[FIELD_STATUS_CODE]],DB_TBL_CONFIG_FIELDSTATUSCODES[#All],3,FALSE),"")</f>
        <v>Optional</v>
      </c>
      <c r="P71" s="8" t="str">
        <f ca="1">IFERROR(VLOOKUP(DB_TBL_DATA_FIELDS[[#This Row],[FIELD_STATUS_CODE]],DB_TBL_CONFIG_FIELDSTATUSCODES[#All],4,FALSE),"")</f>
        <v xml:space="preserve"> </v>
      </c>
      <c r="Q71" s="8" t="b">
        <f>TRUE</f>
        <v>1</v>
      </c>
      <c r="R71" s="8" t="b">
        <f>TRUE</f>
        <v>1</v>
      </c>
      <c r="S71" s="4" t="s">
        <v>11</v>
      </c>
      <c r="T71" s="8">
        <f ca="1">IF(DB_TBL_DATA_FIELDS[[#This Row],[RANGE_VALIDATION_FLAG]]="Text",LEN(DB_TBL_DATA_FIELDS[[#This Row],[FIELD_VALUE_RAW]]),IFERROR(VALUE(DB_TBL_DATA_FIELDS[[#This Row],[FIELD_VALUE_RAW]]),-1))</f>
        <v>0</v>
      </c>
      <c r="U71" s="8">
        <v>0</v>
      </c>
      <c r="V71" s="8">
        <v>48</v>
      </c>
      <c r="W71" s="8" t="b">
        <f ca="1">IF(NOT(DB_TBL_DATA_FIELDS[[#This Row],[RANGE_VALIDATION_ON_FLAG]]),TRUE,
AND(DB_TBL_DATA_FIELDS[[#This Row],[RANGE_VALUE_LEN]]&gt;=DB_TBL_DATA_FIELDS[[#This Row],[RANGE_VALIDATION_MIN]],DB_TBL_DATA_FIELDS[[#This Row],[RANGE_VALUE_LEN]]&lt;=DB_TBL_DATA_FIELDS[[#This Row],[RANGE_VALIDATION_MAX]]))</f>
        <v>1</v>
      </c>
      <c r="X71" s="8">
        <v>1</v>
      </c>
      <c r="Y71" s="8">
        <f ca="1">IF(DB_TBL_DATA_FIELDS[[#This Row],[PCT_CALC_SHOW_STATUS_CODE]]=1,
DB_TBL_DATA_FIELDS[[#This Row],[FIELD_STATUS_CODE]],
IF(AND(DB_TBL_DATA_FIELDS[[#This Row],[PCT_CALC_SHOW_STATUS_CODE]]=2,DB_TBL_DATA_FIELDS[[#This Row],[FIELD_STATUS_CODE]]=0),
DB_TBL_DATA_FIELDS[[#This Row],[FIELD_STATUS_CODE]],
"")
)</f>
        <v>-1</v>
      </c>
      <c r="Z71" s="8"/>
      <c r="AA71" s="12">
        <v>46</v>
      </c>
      <c r="AB71" s="12" t="s">
        <v>2376</v>
      </c>
      <c r="AC71" s="8"/>
    </row>
    <row r="72" spans="1:29" x14ac:dyDescent="0.2">
      <c r="A72" s="4" t="s">
        <v>2232</v>
      </c>
      <c r="B72" s="4" t="s">
        <v>2233</v>
      </c>
      <c r="C72" s="8" t="str">
        <f ca="1">IF($H$9&lt;&gt;"I",IF(DB_TBL_DATA_FIELDS[[#This Row],[SHEET_REF_WISH]]&lt;&gt;"",DB_TBL_DATA_FIELDS[[#This Row],[SHEET_REF_WISH]],""),IF(DB_TBL_DATA_FIELDS[[#This Row],[SHEET_REF_IDEA]]&lt;&gt;"",DB_TBL_DATA_FIELDS[[#This Row],[SHEET_REF_IDEA]],""))</f>
        <v>WISH</v>
      </c>
      <c r="D72" s="26" t="s">
        <v>2358</v>
      </c>
      <c r="E72" s="26" t="b">
        <v>0</v>
      </c>
      <c r="F72" s="35" t="b">
        <v>0</v>
      </c>
      <c r="G72" s="6" t="s">
        <v>2374</v>
      </c>
      <c r="H72" s="12" t="str">
        <f ca="1">IFERROR(VLOOKUP(DB_TBL_DATA_FIELDS[[#This Row],[FIELD_ID]],INDIRECT(DB_TBL_DATA_FIELDS[[#This Row],[SHEET_REF_CALC]]&amp;"!A:B"),2,FALSE),"")</f>
        <v/>
      </c>
      <c r="I72" s="180" t="str">
        <f ca="1">IF(DB_TBL_DATA_FIELDS[[#This Row],[FIELD_EMPTY_FLAG]],"",AND(NOT(J69),NOT(J70),NOT(J71),OTHER_GRANTS_FLAG=TRUE))</f>
        <v/>
      </c>
      <c r="J72" s="6" t="b">
        <f ca="1">(DB_TBL_DATA_FIELDS[[#This Row],[FIELD_VALUE_RAW]]="")</f>
        <v>1</v>
      </c>
      <c r="K72" s="6" t="s">
        <v>11</v>
      </c>
      <c r="L72" s="8" t="b">
        <f ca="1">AND(IF(DB_TBL_DATA_FIELDS[[#This Row],[FIELD_VALID_CUSTOM_LOGIC]]="",TRUE,DB_TBL_DATA_FIELDS[[#This Row],[FIELD_VALID_CUSTOM_LOGIC]]),DB_TBL_DATA_FIELDS[[#This Row],[RANGE_VALIDATION_PASSED_FLAG]])</f>
        <v>1</v>
      </c>
      <c r="M7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2" s="8">
        <f ca="1">IF(DB_TBL_DATA_FIELDS[[#This Row],[SHEET_REF_CALC]]="","",IF(DB_TBL_DATA_FIELDS[[#This Row],[FIELD_EMPTY_FLAG]],IF(NOT(DB_TBL_DATA_FIELDS[[#This Row],[FIELD_REQ_FLAG]]),-1,1),IF(NOT(DB_TBL_DATA_FIELDS[[#This Row],[FIELD_VALID_FLAG]]),0,2)))</f>
        <v>-1</v>
      </c>
      <c r="O72" s="8" t="str">
        <f ca="1">IFERROR(VLOOKUP(DB_TBL_DATA_FIELDS[[#This Row],[FIELD_STATUS_CODE]],DB_TBL_CONFIG_FIELDSTATUSCODES[#All],3,FALSE),"")</f>
        <v>Optional</v>
      </c>
      <c r="P72" s="8" t="str">
        <f ca="1">IFERROR(VLOOKUP(DB_TBL_DATA_FIELDS[[#This Row],[FIELD_STATUS_CODE]],DB_TBL_CONFIG_FIELDSTATUSCODES[#All],4,FALSE),"")</f>
        <v xml:space="preserve"> </v>
      </c>
      <c r="Q72" s="8" t="b">
        <f>TRUE</f>
        <v>1</v>
      </c>
      <c r="R72" s="8" t="b">
        <f>TRUE</f>
        <v>1</v>
      </c>
      <c r="S72" s="4" t="s">
        <v>11</v>
      </c>
      <c r="T72" s="8">
        <f ca="1">IF(DB_TBL_DATA_FIELDS[[#This Row],[RANGE_VALIDATION_FLAG]]="Text",LEN(DB_TBL_DATA_FIELDS[[#This Row],[FIELD_VALUE_RAW]]),IFERROR(VALUE(DB_TBL_DATA_FIELDS[[#This Row],[FIELD_VALUE_RAW]]),-1))</f>
        <v>0</v>
      </c>
      <c r="U72" s="8">
        <v>0</v>
      </c>
      <c r="V72" s="8">
        <v>48</v>
      </c>
      <c r="W72" s="8" t="b">
        <f ca="1">IF(NOT(DB_TBL_DATA_FIELDS[[#This Row],[RANGE_VALIDATION_ON_FLAG]]),TRUE,
AND(DB_TBL_DATA_FIELDS[[#This Row],[RANGE_VALUE_LEN]]&gt;=DB_TBL_DATA_FIELDS[[#This Row],[RANGE_VALIDATION_MIN]],DB_TBL_DATA_FIELDS[[#This Row],[RANGE_VALUE_LEN]]&lt;=DB_TBL_DATA_FIELDS[[#This Row],[RANGE_VALIDATION_MAX]]))</f>
        <v>1</v>
      </c>
      <c r="X72" s="8">
        <v>1</v>
      </c>
      <c r="Y72" s="8">
        <f ca="1">IF(DB_TBL_DATA_FIELDS[[#This Row],[PCT_CALC_SHOW_STATUS_CODE]]=1,
DB_TBL_DATA_FIELDS[[#This Row],[FIELD_STATUS_CODE]],
IF(AND(DB_TBL_DATA_FIELDS[[#This Row],[PCT_CALC_SHOW_STATUS_CODE]]=2,DB_TBL_DATA_FIELDS[[#This Row],[FIELD_STATUS_CODE]]=0),
DB_TBL_DATA_FIELDS[[#This Row],[FIELD_STATUS_CODE]],
"")
)</f>
        <v>-1</v>
      </c>
      <c r="Z72" s="8"/>
      <c r="AA72" s="12">
        <v>46</v>
      </c>
      <c r="AB72" s="12" t="s">
        <v>2376</v>
      </c>
      <c r="AC72" s="8"/>
    </row>
    <row r="73" spans="1:29" x14ac:dyDescent="0.2">
      <c r="A73" s="4" t="s">
        <v>2232</v>
      </c>
      <c r="B73" s="4" t="s">
        <v>2233</v>
      </c>
      <c r="C73" s="8" t="str">
        <f ca="1">IF($H$9&lt;&gt;"I",IF(DB_TBL_DATA_FIELDS[[#This Row],[SHEET_REF_WISH]]&lt;&gt;"",DB_TBL_DATA_FIELDS[[#This Row],[SHEET_REF_WISH]],""),IF(DB_TBL_DATA_FIELDS[[#This Row],[SHEET_REF_IDEA]]&lt;&gt;"",DB_TBL_DATA_FIELDS[[#This Row],[SHEET_REF_IDEA]],""))</f>
        <v>WISH</v>
      </c>
      <c r="D73" s="26" t="s">
        <v>2359</v>
      </c>
      <c r="E73" s="26" t="b">
        <v>1</v>
      </c>
      <c r="F73" s="33" t="b">
        <f ca="1">IF(OTHER_GRANTS_FLAG=TRUE,TRUE,FALSE)</f>
        <v>0</v>
      </c>
      <c r="G73" s="6" t="s">
        <v>2366</v>
      </c>
      <c r="H73" s="23" t="str">
        <f ca="1">IF(NOT(J69),H69&amp;IF(NOT(J70),", "&amp;H70&amp;IF(NOT(J71),", "&amp;H71&amp;IF(NOT(J72),", "&amp;H72,""),""),""),"")</f>
        <v/>
      </c>
      <c r="I73" s="23" t="str">
        <f ca="1">IF(NOT(DB_TBL_DATA_FIELDS[[#This Row],[FIELD_EMPTY_FLAG]]),OTHER_GRANTS_FLAG=TRUE,"")</f>
        <v/>
      </c>
      <c r="J73" s="6" t="b">
        <f ca="1">(DB_TBL_DATA_FIELDS[[#This Row],[FIELD_VALUE_RAW]]="")</f>
        <v>1</v>
      </c>
      <c r="K73" s="6" t="s">
        <v>11</v>
      </c>
      <c r="L73" s="8" t="b">
        <f ca="1">AND(IF(DB_TBL_DATA_FIELDS[[#This Row],[FIELD_VALID_CUSTOM_LOGIC]]="",TRUE,DB_TBL_DATA_FIELDS[[#This Row],[FIELD_VALID_CUSTOM_LOGIC]]),DB_TBL_DATA_FIELDS[[#This Row],[RANGE_VALIDATION_PASSED_FLAG]])</f>
        <v>1</v>
      </c>
      <c r="M7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3" s="8">
        <f ca="1">IF(DB_TBL_DATA_FIELDS[[#This Row],[SHEET_REF_CALC]]="","",IF(DB_TBL_DATA_FIELDS[[#This Row],[FIELD_EMPTY_FLAG]],IF(NOT(DB_TBL_DATA_FIELDS[[#This Row],[FIELD_REQ_FLAG]]),-1,1),IF(NOT(DB_TBL_DATA_FIELDS[[#This Row],[FIELD_VALID_FLAG]]),0,2)))</f>
        <v>-1</v>
      </c>
      <c r="O73" s="8" t="str">
        <f ca="1">IFERROR(VLOOKUP(DB_TBL_DATA_FIELDS[[#This Row],[FIELD_STATUS_CODE]],DB_TBL_CONFIG_FIELDSTATUSCODES[#All],3,FALSE),"")</f>
        <v>Optional</v>
      </c>
      <c r="P73" s="8" t="str">
        <f ca="1">IFERROR(VLOOKUP(DB_TBL_DATA_FIELDS[[#This Row],[FIELD_STATUS_CODE]],DB_TBL_CONFIG_FIELDSTATUSCODES[#All],4,FALSE),"")</f>
        <v xml:space="preserve"> </v>
      </c>
      <c r="Q73" s="8" t="b">
        <f>TRUE</f>
        <v>1</v>
      </c>
      <c r="R73" s="8" t="b">
        <f>TRUE</f>
        <v>1</v>
      </c>
      <c r="S73" s="4" t="s">
        <v>11</v>
      </c>
      <c r="T73" s="8">
        <f ca="1">IF(DB_TBL_DATA_FIELDS[[#This Row],[RANGE_VALIDATION_FLAG]]="Text",LEN(DB_TBL_DATA_FIELDS[[#This Row],[FIELD_VALUE_RAW]]),IFERROR(VALUE(DB_TBL_DATA_FIELDS[[#This Row],[FIELD_VALUE_RAW]]),-1))</f>
        <v>0</v>
      </c>
      <c r="U73" s="8">
        <v>0</v>
      </c>
      <c r="V73" s="184">
        <v>200</v>
      </c>
      <c r="W73" s="8" t="b">
        <f ca="1">IF(NOT(DB_TBL_DATA_FIELDS[[#This Row],[RANGE_VALIDATION_ON_FLAG]]),TRUE,
AND(DB_TBL_DATA_FIELDS[[#This Row],[RANGE_VALUE_LEN]]&gt;=DB_TBL_DATA_FIELDS[[#This Row],[RANGE_VALIDATION_MIN]],DB_TBL_DATA_FIELDS[[#This Row],[RANGE_VALUE_LEN]]&lt;=DB_TBL_DATA_FIELDS[[#This Row],[RANGE_VALIDATION_MAX]]))</f>
        <v>1</v>
      </c>
      <c r="X73" s="8">
        <v>1</v>
      </c>
      <c r="Y73" s="8">
        <f ca="1">IF(DB_TBL_DATA_FIELDS[[#This Row],[PCT_CALC_SHOW_STATUS_CODE]]=1,
DB_TBL_DATA_FIELDS[[#This Row],[FIELD_STATUS_CODE]],
IF(AND(DB_TBL_DATA_FIELDS[[#This Row],[PCT_CALC_SHOW_STATUS_CODE]]=2,DB_TBL_DATA_FIELDS[[#This Row],[FIELD_STATUS_CODE]]=0),
DB_TBL_DATA_FIELDS[[#This Row],[FIELD_STATUS_CODE]],
"")
)</f>
        <v>-1</v>
      </c>
      <c r="Z73" s="8"/>
      <c r="AA73" s="12">
        <v>46</v>
      </c>
      <c r="AB73" s="12" t="s">
        <v>2376</v>
      </c>
      <c r="AC73" s="8"/>
    </row>
    <row r="74" spans="1:29" x14ac:dyDescent="0.2">
      <c r="A74" s="4" t="s">
        <v>2232</v>
      </c>
      <c r="B74" s="4" t="s">
        <v>2233</v>
      </c>
      <c r="C74" s="8" t="str">
        <f ca="1">IF($H$9&lt;&gt;"I",IF(DB_TBL_DATA_FIELDS[[#This Row],[SHEET_REF_WISH]]&lt;&gt;"",DB_TBL_DATA_FIELDS[[#This Row],[SHEET_REF_WISH]],""),IF(DB_TBL_DATA_FIELDS[[#This Row],[SHEET_REF_IDEA]]&lt;&gt;"",DB_TBL_DATA_FIELDS[[#This Row],[SHEET_REF_IDEA]],""))</f>
        <v>WISH</v>
      </c>
      <c r="D74" s="26" t="s">
        <v>2360</v>
      </c>
      <c r="E74" s="26" t="b">
        <v>0</v>
      </c>
      <c r="F74" s="33" t="b">
        <f ca="1">IF(OTHER_GRANTS_FLAG=TRUE,TRUE,FALSE)</f>
        <v>0</v>
      </c>
      <c r="G74" s="6" t="s">
        <v>2367</v>
      </c>
      <c r="H74" s="12" t="str">
        <f ca="1">IFERROR(VLOOKUP(DB_TBL_DATA_FIELDS[[#This Row],[FIELD_ID]],INDIRECT(DB_TBL_DATA_FIELDS[[#This Row],[SHEET_REF_CALC]]&amp;"!A:B"),2,FALSE),"")</f>
        <v/>
      </c>
      <c r="I74" s="23" t="str">
        <f ca="1">IF(NOT(DB_TBL_DATA_FIELDS[[#This Row],[FIELD_EMPTY_FLAG]]),OTHER_GRANTS_FLAG=TRUE,"")</f>
        <v/>
      </c>
      <c r="J74" s="6" t="b">
        <f ca="1">(DB_TBL_DATA_FIELDS[[#This Row],[FIELD_VALUE_RAW]]="")</f>
        <v>1</v>
      </c>
      <c r="K74" s="179" t="s">
        <v>46</v>
      </c>
      <c r="L74" s="8" t="b">
        <f ca="1">AND(IF(DB_TBL_DATA_FIELDS[[#This Row],[FIELD_VALID_CUSTOM_LOGIC]]="",TRUE,DB_TBL_DATA_FIELDS[[#This Row],[FIELD_VALID_CUSTOM_LOGIC]]),DB_TBL_DATA_FIELDS[[#This Row],[RANGE_VALIDATION_PASSED_FLAG]])</f>
        <v>0</v>
      </c>
      <c r="M7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4" s="8">
        <f ca="1">IF(DB_TBL_DATA_FIELDS[[#This Row],[SHEET_REF_CALC]]="","",IF(DB_TBL_DATA_FIELDS[[#This Row],[FIELD_EMPTY_FLAG]],IF(NOT(DB_TBL_DATA_FIELDS[[#This Row],[FIELD_REQ_FLAG]]),-1,1),IF(NOT(DB_TBL_DATA_FIELDS[[#This Row],[FIELD_VALID_FLAG]]),0,2)))</f>
        <v>-1</v>
      </c>
      <c r="O74" s="8" t="str">
        <f ca="1">IFERROR(VLOOKUP(DB_TBL_DATA_FIELDS[[#This Row],[FIELD_STATUS_CODE]],DB_TBL_CONFIG_FIELDSTATUSCODES[#All],3,FALSE),"")</f>
        <v>Optional</v>
      </c>
      <c r="P74" s="8" t="str">
        <f ca="1">IFERROR(VLOOKUP(DB_TBL_DATA_FIELDS[[#This Row],[FIELD_STATUS_CODE]],DB_TBL_CONFIG_FIELDSTATUSCODES[#All],4,FALSE),"")</f>
        <v xml:space="preserve"> </v>
      </c>
      <c r="Q74" s="8" t="b">
        <f>TRUE</f>
        <v>1</v>
      </c>
      <c r="R74" s="8" t="b">
        <f>TRUE</f>
        <v>1</v>
      </c>
      <c r="S74" s="4" t="s">
        <v>46</v>
      </c>
      <c r="T74" s="8">
        <f ca="1">IF(DB_TBL_DATA_FIELDS[[#This Row],[RANGE_VALIDATION_FLAG]]="Text",LEN(DB_TBL_DATA_FIELDS[[#This Row],[FIELD_VALUE_RAW]]),IFERROR(VALUE(DB_TBL_DATA_FIELDS[[#This Row],[FIELD_VALUE_RAW]]),-1))</f>
        <v>-1</v>
      </c>
      <c r="U74" s="8">
        <v>1</v>
      </c>
      <c r="V74" s="8">
        <v>999999999999</v>
      </c>
      <c r="W74" s="8" t="b">
        <f ca="1">IF(NOT(DB_TBL_DATA_FIELDS[[#This Row],[RANGE_VALIDATION_ON_FLAG]]),TRUE,
AND(DB_TBL_DATA_FIELDS[[#This Row],[RANGE_VALUE_LEN]]&gt;=DB_TBL_DATA_FIELDS[[#This Row],[RANGE_VALIDATION_MIN]],DB_TBL_DATA_FIELDS[[#This Row],[RANGE_VALUE_LEN]]&lt;=DB_TBL_DATA_FIELDS[[#This Row],[RANGE_VALIDATION_MAX]]))</f>
        <v>0</v>
      </c>
      <c r="X74" s="8">
        <v>1</v>
      </c>
      <c r="Y74" s="8">
        <f ca="1">IF(DB_TBL_DATA_FIELDS[[#This Row],[PCT_CALC_SHOW_STATUS_CODE]]=1,
DB_TBL_DATA_FIELDS[[#This Row],[FIELD_STATUS_CODE]],
IF(AND(DB_TBL_DATA_FIELDS[[#This Row],[PCT_CALC_SHOW_STATUS_CODE]]=2,DB_TBL_DATA_FIELDS[[#This Row],[FIELD_STATUS_CODE]]=0),
DB_TBL_DATA_FIELDS[[#This Row],[FIELD_STATUS_CODE]],
"")
)</f>
        <v>-1</v>
      </c>
      <c r="Z74" s="8"/>
      <c r="AA74" s="12">
        <v>47</v>
      </c>
      <c r="AB74" s="12" t="s">
        <v>2376</v>
      </c>
      <c r="AC74" s="8"/>
    </row>
    <row r="75" spans="1:29" x14ac:dyDescent="0.2">
      <c r="A75" s="4" t="s">
        <v>2232</v>
      </c>
      <c r="B75" s="4" t="s">
        <v>2233</v>
      </c>
      <c r="C75" s="8" t="str">
        <f ca="1">IF($H$9&lt;&gt;"I",IF(DB_TBL_DATA_FIELDS[[#This Row],[SHEET_REF_WISH]]&lt;&gt;"",DB_TBL_DATA_FIELDS[[#This Row],[SHEET_REF_WISH]],""),IF(DB_TBL_DATA_FIELDS[[#This Row],[SHEET_REF_IDEA]]&lt;&gt;"",DB_TBL_DATA_FIELDS[[#This Row],[SHEET_REF_IDEA]],""))</f>
        <v>WISH</v>
      </c>
      <c r="D75" s="26" t="s">
        <v>2361</v>
      </c>
      <c r="E75" s="26" t="b">
        <v>0</v>
      </c>
      <c r="F75" s="33" t="b">
        <f ca="1">IF(AND(OTHER_GRANTS_FLAG,I70=TRUE),TRUE,FALSE)</f>
        <v>0</v>
      </c>
      <c r="G75" s="6" t="s">
        <v>2368</v>
      </c>
      <c r="H75" s="12" t="str">
        <f ca="1">IFERROR(VLOOKUP(DB_TBL_DATA_FIELDS[[#This Row],[FIELD_ID]],INDIRECT(DB_TBL_DATA_FIELDS[[#This Row],[SHEET_REF_CALC]]&amp;"!A:B"),2,FALSE),"")</f>
        <v/>
      </c>
      <c r="I75" s="23" t="str">
        <f ca="1">IF(DB_TBL_DATA_FIELDS[[#This Row],[FIELD_EMPTY_FLAG]],"",IF(NOT(DB_TBL_DATA_FIELDS[[#This Row],[FIELD_REQ_FLAG]]),FALSE,TRUE))</f>
        <v/>
      </c>
      <c r="J75" s="6" t="b">
        <f ca="1">(DB_TBL_DATA_FIELDS[[#This Row],[FIELD_VALUE_RAW]]="")</f>
        <v>1</v>
      </c>
      <c r="K75" s="179" t="s">
        <v>46</v>
      </c>
      <c r="L75" s="8" t="b">
        <f ca="1">AND(IF(DB_TBL_DATA_FIELDS[[#This Row],[FIELD_VALID_CUSTOM_LOGIC]]="",TRUE,DB_TBL_DATA_FIELDS[[#This Row],[FIELD_VALID_CUSTOM_LOGIC]]),DB_TBL_DATA_FIELDS[[#This Row],[RANGE_VALIDATION_PASSED_FLAG]])</f>
        <v>0</v>
      </c>
      <c r="M7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5" s="8">
        <f ca="1">IF(DB_TBL_DATA_FIELDS[[#This Row],[SHEET_REF_CALC]]="","",IF(DB_TBL_DATA_FIELDS[[#This Row],[FIELD_EMPTY_FLAG]],IF(NOT(DB_TBL_DATA_FIELDS[[#This Row],[FIELD_REQ_FLAG]]),-1,1),IF(NOT(DB_TBL_DATA_FIELDS[[#This Row],[FIELD_VALID_FLAG]]),0,2)))</f>
        <v>-1</v>
      </c>
      <c r="O75" s="8" t="str">
        <f ca="1">IFERROR(VLOOKUP(DB_TBL_DATA_FIELDS[[#This Row],[FIELD_STATUS_CODE]],DB_TBL_CONFIG_FIELDSTATUSCODES[#All],3,FALSE),"")</f>
        <v>Optional</v>
      </c>
      <c r="P75" s="8" t="str">
        <f ca="1">IFERROR(VLOOKUP(DB_TBL_DATA_FIELDS[[#This Row],[FIELD_STATUS_CODE]],DB_TBL_CONFIG_FIELDSTATUSCODES[#All],4,FALSE),"")</f>
        <v xml:space="preserve"> </v>
      </c>
      <c r="Q75" s="8" t="b">
        <f>TRUE</f>
        <v>1</v>
      </c>
      <c r="R75" s="8" t="b">
        <f>TRUE</f>
        <v>1</v>
      </c>
      <c r="S75" s="4" t="s">
        <v>46</v>
      </c>
      <c r="T75" s="8">
        <f ca="1">IF(DB_TBL_DATA_FIELDS[[#This Row],[RANGE_VALIDATION_FLAG]]="Text",LEN(DB_TBL_DATA_FIELDS[[#This Row],[FIELD_VALUE_RAW]]),IFERROR(VALUE(DB_TBL_DATA_FIELDS[[#This Row],[FIELD_VALUE_RAW]]),-1))</f>
        <v>-1</v>
      </c>
      <c r="U75" s="8">
        <v>1</v>
      </c>
      <c r="V75" s="8">
        <v>999999999999</v>
      </c>
      <c r="W75" s="8" t="b">
        <f ca="1">IF(NOT(DB_TBL_DATA_FIELDS[[#This Row],[RANGE_VALIDATION_ON_FLAG]]),TRUE,
AND(DB_TBL_DATA_FIELDS[[#This Row],[RANGE_VALUE_LEN]]&gt;=DB_TBL_DATA_FIELDS[[#This Row],[RANGE_VALIDATION_MIN]],DB_TBL_DATA_FIELDS[[#This Row],[RANGE_VALUE_LEN]]&lt;=DB_TBL_DATA_FIELDS[[#This Row],[RANGE_VALIDATION_MAX]]))</f>
        <v>0</v>
      </c>
      <c r="X75" s="8">
        <v>1</v>
      </c>
      <c r="Y75" s="8">
        <f ca="1">IF(DB_TBL_DATA_FIELDS[[#This Row],[PCT_CALC_SHOW_STATUS_CODE]]=1,
DB_TBL_DATA_FIELDS[[#This Row],[FIELD_STATUS_CODE]],
IF(AND(DB_TBL_DATA_FIELDS[[#This Row],[PCT_CALC_SHOW_STATUS_CODE]]=2,DB_TBL_DATA_FIELDS[[#This Row],[FIELD_STATUS_CODE]]=0),
DB_TBL_DATA_FIELDS[[#This Row],[FIELD_STATUS_CODE]],
"")
)</f>
        <v>-1</v>
      </c>
      <c r="Z75" s="8"/>
      <c r="AA75" s="12">
        <v>47</v>
      </c>
      <c r="AB75" s="12" t="s">
        <v>2376</v>
      </c>
      <c r="AC75" s="8"/>
    </row>
    <row r="76" spans="1:29" x14ac:dyDescent="0.2">
      <c r="A76" s="4" t="s">
        <v>2232</v>
      </c>
      <c r="B76" s="4" t="s">
        <v>2233</v>
      </c>
      <c r="C76" s="8" t="str">
        <f ca="1">IF($H$9&lt;&gt;"I",IF(DB_TBL_DATA_FIELDS[[#This Row],[SHEET_REF_WISH]]&lt;&gt;"",DB_TBL_DATA_FIELDS[[#This Row],[SHEET_REF_WISH]],""),IF(DB_TBL_DATA_FIELDS[[#This Row],[SHEET_REF_IDEA]]&lt;&gt;"",DB_TBL_DATA_FIELDS[[#This Row],[SHEET_REF_IDEA]],""))</f>
        <v>WISH</v>
      </c>
      <c r="D76" s="177" t="s">
        <v>2362</v>
      </c>
      <c r="E76" s="26" t="b">
        <v>0</v>
      </c>
      <c r="F76" s="33" t="b">
        <f ca="1">IF(AND(OTHER_GRANTS_FLAG,I71=TRUE),TRUE,FALSE)</f>
        <v>0</v>
      </c>
      <c r="G76" s="179" t="s">
        <v>2369</v>
      </c>
      <c r="H76" s="12" t="str">
        <f ca="1">IFERROR(VLOOKUP(DB_TBL_DATA_FIELDS[[#This Row],[FIELD_ID]],INDIRECT(DB_TBL_DATA_FIELDS[[#This Row],[SHEET_REF_CALC]]&amp;"!A:B"),2,FALSE),"")</f>
        <v/>
      </c>
      <c r="I76" s="23" t="str">
        <f ca="1">IF(DB_TBL_DATA_FIELDS[[#This Row],[FIELD_EMPTY_FLAG]],"",IF(NOT(DB_TBL_DATA_FIELDS[[#This Row],[FIELD_REQ_FLAG]]),FALSE,TRUE))</f>
        <v/>
      </c>
      <c r="J76" s="179" t="b">
        <f ca="1">(DB_TBL_DATA_FIELDS[[#This Row],[FIELD_VALUE_RAW]]="")</f>
        <v>1</v>
      </c>
      <c r="K76" s="179" t="s">
        <v>46</v>
      </c>
      <c r="L76" s="176" t="b">
        <f ca="1">AND(IF(DB_TBL_DATA_FIELDS[[#This Row],[FIELD_VALID_CUSTOM_LOGIC]]="",TRUE,DB_TBL_DATA_FIELDS[[#This Row],[FIELD_VALID_CUSTOM_LOGIC]]),DB_TBL_DATA_FIELDS[[#This Row],[RANGE_VALIDATION_PASSED_FLAG]])</f>
        <v>0</v>
      </c>
      <c r="M76"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6" s="176">
        <f ca="1">IF(DB_TBL_DATA_FIELDS[[#This Row],[SHEET_REF_CALC]]="","",IF(DB_TBL_DATA_FIELDS[[#This Row],[FIELD_EMPTY_FLAG]],IF(NOT(DB_TBL_DATA_FIELDS[[#This Row],[FIELD_REQ_FLAG]]),-1,1),IF(NOT(DB_TBL_DATA_FIELDS[[#This Row],[FIELD_VALID_FLAG]]),0,2)))</f>
        <v>-1</v>
      </c>
      <c r="O76" s="176" t="str">
        <f ca="1">IFERROR(VLOOKUP(DB_TBL_DATA_FIELDS[[#This Row],[FIELD_STATUS_CODE]],DB_TBL_CONFIG_FIELDSTATUSCODES[#All],3,FALSE),"")</f>
        <v>Optional</v>
      </c>
      <c r="P76" s="176" t="str">
        <f ca="1">IFERROR(VLOOKUP(DB_TBL_DATA_FIELDS[[#This Row],[FIELD_STATUS_CODE]],DB_TBL_CONFIG_FIELDSTATUSCODES[#All],4,FALSE),"")</f>
        <v xml:space="preserve"> </v>
      </c>
      <c r="Q76" s="176" t="b">
        <f>TRUE</f>
        <v>1</v>
      </c>
      <c r="R76" s="176" t="b">
        <f>TRUE</f>
        <v>1</v>
      </c>
      <c r="S76" s="4" t="s">
        <v>46</v>
      </c>
      <c r="T76" s="176">
        <f ca="1">IF(DB_TBL_DATA_FIELDS[[#This Row],[RANGE_VALIDATION_FLAG]]="Text",LEN(DB_TBL_DATA_FIELDS[[#This Row],[FIELD_VALUE_RAW]]),IFERROR(VALUE(DB_TBL_DATA_FIELDS[[#This Row],[FIELD_VALUE_RAW]]),-1))</f>
        <v>-1</v>
      </c>
      <c r="U76" s="176">
        <v>1</v>
      </c>
      <c r="V76" s="8">
        <v>999999999999</v>
      </c>
      <c r="W76" s="176" t="b">
        <f ca="1">IF(NOT(DB_TBL_DATA_FIELDS[[#This Row],[RANGE_VALIDATION_ON_FLAG]]),TRUE,
AND(DB_TBL_DATA_FIELDS[[#This Row],[RANGE_VALUE_LEN]]&gt;=DB_TBL_DATA_FIELDS[[#This Row],[RANGE_VALIDATION_MIN]],DB_TBL_DATA_FIELDS[[#This Row],[RANGE_VALUE_LEN]]&lt;=DB_TBL_DATA_FIELDS[[#This Row],[RANGE_VALIDATION_MAX]]))</f>
        <v>0</v>
      </c>
      <c r="X76" s="8">
        <v>1</v>
      </c>
      <c r="Y76" s="176">
        <f ca="1">IF(DB_TBL_DATA_FIELDS[[#This Row],[PCT_CALC_SHOW_STATUS_CODE]]=1,
DB_TBL_DATA_FIELDS[[#This Row],[FIELD_STATUS_CODE]],
IF(AND(DB_TBL_DATA_FIELDS[[#This Row],[PCT_CALC_SHOW_STATUS_CODE]]=2,DB_TBL_DATA_FIELDS[[#This Row],[FIELD_STATUS_CODE]]=0),
DB_TBL_DATA_FIELDS[[#This Row],[FIELD_STATUS_CODE]],
"")
)</f>
        <v>-1</v>
      </c>
      <c r="Z76" s="176"/>
      <c r="AA76" s="12">
        <v>47</v>
      </c>
      <c r="AB76" s="12" t="s">
        <v>2376</v>
      </c>
      <c r="AC76" s="176"/>
    </row>
    <row r="77" spans="1:29" x14ac:dyDescent="0.2">
      <c r="A77" s="4" t="s">
        <v>2232</v>
      </c>
      <c r="B77" s="4" t="s">
        <v>2233</v>
      </c>
      <c r="C77" s="8" t="str">
        <f ca="1">IF($H$9&lt;&gt;"I",IF(DB_TBL_DATA_FIELDS[[#This Row],[SHEET_REF_WISH]]&lt;&gt;"",DB_TBL_DATA_FIELDS[[#This Row],[SHEET_REF_WISH]],""),IF(DB_TBL_DATA_FIELDS[[#This Row],[SHEET_REF_IDEA]]&lt;&gt;"",DB_TBL_DATA_FIELDS[[#This Row],[SHEET_REF_IDEA]],""))</f>
        <v>WISH</v>
      </c>
      <c r="D77" s="177" t="s">
        <v>2363</v>
      </c>
      <c r="E77" s="26" t="b">
        <v>0</v>
      </c>
      <c r="F77" s="33" t="b">
        <f ca="1">IF(AND(OTHER_GRANTS_FLAG,I72=TRUE),TRUE,FALSE)</f>
        <v>0</v>
      </c>
      <c r="G77" s="179" t="s">
        <v>2370</v>
      </c>
      <c r="H77" s="12" t="str">
        <f ca="1">IFERROR(VLOOKUP(DB_TBL_DATA_FIELDS[[#This Row],[FIELD_ID]],INDIRECT(DB_TBL_DATA_FIELDS[[#This Row],[SHEET_REF_CALC]]&amp;"!A:B"),2,FALSE),"")</f>
        <v/>
      </c>
      <c r="I77" s="23" t="str">
        <f ca="1">IF(DB_TBL_DATA_FIELDS[[#This Row],[FIELD_EMPTY_FLAG]],"",IF(NOT(DB_TBL_DATA_FIELDS[[#This Row],[FIELD_REQ_FLAG]]),FALSE,TRUE))</f>
        <v/>
      </c>
      <c r="J77" s="179" t="b">
        <f ca="1">(DB_TBL_DATA_FIELDS[[#This Row],[FIELD_VALUE_RAW]]="")</f>
        <v>1</v>
      </c>
      <c r="K77" s="179" t="s">
        <v>46</v>
      </c>
      <c r="L77" s="176" t="b">
        <f ca="1">AND(IF(DB_TBL_DATA_FIELDS[[#This Row],[FIELD_VALID_CUSTOM_LOGIC]]="",TRUE,DB_TBL_DATA_FIELDS[[#This Row],[FIELD_VALID_CUSTOM_LOGIC]]),DB_TBL_DATA_FIELDS[[#This Row],[RANGE_VALIDATION_PASSED_FLAG]])</f>
        <v>0</v>
      </c>
      <c r="M77"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7" s="176">
        <f ca="1">IF(DB_TBL_DATA_FIELDS[[#This Row],[SHEET_REF_CALC]]="","",IF(DB_TBL_DATA_FIELDS[[#This Row],[FIELD_EMPTY_FLAG]],IF(NOT(DB_TBL_DATA_FIELDS[[#This Row],[FIELD_REQ_FLAG]]),-1,1),IF(NOT(DB_TBL_DATA_FIELDS[[#This Row],[FIELD_VALID_FLAG]]),0,2)))</f>
        <v>-1</v>
      </c>
      <c r="O77" s="176" t="str">
        <f ca="1">IFERROR(VLOOKUP(DB_TBL_DATA_FIELDS[[#This Row],[FIELD_STATUS_CODE]],DB_TBL_CONFIG_FIELDSTATUSCODES[#All],3,FALSE),"")</f>
        <v>Optional</v>
      </c>
      <c r="P77" s="176" t="str">
        <f ca="1">IFERROR(VLOOKUP(DB_TBL_DATA_FIELDS[[#This Row],[FIELD_STATUS_CODE]],DB_TBL_CONFIG_FIELDSTATUSCODES[#All],4,FALSE),"")</f>
        <v xml:space="preserve"> </v>
      </c>
      <c r="Q77" s="176" t="b">
        <f>TRUE</f>
        <v>1</v>
      </c>
      <c r="R77" s="176" t="b">
        <f>TRUE</f>
        <v>1</v>
      </c>
      <c r="S77" s="4" t="s">
        <v>46</v>
      </c>
      <c r="T77" s="176">
        <f ca="1">IF(DB_TBL_DATA_FIELDS[[#This Row],[RANGE_VALIDATION_FLAG]]="Text",LEN(DB_TBL_DATA_FIELDS[[#This Row],[FIELD_VALUE_RAW]]),IFERROR(VALUE(DB_TBL_DATA_FIELDS[[#This Row],[FIELD_VALUE_RAW]]),-1))</f>
        <v>-1</v>
      </c>
      <c r="U77" s="176">
        <v>1</v>
      </c>
      <c r="V77" s="8">
        <v>999999999999</v>
      </c>
      <c r="W77" s="176" t="b">
        <f ca="1">IF(NOT(DB_TBL_DATA_FIELDS[[#This Row],[RANGE_VALIDATION_ON_FLAG]]),TRUE,
AND(DB_TBL_DATA_FIELDS[[#This Row],[RANGE_VALUE_LEN]]&gt;=DB_TBL_DATA_FIELDS[[#This Row],[RANGE_VALIDATION_MIN]],DB_TBL_DATA_FIELDS[[#This Row],[RANGE_VALUE_LEN]]&lt;=DB_TBL_DATA_FIELDS[[#This Row],[RANGE_VALIDATION_MAX]]))</f>
        <v>0</v>
      </c>
      <c r="X77" s="8">
        <v>1</v>
      </c>
      <c r="Y77" s="176">
        <f ca="1">IF(DB_TBL_DATA_FIELDS[[#This Row],[PCT_CALC_SHOW_STATUS_CODE]]=1,
DB_TBL_DATA_FIELDS[[#This Row],[FIELD_STATUS_CODE]],
IF(AND(DB_TBL_DATA_FIELDS[[#This Row],[PCT_CALC_SHOW_STATUS_CODE]]=2,DB_TBL_DATA_FIELDS[[#This Row],[FIELD_STATUS_CODE]]=0),
DB_TBL_DATA_FIELDS[[#This Row],[FIELD_STATUS_CODE]],
"")
)</f>
        <v>-1</v>
      </c>
      <c r="Z77" s="176"/>
      <c r="AA77" s="12">
        <v>47</v>
      </c>
      <c r="AB77" s="12" t="s">
        <v>2376</v>
      </c>
      <c r="AC77" s="176"/>
    </row>
    <row r="78" spans="1:29" x14ac:dyDescent="0.2">
      <c r="A78" s="4" t="s">
        <v>2232</v>
      </c>
      <c r="B78" s="4" t="s">
        <v>2233</v>
      </c>
      <c r="C78" s="8" t="str">
        <f ca="1">IF($H$9&lt;&gt;"I",IF(DB_TBL_DATA_FIELDS[[#This Row],[SHEET_REF_WISH]]&lt;&gt;"",DB_TBL_DATA_FIELDS[[#This Row],[SHEET_REF_WISH]],""),IF(DB_TBL_DATA_FIELDS[[#This Row],[SHEET_REF_IDEA]]&lt;&gt;"",DB_TBL_DATA_FIELDS[[#This Row],[SHEET_REF_IDEA]],""))</f>
        <v>WISH</v>
      </c>
      <c r="D78" s="177" t="s">
        <v>2364</v>
      </c>
      <c r="E78" s="26" t="b">
        <v>1</v>
      </c>
      <c r="F78" s="33" t="b">
        <f ca="1">IF(OTHER_GRANTS_FLAG=TRUE,TRUE,FALSE)</f>
        <v>0</v>
      </c>
      <c r="G78" s="179" t="s">
        <v>2365</v>
      </c>
      <c r="H78" s="180" t="str">
        <f ca="1">IF(SUM(M74:M77)=0,"",SUM(M74:M77))</f>
        <v/>
      </c>
      <c r="I78" s="23" t="str">
        <f ca="1">IF(NOT(DB_TBL_DATA_FIELDS[[#This Row],[FIELD_EMPTY_FLAG]]),OTHER_GRANTS_FLAG=TRUE,"")</f>
        <v/>
      </c>
      <c r="J78" s="179" t="b">
        <f ca="1">(DB_TBL_DATA_FIELDS[[#This Row],[FIELD_VALUE_RAW]]="")</f>
        <v>1</v>
      </c>
      <c r="K78" s="179" t="s">
        <v>46</v>
      </c>
      <c r="L78" s="176" t="b">
        <f ca="1">AND(IF(DB_TBL_DATA_FIELDS[[#This Row],[FIELD_VALID_CUSTOM_LOGIC]]="",TRUE,DB_TBL_DATA_FIELDS[[#This Row],[FIELD_VALID_CUSTOM_LOGIC]]),DB_TBL_DATA_FIELDS[[#This Row],[RANGE_VALIDATION_PASSED_FLAG]])</f>
        <v>0</v>
      </c>
      <c r="M78" s="181"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8" s="176">
        <f ca="1">IF(DB_TBL_DATA_FIELDS[[#This Row],[SHEET_REF_CALC]]="","",IF(DB_TBL_DATA_FIELDS[[#This Row],[FIELD_EMPTY_FLAG]],IF(NOT(DB_TBL_DATA_FIELDS[[#This Row],[FIELD_REQ_FLAG]]),-1,1),IF(NOT(DB_TBL_DATA_FIELDS[[#This Row],[FIELD_VALID_FLAG]]),0,2)))</f>
        <v>-1</v>
      </c>
      <c r="O78" s="176" t="str">
        <f ca="1">IFERROR(VLOOKUP(DB_TBL_DATA_FIELDS[[#This Row],[FIELD_STATUS_CODE]],DB_TBL_CONFIG_FIELDSTATUSCODES[#All],3,FALSE),"")</f>
        <v>Optional</v>
      </c>
      <c r="P78" s="176" t="str">
        <f ca="1">IFERROR(VLOOKUP(DB_TBL_DATA_FIELDS[[#This Row],[FIELD_STATUS_CODE]],DB_TBL_CONFIG_FIELDSTATUSCODES[#All],4,FALSE),"")</f>
        <v xml:space="preserve"> </v>
      </c>
      <c r="Q78" s="176" t="b">
        <f>TRUE</f>
        <v>1</v>
      </c>
      <c r="R78" s="176" t="b">
        <f>TRUE</f>
        <v>1</v>
      </c>
      <c r="S78" s="4" t="s">
        <v>46</v>
      </c>
      <c r="T78" s="176">
        <f ca="1">IF(DB_TBL_DATA_FIELDS[[#This Row],[RANGE_VALIDATION_FLAG]]="Text",LEN(DB_TBL_DATA_FIELDS[[#This Row],[FIELD_VALUE_RAW]]),IFERROR(VALUE(DB_TBL_DATA_FIELDS[[#This Row],[FIELD_VALUE_RAW]]),-1))</f>
        <v>-1</v>
      </c>
      <c r="U78" s="176">
        <v>1</v>
      </c>
      <c r="V78" s="8">
        <v>999999999999</v>
      </c>
      <c r="W78" s="176" t="b">
        <f ca="1">IF(NOT(DB_TBL_DATA_FIELDS[[#This Row],[RANGE_VALIDATION_ON_FLAG]]),TRUE,
AND(DB_TBL_DATA_FIELDS[[#This Row],[RANGE_VALUE_LEN]]&gt;=DB_TBL_DATA_FIELDS[[#This Row],[RANGE_VALIDATION_MIN]],DB_TBL_DATA_FIELDS[[#This Row],[RANGE_VALUE_LEN]]&lt;=DB_TBL_DATA_FIELDS[[#This Row],[RANGE_VALIDATION_MAX]]))</f>
        <v>0</v>
      </c>
      <c r="X78" s="8">
        <v>1</v>
      </c>
      <c r="Y78" s="176">
        <f ca="1">IF(DB_TBL_DATA_FIELDS[[#This Row],[PCT_CALC_SHOW_STATUS_CODE]]=1,
DB_TBL_DATA_FIELDS[[#This Row],[FIELD_STATUS_CODE]],
IF(AND(DB_TBL_DATA_FIELDS[[#This Row],[PCT_CALC_SHOW_STATUS_CODE]]=2,DB_TBL_DATA_FIELDS[[#This Row],[FIELD_STATUS_CODE]]=0),
DB_TBL_DATA_FIELDS[[#This Row],[FIELD_STATUS_CODE]],
"")
)</f>
        <v>-1</v>
      </c>
      <c r="Z78" s="176"/>
      <c r="AA78" s="12">
        <v>47</v>
      </c>
      <c r="AB78" s="12" t="s">
        <v>2376</v>
      </c>
      <c r="AC78" s="176"/>
    </row>
  </sheetData>
  <sheetProtection algorithmName="SHA-512" hashValue="XhmwziB7P6dQObxzbtciR75O70xL9EepdznEB3Fei4EVl+8tgmTcHfgmACSSiZP2s5E1szHvKwsPv8vlFkOthg==" saltValue="O9ZACltuYso7XmkSPm1Cpg==" spinCount="100000" sheet="1" objects="1" scenarios="1"/>
  <conditionalFormatting sqref="E2:E13 E17:E78">
    <cfRule type="cellIs" dxfId="100" priority="16" operator="equal">
      <formula>TRUE</formula>
    </cfRule>
  </conditionalFormatting>
  <conditionalFormatting sqref="E14:E16">
    <cfRule type="cellIs" dxfId="99" priority="1" operator="equal">
      <formula>TRUE</formula>
    </cfRule>
  </conditionalFormatting>
  <pageMargins left="0.7" right="0.7" top="0.75" bottom="0.75" header="0.3" footer="0.3"/>
  <pageSetup orientation="portrait" r:id="rId1"/>
  <ignoredErrors>
    <ignoredError sqref="U9:V9 Q3 Q9" calculatedColumn="1"/>
  </ignoredErrors>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225"/>
  <sheetViews>
    <sheetView topLeftCell="N1" workbookViewId="0">
      <selection activeCell="A3" sqref="A3"/>
    </sheetView>
  </sheetViews>
  <sheetFormatPr defaultColWidth="9.140625" defaultRowHeight="12.75" x14ac:dyDescent="0.2"/>
  <cols>
    <col min="1" max="1" width="16" style="1" customWidth="1"/>
    <col min="2" max="2" width="20.42578125" style="1" bestFit="1" customWidth="1"/>
    <col min="3" max="3" width="9.140625" style="1"/>
    <col min="4" max="4" width="33.28515625" style="1" bestFit="1" customWidth="1"/>
    <col min="5" max="5" width="9.140625" style="1"/>
    <col min="6" max="6" width="14.85546875" style="1" customWidth="1"/>
    <col min="7" max="7" width="15.7109375" style="1" customWidth="1"/>
    <col min="8" max="8" width="8.140625" style="1" customWidth="1"/>
    <col min="9" max="9" width="17.28515625" style="1" customWidth="1"/>
    <col min="10" max="10" width="16.85546875" style="1" customWidth="1"/>
    <col min="11" max="11" width="9.140625" style="1"/>
    <col min="12" max="12" width="33.28515625" style="1" bestFit="1" customWidth="1"/>
    <col min="13" max="13" width="15.85546875" style="1" customWidth="1"/>
    <col min="14" max="14" width="9.140625" style="1"/>
    <col min="15" max="15" width="45" style="1" bestFit="1" customWidth="1"/>
    <col min="16" max="16" width="9.140625" style="1"/>
    <col min="17" max="17" width="29.7109375" style="1" customWidth="1"/>
    <col min="18" max="18" width="12.7109375" style="1" bestFit="1" customWidth="1"/>
    <col min="19" max="19" width="9.140625" style="1"/>
    <col min="20" max="20" width="19.85546875" style="1" customWidth="1"/>
    <col min="21" max="21" width="24.140625" style="1" customWidth="1"/>
    <col min="22" max="22" width="9.140625" style="1"/>
    <col min="23" max="23" width="44" style="1" customWidth="1"/>
    <col min="24" max="24" width="12.7109375" style="1" bestFit="1" customWidth="1"/>
    <col min="25" max="16384" width="9.140625" style="1"/>
  </cols>
  <sheetData>
    <row r="1" spans="1:24" x14ac:dyDescent="0.2">
      <c r="A1" s="3" t="s">
        <v>113</v>
      </c>
      <c r="D1" s="3" t="s">
        <v>114</v>
      </c>
      <c r="F1" s="3" t="s">
        <v>201</v>
      </c>
      <c r="I1" s="3" t="s">
        <v>202</v>
      </c>
      <c r="L1" s="3" t="s">
        <v>206</v>
      </c>
      <c r="M1" s="1" t="s">
        <v>2163</v>
      </c>
      <c r="O1" s="3" t="s">
        <v>2164</v>
      </c>
      <c r="Q1" s="3" t="s">
        <v>2218</v>
      </c>
      <c r="T1" s="3" t="s">
        <v>2223</v>
      </c>
      <c r="W1" s="3" t="s">
        <v>2474</v>
      </c>
    </row>
    <row r="2" spans="1:24" ht="13.5" thickBot="1" x14ac:dyDescent="0.25">
      <c r="A2" s="1" t="s">
        <v>38</v>
      </c>
      <c r="B2" s="1" t="s">
        <v>39</v>
      </c>
      <c r="D2" s="14" t="s">
        <v>112</v>
      </c>
      <c r="F2" s="28" t="s">
        <v>38</v>
      </c>
      <c r="G2" s="28" t="s">
        <v>39</v>
      </c>
      <c r="I2" s="28" t="s">
        <v>39</v>
      </c>
      <c r="J2" s="28" t="s">
        <v>38</v>
      </c>
      <c r="L2" s="28" t="s">
        <v>207</v>
      </c>
      <c r="M2" s="14" t="s">
        <v>112</v>
      </c>
      <c r="O2" s="14" t="s">
        <v>2165</v>
      </c>
      <c r="Q2" s="28" t="s">
        <v>39</v>
      </c>
      <c r="R2" s="28" t="s">
        <v>38</v>
      </c>
      <c r="T2" s="28" t="s">
        <v>39</v>
      </c>
      <c r="U2" s="28" t="s">
        <v>38</v>
      </c>
      <c r="W2" s="28" t="s">
        <v>39</v>
      </c>
      <c r="X2" s="28" t="s">
        <v>38</v>
      </c>
    </row>
    <row r="3" spans="1:24" ht="13.5" thickTop="1" x14ac:dyDescent="0.2">
      <c r="A3" s="1" t="s">
        <v>2227</v>
      </c>
      <c r="B3" s="1" t="s">
        <v>2215</v>
      </c>
      <c r="D3" s="41" t="s">
        <v>109</v>
      </c>
      <c r="F3" s="29">
        <v>1</v>
      </c>
      <c r="G3" s="29" t="s">
        <v>199</v>
      </c>
      <c r="I3" s="29" t="s">
        <v>199</v>
      </c>
      <c r="J3" s="29">
        <v>1</v>
      </c>
      <c r="L3" s="29" t="s">
        <v>208</v>
      </c>
      <c r="M3" s="36" t="s">
        <v>111</v>
      </c>
      <c r="O3" s="40" t="s">
        <v>2163</v>
      </c>
      <c r="Q3" s="29" t="s">
        <v>2219</v>
      </c>
      <c r="R3" s="31" t="s">
        <v>2221</v>
      </c>
      <c r="T3" s="29" t="s">
        <v>2224</v>
      </c>
      <c r="U3" s="31" t="s">
        <v>2224</v>
      </c>
      <c r="W3" s="29" t="s">
        <v>2483</v>
      </c>
      <c r="X3" s="31" t="s">
        <v>2475</v>
      </c>
    </row>
    <row r="4" spans="1:24" x14ac:dyDescent="0.2">
      <c r="A4" s="1" t="s">
        <v>2228</v>
      </c>
      <c r="B4" s="1" t="s">
        <v>2217</v>
      </c>
      <c r="D4" s="38" t="s">
        <v>107</v>
      </c>
      <c r="F4" s="30">
        <v>0</v>
      </c>
      <c r="G4" s="30" t="s">
        <v>200</v>
      </c>
      <c r="I4" s="30" t="s">
        <v>200</v>
      </c>
      <c r="J4" s="30">
        <v>0</v>
      </c>
      <c r="L4" s="30" t="s">
        <v>209</v>
      </c>
      <c r="M4" s="37" t="s">
        <v>111</v>
      </c>
      <c r="Q4" s="30" t="s">
        <v>2220</v>
      </c>
      <c r="R4" s="32" t="s">
        <v>2222</v>
      </c>
      <c r="T4" s="30" t="s">
        <v>2225</v>
      </c>
      <c r="U4" s="32" t="s">
        <v>2225</v>
      </c>
      <c r="W4" s="30" t="s">
        <v>2476</v>
      </c>
      <c r="X4" s="32" t="s">
        <v>2477</v>
      </c>
    </row>
    <row r="5" spans="1:24" x14ac:dyDescent="0.2">
      <c r="D5" s="41" t="s">
        <v>85</v>
      </c>
      <c r="I5" s="29" t="s">
        <v>153</v>
      </c>
      <c r="J5" s="29">
        <v>2</v>
      </c>
      <c r="L5" s="29" t="s">
        <v>210</v>
      </c>
      <c r="M5" s="36" t="s">
        <v>111</v>
      </c>
      <c r="T5" s="29" t="s">
        <v>2226</v>
      </c>
      <c r="U5" s="31" t="s">
        <v>2226</v>
      </c>
    </row>
    <row r="6" spans="1:24" x14ac:dyDescent="0.2">
      <c r="D6" s="38" t="s">
        <v>110</v>
      </c>
      <c r="L6" s="30" t="s">
        <v>211</v>
      </c>
      <c r="M6" s="37" t="s">
        <v>111</v>
      </c>
    </row>
    <row r="7" spans="1:24" x14ac:dyDescent="0.2">
      <c r="D7" s="41" t="s">
        <v>111</v>
      </c>
      <c r="L7" s="29" t="s">
        <v>212</v>
      </c>
      <c r="M7" s="36" t="s">
        <v>111</v>
      </c>
    </row>
    <row r="8" spans="1:24" x14ac:dyDescent="0.2">
      <c r="D8" s="38" t="s">
        <v>108</v>
      </c>
      <c r="L8" s="30" t="s">
        <v>213</v>
      </c>
      <c r="M8" s="37" t="s">
        <v>111</v>
      </c>
    </row>
    <row r="9" spans="1:24" x14ac:dyDescent="0.2">
      <c r="D9" s="41" t="s">
        <v>106</v>
      </c>
      <c r="L9" s="29" t="s">
        <v>214</v>
      </c>
      <c r="M9" s="36" t="s">
        <v>111</v>
      </c>
    </row>
    <row r="10" spans="1:24" x14ac:dyDescent="0.2">
      <c r="D10" s="38" t="s">
        <v>63</v>
      </c>
      <c r="L10" s="30" t="s">
        <v>215</v>
      </c>
      <c r="M10" s="37" t="s">
        <v>111</v>
      </c>
    </row>
    <row r="11" spans="1:24" x14ac:dyDescent="0.2">
      <c r="D11" s="41" t="s">
        <v>494</v>
      </c>
      <c r="L11" s="29" t="s">
        <v>216</v>
      </c>
      <c r="M11" s="36" t="s">
        <v>111</v>
      </c>
    </row>
    <row r="12" spans="1:24" x14ac:dyDescent="0.2">
      <c r="D12" s="38" t="s">
        <v>105</v>
      </c>
      <c r="L12" s="30" t="s">
        <v>217</v>
      </c>
      <c r="M12" s="37" t="s">
        <v>111</v>
      </c>
    </row>
    <row r="13" spans="1:24" x14ac:dyDescent="0.2">
      <c r="D13" s="41" t="s">
        <v>104</v>
      </c>
      <c r="L13" s="29" t="s">
        <v>218</v>
      </c>
      <c r="M13" s="36" t="s">
        <v>111</v>
      </c>
    </row>
    <row r="14" spans="1:24" x14ac:dyDescent="0.2">
      <c r="D14" s="38" t="s">
        <v>103</v>
      </c>
      <c r="L14" s="30" t="s">
        <v>219</v>
      </c>
      <c r="M14" s="37" t="s">
        <v>111</v>
      </c>
    </row>
    <row r="15" spans="1:24" x14ac:dyDescent="0.2">
      <c r="D15" s="41" t="s">
        <v>2186</v>
      </c>
      <c r="L15" s="29" t="s">
        <v>220</v>
      </c>
      <c r="M15" s="36" t="s">
        <v>111</v>
      </c>
    </row>
    <row r="16" spans="1:24" x14ac:dyDescent="0.2">
      <c r="D16" s="38" t="s">
        <v>102</v>
      </c>
      <c r="L16" s="30" t="s">
        <v>221</v>
      </c>
      <c r="M16" s="37" t="s">
        <v>111</v>
      </c>
    </row>
    <row r="17" spans="4:13" x14ac:dyDescent="0.2">
      <c r="D17" s="41" t="s">
        <v>98</v>
      </c>
      <c r="L17" s="29" t="s">
        <v>222</v>
      </c>
      <c r="M17" s="36" t="s">
        <v>111</v>
      </c>
    </row>
    <row r="18" spans="4:13" x14ac:dyDescent="0.2">
      <c r="D18" s="38" t="s">
        <v>101</v>
      </c>
      <c r="L18" s="30" t="s">
        <v>223</v>
      </c>
      <c r="M18" s="37" t="s">
        <v>111</v>
      </c>
    </row>
    <row r="19" spans="4:13" x14ac:dyDescent="0.2">
      <c r="D19" s="41" t="s">
        <v>100</v>
      </c>
      <c r="L19" s="29" t="s">
        <v>224</v>
      </c>
      <c r="M19" s="36" t="s">
        <v>111</v>
      </c>
    </row>
    <row r="20" spans="4:13" x14ac:dyDescent="0.2">
      <c r="D20" s="38" t="s">
        <v>99</v>
      </c>
      <c r="L20" s="30" t="s">
        <v>225</v>
      </c>
      <c r="M20" s="37" t="s">
        <v>111</v>
      </c>
    </row>
    <row r="21" spans="4:13" x14ac:dyDescent="0.2">
      <c r="D21" s="41" t="s">
        <v>97</v>
      </c>
      <c r="L21" s="29" t="s">
        <v>226</v>
      </c>
      <c r="M21" s="36" t="s">
        <v>111</v>
      </c>
    </row>
    <row r="22" spans="4:13" x14ac:dyDescent="0.2">
      <c r="D22" s="38" t="s">
        <v>96</v>
      </c>
      <c r="L22" s="30" t="s">
        <v>227</v>
      </c>
      <c r="M22" s="37" t="s">
        <v>111</v>
      </c>
    </row>
    <row r="23" spans="4:13" x14ac:dyDescent="0.2">
      <c r="D23" s="41" t="s">
        <v>95</v>
      </c>
      <c r="L23" s="29" t="s">
        <v>228</v>
      </c>
      <c r="M23" s="36" t="s">
        <v>111</v>
      </c>
    </row>
    <row r="24" spans="4:13" x14ac:dyDescent="0.2">
      <c r="D24" s="38" t="s">
        <v>92</v>
      </c>
      <c r="L24" s="30" t="s">
        <v>229</v>
      </c>
      <c r="M24" s="37" t="s">
        <v>111</v>
      </c>
    </row>
    <row r="25" spans="4:13" x14ac:dyDescent="0.2">
      <c r="D25" s="41" t="s">
        <v>93</v>
      </c>
      <c r="L25" s="29" t="s">
        <v>230</v>
      </c>
      <c r="M25" s="36" t="s">
        <v>111</v>
      </c>
    </row>
    <row r="26" spans="4:13" x14ac:dyDescent="0.2">
      <c r="D26" s="38" t="s">
        <v>94</v>
      </c>
      <c r="L26" s="30" t="s">
        <v>231</v>
      </c>
      <c r="M26" s="37" t="s">
        <v>111</v>
      </c>
    </row>
    <row r="27" spans="4:13" x14ac:dyDescent="0.2">
      <c r="D27" s="41" t="s">
        <v>91</v>
      </c>
      <c r="L27" s="29" t="s">
        <v>232</v>
      </c>
      <c r="M27" s="36" t="s">
        <v>111</v>
      </c>
    </row>
    <row r="28" spans="4:13" x14ac:dyDescent="0.2">
      <c r="D28" s="38" t="s">
        <v>90</v>
      </c>
      <c r="L28" s="30" t="s">
        <v>233</v>
      </c>
      <c r="M28" s="37" t="s">
        <v>111</v>
      </c>
    </row>
    <row r="29" spans="4:13" x14ac:dyDescent="0.2">
      <c r="D29" s="41" t="s">
        <v>88</v>
      </c>
      <c r="L29" s="29" t="s">
        <v>234</v>
      </c>
      <c r="M29" s="36" t="s">
        <v>111</v>
      </c>
    </row>
    <row r="30" spans="4:13" x14ac:dyDescent="0.2">
      <c r="D30" s="38" t="s">
        <v>89</v>
      </c>
      <c r="L30" s="30" t="s">
        <v>235</v>
      </c>
      <c r="M30" s="37" t="s">
        <v>111</v>
      </c>
    </row>
    <row r="31" spans="4:13" x14ac:dyDescent="0.2">
      <c r="D31" s="41" t="s">
        <v>87</v>
      </c>
      <c r="L31" s="29" t="s">
        <v>236</v>
      </c>
      <c r="M31" s="36" t="s">
        <v>111</v>
      </c>
    </row>
    <row r="32" spans="4:13" x14ac:dyDescent="0.2">
      <c r="D32" s="38" t="s">
        <v>81</v>
      </c>
      <c r="L32" s="30" t="s">
        <v>237</v>
      </c>
      <c r="M32" s="37" t="s">
        <v>111</v>
      </c>
    </row>
    <row r="33" spans="4:13" x14ac:dyDescent="0.2">
      <c r="D33" s="41" t="s">
        <v>80</v>
      </c>
      <c r="L33" s="29" t="s">
        <v>238</v>
      </c>
      <c r="M33" s="36" t="s">
        <v>111</v>
      </c>
    </row>
    <row r="34" spans="4:13" x14ac:dyDescent="0.2">
      <c r="D34" s="38" t="s">
        <v>86</v>
      </c>
      <c r="L34" s="30" t="s">
        <v>239</v>
      </c>
      <c r="M34" s="37" t="s">
        <v>111</v>
      </c>
    </row>
    <row r="35" spans="4:13" x14ac:dyDescent="0.2">
      <c r="D35" s="41" t="s">
        <v>84</v>
      </c>
      <c r="L35" s="29" t="s">
        <v>240</v>
      </c>
      <c r="M35" s="36" t="s">
        <v>111</v>
      </c>
    </row>
    <row r="36" spans="4:13" x14ac:dyDescent="0.2">
      <c r="D36" s="38" t="s">
        <v>83</v>
      </c>
      <c r="L36" s="30" t="s">
        <v>241</v>
      </c>
      <c r="M36" s="37" t="s">
        <v>111</v>
      </c>
    </row>
    <row r="37" spans="4:13" x14ac:dyDescent="0.2">
      <c r="D37" s="41" t="s">
        <v>82</v>
      </c>
      <c r="L37" s="29" t="s">
        <v>242</v>
      </c>
      <c r="M37" s="36" t="s">
        <v>111</v>
      </c>
    </row>
    <row r="38" spans="4:13" x14ac:dyDescent="0.2">
      <c r="D38" s="38" t="s">
        <v>62</v>
      </c>
      <c r="L38" s="30" t="s">
        <v>243</v>
      </c>
      <c r="M38" s="37" t="s">
        <v>111</v>
      </c>
    </row>
    <row r="39" spans="4:13" x14ac:dyDescent="0.2">
      <c r="D39" s="41" t="s">
        <v>79</v>
      </c>
      <c r="L39" s="29" t="s">
        <v>244</v>
      </c>
      <c r="M39" s="36" t="s">
        <v>111</v>
      </c>
    </row>
    <row r="40" spans="4:13" x14ac:dyDescent="0.2">
      <c r="D40" s="38" t="s">
        <v>30</v>
      </c>
      <c r="L40" s="30" t="s">
        <v>245</v>
      </c>
      <c r="M40" s="37" t="s">
        <v>111</v>
      </c>
    </row>
    <row r="41" spans="4:13" x14ac:dyDescent="0.2">
      <c r="D41" s="41" t="s">
        <v>78</v>
      </c>
      <c r="L41" s="29" t="s">
        <v>246</v>
      </c>
      <c r="M41" s="36" t="s">
        <v>111</v>
      </c>
    </row>
    <row r="42" spans="4:13" x14ac:dyDescent="0.2">
      <c r="D42" s="38" t="s">
        <v>77</v>
      </c>
      <c r="L42" s="30" t="s">
        <v>247</v>
      </c>
      <c r="M42" s="37" t="s">
        <v>111</v>
      </c>
    </row>
    <row r="43" spans="4:13" x14ac:dyDescent="0.2">
      <c r="D43" s="41" t="s">
        <v>76</v>
      </c>
      <c r="L43" s="29" t="s">
        <v>248</v>
      </c>
      <c r="M43" s="36" t="s">
        <v>111</v>
      </c>
    </row>
    <row r="44" spans="4:13" x14ac:dyDescent="0.2">
      <c r="D44" s="38" t="s">
        <v>75</v>
      </c>
      <c r="L44" s="30" t="s">
        <v>249</v>
      </c>
      <c r="M44" s="37" t="s">
        <v>111</v>
      </c>
    </row>
    <row r="45" spans="4:13" x14ac:dyDescent="0.2">
      <c r="D45" s="41" t="s">
        <v>74</v>
      </c>
      <c r="L45" s="29" t="s">
        <v>250</v>
      </c>
      <c r="M45" s="36" t="s">
        <v>111</v>
      </c>
    </row>
    <row r="46" spans="4:13" x14ac:dyDescent="0.2">
      <c r="D46" s="38" t="s">
        <v>73</v>
      </c>
      <c r="L46" s="30" t="s">
        <v>251</v>
      </c>
      <c r="M46" s="37" t="s">
        <v>111</v>
      </c>
    </row>
    <row r="47" spans="4:13" x14ac:dyDescent="0.2">
      <c r="D47" s="41" t="s">
        <v>72</v>
      </c>
      <c r="L47" s="29" t="s">
        <v>252</v>
      </c>
      <c r="M47" s="36" t="s">
        <v>111</v>
      </c>
    </row>
    <row r="48" spans="4:13" x14ac:dyDescent="0.2">
      <c r="D48" s="38" t="s">
        <v>71</v>
      </c>
      <c r="L48" s="30" t="s">
        <v>253</v>
      </c>
      <c r="M48" s="37" t="s">
        <v>111</v>
      </c>
    </row>
    <row r="49" spans="4:13" x14ac:dyDescent="0.2">
      <c r="D49" s="41" t="s">
        <v>70</v>
      </c>
      <c r="L49" s="29" t="s">
        <v>254</v>
      </c>
      <c r="M49" s="36" t="s">
        <v>111</v>
      </c>
    </row>
    <row r="50" spans="4:13" x14ac:dyDescent="0.2">
      <c r="D50" s="38" t="s">
        <v>68</v>
      </c>
      <c r="L50" s="30" t="s">
        <v>255</v>
      </c>
      <c r="M50" s="37" t="s">
        <v>111</v>
      </c>
    </row>
    <row r="51" spans="4:13" x14ac:dyDescent="0.2">
      <c r="D51" s="41" t="s">
        <v>155</v>
      </c>
      <c r="L51" s="29" t="s">
        <v>256</v>
      </c>
      <c r="M51" s="36" t="s">
        <v>111</v>
      </c>
    </row>
    <row r="52" spans="4:13" x14ac:dyDescent="0.2">
      <c r="D52" s="38" t="s">
        <v>69</v>
      </c>
      <c r="L52" s="30" t="s">
        <v>257</v>
      </c>
      <c r="M52" s="37" t="s">
        <v>111</v>
      </c>
    </row>
    <row r="53" spans="4:13" x14ac:dyDescent="0.2">
      <c r="D53" s="41" t="s">
        <v>67</v>
      </c>
      <c r="L53" s="29" t="s">
        <v>258</v>
      </c>
      <c r="M53" s="36" t="s">
        <v>111</v>
      </c>
    </row>
    <row r="54" spans="4:13" x14ac:dyDescent="0.2">
      <c r="D54" s="38" t="s">
        <v>65</v>
      </c>
      <c r="L54" s="30" t="s">
        <v>259</v>
      </c>
      <c r="M54" s="37" t="s">
        <v>111</v>
      </c>
    </row>
    <row r="55" spans="4:13" x14ac:dyDescent="0.2">
      <c r="D55" s="41" t="s">
        <v>66</v>
      </c>
      <c r="L55" s="29" t="s">
        <v>260</v>
      </c>
      <c r="M55" s="36" t="s">
        <v>111</v>
      </c>
    </row>
    <row r="56" spans="4:13" x14ac:dyDescent="0.2">
      <c r="D56" s="38" t="s">
        <v>64</v>
      </c>
      <c r="L56" s="30" t="s">
        <v>261</v>
      </c>
      <c r="M56" s="37" t="s">
        <v>111</v>
      </c>
    </row>
    <row r="57" spans="4:13" x14ac:dyDescent="0.2">
      <c r="L57" s="29" t="s">
        <v>262</v>
      </c>
      <c r="M57" s="36" t="s">
        <v>111</v>
      </c>
    </row>
    <row r="58" spans="4:13" x14ac:dyDescent="0.2">
      <c r="D58" s="1" t="s">
        <v>2191</v>
      </c>
      <c r="L58" s="30" t="s">
        <v>263</v>
      </c>
      <c r="M58" s="37" t="s">
        <v>111</v>
      </c>
    </row>
    <row r="59" spans="4:13" x14ac:dyDescent="0.2">
      <c r="L59" s="29" t="s">
        <v>264</v>
      </c>
      <c r="M59" s="36" t="s">
        <v>111</v>
      </c>
    </row>
    <row r="60" spans="4:13" x14ac:dyDescent="0.2">
      <c r="L60" s="30" t="s">
        <v>265</v>
      </c>
      <c r="M60" s="37" t="s">
        <v>111</v>
      </c>
    </row>
    <row r="61" spans="4:13" x14ac:dyDescent="0.2">
      <c r="L61" s="29" t="s">
        <v>266</v>
      </c>
      <c r="M61" s="36" t="s">
        <v>111</v>
      </c>
    </row>
    <row r="62" spans="4:13" x14ac:dyDescent="0.2">
      <c r="L62" s="30" t="s">
        <v>267</v>
      </c>
      <c r="M62" s="37" t="s">
        <v>111</v>
      </c>
    </row>
    <row r="63" spans="4:13" x14ac:dyDescent="0.2">
      <c r="L63" s="29" t="s">
        <v>268</v>
      </c>
      <c r="M63" s="36" t="s">
        <v>111</v>
      </c>
    </row>
    <row r="64" spans="4:13" x14ac:dyDescent="0.2">
      <c r="L64" s="30" t="s">
        <v>269</v>
      </c>
      <c r="M64" s="37" t="s">
        <v>111</v>
      </c>
    </row>
    <row r="65" spans="12:13" x14ac:dyDescent="0.2">
      <c r="L65" s="29" t="s">
        <v>270</v>
      </c>
      <c r="M65" s="36" t="s">
        <v>111</v>
      </c>
    </row>
    <row r="66" spans="12:13" x14ac:dyDescent="0.2">
      <c r="L66" s="30" t="s">
        <v>271</v>
      </c>
      <c r="M66" s="37" t="s">
        <v>111</v>
      </c>
    </row>
    <row r="67" spans="12:13" x14ac:dyDescent="0.2">
      <c r="L67" s="29" t="s">
        <v>272</v>
      </c>
      <c r="M67" s="36" t="s">
        <v>111</v>
      </c>
    </row>
    <row r="68" spans="12:13" x14ac:dyDescent="0.2">
      <c r="L68" s="30" t="s">
        <v>273</v>
      </c>
      <c r="M68" s="37" t="s">
        <v>111</v>
      </c>
    </row>
    <row r="69" spans="12:13" x14ac:dyDescent="0.2">
      <c r="L69" s="29" t="s">
        <v>274</v>
      </c>
      <c r="M69" s="36" t="s">
        <v>111</v>
      </c>
    </row>
    <row r="70" spans="12:13" x14ac:dyDescent="0.2">
      <c r="L70" s="30" t="s">
        <v>275</v>
      </c>
      <c r="M70" s="37" t="s">
        <v>110</v>
      </c>
    </row>
    <row r="71" spans="12:13" x14ac:dyDescent="0.2">
      <c r="L71" s="29" t="s">
        <v>276</v>
      </c>
      <c r="M71" s="36" t="s">
        <v>110</v>
      </c>
    </row>
    <row r="72" spans="12:13" x14ac:dyDescent="0.2">
      <c r="L72" s="30" t="s">
        <v>277</v>
      </c>
      <c r="M72" s="37" t="s">
        <v>110</v>
      </c>
    </row>
    <row r="73" spans="12:13" x14ac:dyDescent="0.2">
      <c r="L73" s="29" t="s">
        <v>278</v>
      </c>
      <c r="M73" s="36" t="s">
        <v>110</v>
      </c>
    </row>
    <row r="74" spans="12:13" x14ac:dyDescent="0.2">
      <c r="L74" s="30" t="s">
        <v>279</v>
      </c>
      <c r="M74" s="37" t="s">
        <v>110</v>
      </c>
    </row>
    <row r="75" spans="12:13" x14ac:dyDescent="0.2">
      <c r="L75" s="29" t="s">
        <v>280</v>
      </c>
      <c r="M75" s="36" t="s">
        <v>110</v>
      </c>
    </row>
    <row r="76" spans="12:13" x14ac:dyDescent="0.2">
      <c r="L76" s="30" t="s">
        <v>281</v>
      </c>
      <c r="M76" s="37" t="s">
        <v>110</v>
      </c>
    </row>
    <row r="77" spans="12:13" x14ac:dyDescent="0.2">
      <c r="L77" s="29" t="s">
        <v>282</v>
      </c>
      <c r="M77" s="36" t="s">
        <v>110</v>
      </c>
    </row>
    <row r="78" spans="12:13" x14ac:dyDescent="0.2">
      <c r="L78" s="30" t="s">
        <v>283</v>
      </c>
      <c r="M78" s="37" t="s">
        <v>110</v>
      </c>
    </row>
    <row r="79" spans="12:13" x14ac:dyDescent="0.2">
      <c r="L79" s="29" t="s">
        <v>284</v>
      </c>
      <c r="M79" s="36" t="s">
        <v>110</v>
      </c>
    </row>
    <row r="80" spans="12:13" x14ac:dyDescent="0.2">
      <c r="L80" s="30" t="s">
        <v>285</v>
      </c>
      <c r="M80" s="37" t="s">
        <v>110</v>
      </c>
    </row>
    <row r="81" spans="12:13" x14ac:dyDescent="0.2">
      <c r="L81" s="29" t="s">
        <v>286</v>
      </c>
      <c r="M81" s="36" t="s">
        <v>110</v>
      </c>
    </row>
    <row r="82" spans="12:13" x14ac:dyDescent="0.2">
      <c r="L82" s="30" t="s">
        <v>287</v>
      </c>
      <c r="M82" s="37" t="s">
        <v>110</v>
      </c>
    </row>
    <row r="83" spans="12:13" x14ac:dyDescent="0.2">
      <c r="L83" s="29" t="s">
        <v>288</v>
      </c>
      <c r="M83" s="36" t="s">
        <v>110</v>
      </c>
    </row>
    <row r="84" spans="12:13" x14ac:dyDescent="0.2">
      <c r="L84" s="30" t="s">
        <v>289</v>
      </c>
      <c r="M84" s="37" t="s">
        <v>110</v>
      </c>
    </row>
    <row r="85" spans="12:13" x14ac:dyDescent="0.2">
      <c r="L85" s="29" t="s">
        <v>290</v>
      </c>
      <c r="M85" s="36" t="s">
        <v>110</v>
      </c>
    </row>
    <row r="86" spans="12:13" x14ac:dyDescent="0.2">
      <c r="L86" s="30" t="s">
        <v>291</v>
      </c>
      <c r="M86" s="37" t="s">
        <v>110</v>
      </c>
    </row>
    <row r="87" spans="12:13" x14ac:dyDescent="0.2">
      <c r="L87" s="29" t="s">
        <v>292</v>
      </c>
      <c r="M87" s="36" t="s">
        <v>110</v>
      </c>
    </row>
    <row r="88" spans="12:13" x14ac:dyDescent="0.2">
      <c r="L88" s="30" t="s">
        <v>293</v>
      </c>
      <c r="M88" s="37" t="s">
        <v>110</v>
      </c>
    </row>
    <row r="89" spans="12:13" x14ac:dyDescent="0.2">
      <c r="L89" s="29" t="s">
        <v>294</v>
      </c>
      <c r="M89" s="36" t="s">
        <v>110</v>
      </c>
    </row>
    <row r="90" spans="12:13" x14ac:dyDescent="0.2">
      <c r="L90" s="30" t="s">
        <v>295</v>
      </c>
      <c r="M90" s="37" t="s">
        <v>110</v>
      </c>
    </row>
    <row r="91" spans="12:13" x14ac:dyDescent="0.2">
      <c r="L91" s="29" t="s">
        <v>296</v>
      </c>
      <c r="M91" s="36" t="s">
        <v>110</v>
      </c>
    </row>
    <row r="92" spans="12:13" x14ac:dyDescent="0.2">
      <c r="L92" s="30" t="s">
        <v>297</v>
      </c>
      <c r="M92" s="37" t="s">
        <v>110</v>
      </c>
    </row>
    <row r="93" spans="12:13" x14ac:dyDescent="0.2">
      <c r="L93" s="29" t="s">
        <v>298</v>
      </c>
      <c r="M93" s="36" t="s">
        <v>110</v>
      </c>
    </row>
    <row r="94" spans="12:13" x14ac:dyDescent="0.2">
      <c r="L94" s="30" t="s">
        <v>299</v>
      </c>
      <c r="M94" s="37" t="s">
        <v>110</v>
      </c>
    </row>
    <row r="95" spans="12:13" x14ac:dyDescent="0.2">
      <c r="L95" s="29" t="s">
        <v>300</v>
      </c>
      <c r="M95" s="36" t="s">
        <v>109</v>
      </c>
    </row>
    <row r="96" spans="12:13" x14ac:dyDescent="0.2">
      <c r="L96" s="30" t="s">
        <v>301</v>
      </c>
      <c r="M96" s="37" t="s">
        <v>109</v>
      </c>
    </row>
    <row r="97" spans="12:13" x14ac:dyDescent="0.2">
      <c r="L97" s="29" t="s">
        <v>302</v>
      </c>
      <c r="M97" s="36" t="s">
        <v>109</v>
      </c>
    </row>
    <row r="98" spans="12:13" x14ac:dyDescent="0.2">
      <c r="L98" s="30" t="s">
        <v>303</v>
      </c>
      <c r="M98" s="37" t="s">
        <v>109</v>
      </c>
    </row>
    <row r="99" spans="12:13" x14ac:dyDescent="0.2">
      <c r="L99" s="29" t="s">
        <v>304</v>
      </c>
      <c r="M99" s="36" t="s">
        <v>109</v>
      </c>
    </row>
    <row r="100" spans="12:13" x14ac:dyDescent="0.2">
      <c r="L100" s="30" t="s">
        <v>305</v>
      </c>
      <c r="M100" s="37" t="s">
        <v>109</v>
      </c>
    </row>
    <row r="101" spans="12:13" x14ac:dyDescent="0.2">
      <c r="L101" s="29" t="s">
        <v>306</v>
      </c>
      <c r="M101" s="36" t="s">
        <v>109</v>
      </c>
    </row>
    <row r="102" spans="12:13" x14ac:dyDescent="0.2">
      <c r="L102" s="30" t="s">
        <v>307</v>
      </c>
      <c r="M102" s="37" t="s">
        <v>109</v>
      </c>
    </row>
    <row r="103" spans="12:13" x14ac:dyDescent="0.2">
      <c r="L103" s="29" t="s">
        <v>308</v>
      </c>
      <c r="M103" s="36" t="s">
        <v>109</v>
      </c>
    </row>
    <row r="104" spans="12:13" x14ac:dyDescent="0.2">
      <c r="L104" s="30" t="s">
        <v>309</v>
      </c>
      <c r="M104" s="37" t="s">
        <v>109</v>
      </c>
    </row>
    <row r="105" spans="12:13" x14ac:dyDescent="0.2">
      <c r="L105" s="29" t="s">
        <v>310</v>
      </c>
      <c r="M105" s="36" t="s">
        <v>109</v>
      </c>
    </row>
    <row r="106" spans="12:13" x14ac:dyDescent="0.2">
      <c r="L106" s="30" t="s">
        <v>311</v>
      </c>
      <c r="M106" s="37" t="s">
        <v>109</v>
      </c>
    </row>
    <row r="107" spans="12:13" x14ac:dyDescent="0.2">
      <c r="L107" s="29" t="s">
        <v>312</v>
      </c>
      <c r="M107" s="36" t="s">
        <v>109</v>
      </c>
    </row>
    <row r="108" spans="12:13" x14ac:dyDescent="0.2">
      <c r="L108" s="30" t="s">
        <v>313</v>
      </c>
      <c r="M108" s="37" t="s">
        <v>109</v>
      </c>
    </row>
    <row r="109" spans="12:13" x14ac:dyDescent="0.2">
      <c r="L109" s="29" t="s">
        <v>314</v>
      </c>
      <c r="M109" s="36" t="s">
        <v>109</v>
      </c>
    </row>
    <row r="110" spans="12:13" x14ac:dyDescent="0.2">
      <c r="L110" s="30" t="s">
        <v>315</v>
      </c>
      <c r="M110" s="37" t="s">
        <v>108</v>
      </c>
    </row>
    <row r="111" spans="12:13" x14ac:dyDescent="0.2">
      <c r="L111" s="29" t="s">
        <v>316</v>
      </c>
      <c r="M111" s="36" t="s">
        <v>108</v>
      </c>
    </row>
    <row r="112" spans="12:13" x14ac:dyDescent="0.2">
      <c r="L112" s="30" t="s">
        <v>317</v>
      </c>
      <c r="M112" s="37" t="s">
        <v>108</v>
      </c>
    </row>
    <row r="113" spans="12:13" x14ac:dyDescent="0.2">
      <c r="L113" s="29" t="s">
        <v>318</v>
      </c>
      <c r="M113" s="36" t="s">
        <v>108</v>
      </c>
    </row>
    <row r="114" spans="12:13" x14ac:dyDescent="0.2">
      <c r="L114" s="30" t="s">
        <v>319</v>
      </c>
      <c r="M114" s="37" t="s">
        <v>108</v>
      </c>
    </row>
    <row r="115" spans="12:13" x14ac:dyDescent="0.2">
      <c r="L115" s="29" t="s">
        <v>320</v>
      </c>
      <c r="M115" s="36" t="s">
        <v>108</v>
      </c>
    </row>
    <row r="116" spans="12:13" x14ac:dyDescent="0.2">
      <c r="L116" s="30" t="s">
        <v>215</v>
      </c>
      <c r="M116" s="37" t="s">
        <v>108</v>
      </c>
    </row>
    <row r="117" spans="12:13" x14ac:dyDescent="0.2">
      <c r="L117" s="29" t="s">
        <v>321</v>
      </c>
      <c r="M117" s="36" t="s">
        <v>108</v>
      </c>
    </row>
    <row r="118" spans="12:13" x14ac:dyDescent="0.2">
      <c r="L118" s="30" t="s">
        <v>322</v>
      </c>
      <c r="M118" s="37" t="s">
        <v>108</v>
      </c>
    </row>
    <row r="119" spans="12:13" x14ac:dyDescent="0.2">
      <c r="L119" s="29" t="s">
        <v>323</v>
      </c>
      <c r="M119" s="36" t="s">
        <v>108</v>
      </c>
    </row>
    <row r="120" spans="12:13" x14ac:dyDescent="0.2">
      <c r="L120" s="30" t="s">
        <v>221</v>
      </c>
      <c r="M120" s="37" t="s">
        <v>108</v>
      </c>
    </row>
    <row r="121" spans="12:13" x14ac:dyDescent="0.2">
      <c r="L121" s="29" t="s">
        <v>222</v>
      </c>
      <c r="M121" s="36" t="s">
        <v>108</v>
      </c>
    </row>
    <row r="122" spans="12:13" x14ac:dyDescent="0.2">
      <c r="L122" s="30" t="s">
        <v>324</v>
      </c>
      <c r="M122" s="37" t="s">
        <v>108</v>
      </c>
    </row>
    <row r="123" spans="12:13" x14ac:dyDescent="0.2">
      <c r="L123" s="29" t="s">
        <v>325</v>
      </c>
      <c r="M123" s="36" t="s">
        <v>108</v>
      </c>
    </row>
    <row r="124" spans="12:13" x14ac:dyDescent="0.2">
      <c r="L124" s="30" t="s">
        <v>326</v>
      </c>
      <c r="M124" s="37" t="s">
        <v>108</v>
      </c>
    </row>
    <row r="125" spans="12:13" x14ac:dyDescent="0.2">
      <c r="L125" s="29" t="s">
        <v>327</v>
      </c>
      <c r="M125" s="36" t="s">
        <v>108</v>
      </c>
    </row>
    <row r="126" spans="12:13" x14ac:dyDescent="0.2">
      <c r="L126" s="30" t="s">
        <v>328</v>
      </c>
      <c r="M126" s="37" t="s">
        <v>108</v>
      </c>
    </row>
    <row r="127" spans="12:13" x14ac:dyDescent="0.2">
      <c r="L127" s="29" t="s">
        <v>329</v>
      </c>
      <c r="M127" s="36" t="s">
        <v>108</v>
      </c>
    </row>
    <row r="128" spans="12:13" x14ac:dyDescent="0.2">
      <c r="L128" s="30" t="s">
        <v>330</v>
      </c>
      <c r="M128" s="37" t="s">
        <v>108</v>
      </c>
    </row>
    <row r="129" spans="12:13" x14ac:dyDescent="0.2">
      <c r="L129" s="29" t="s">
        <v>231</v>
      </c>
      <c r="M129" s="36" t="s">
        <v>108</v>
      </c>
    </row>
    <row r="130" spans="12:13" x14ac:dyDescent="0.2">
      <c r="L130" s="30" t="s">
        <v>331</v>
      </c>
      <c r="M130" s="37" t="s">
        <v>108</v>
      </c>
    </row>
    <row r="131" spans="12:13" x14ac:dyDescent="0.2">
      <c r="L131" s="29" t="s">
        <v>332</v>
      </c>
      <c r="M131" s="36" t="s">
        <v>108</v>
      </c>
    </row>
    <row r="132" spans="12:13" x14ac:dyDescent="0.2">
      <c r="L132" s="30" t="s">
        <v>333</v>
      </c>
      <c r="M132" s="37" t="s">
        <v>108</v>
      </c>
    </row>
    <row r="133" spans="12:13" x14ac:dyDescent="0.2">
      <c r="L133" s="29" t="s">
        <v>237</v>
      </c>
      <c r="M133" s="36" t="s">
        <v>108</v>
      </c>
    </row>
    <row r="134" spans="12:13" x14ac:dyDescent="0.2">
      <c r="L134" s="30" t="s">
        <v>334</v>
      </c>
      <c r="M134" s="37" t="s">
        <v>108</v>
      </c>
    </row>
    <row r="135" spans="12:13" x14ac:dyDescent="0.2">
      <c r="L135" s="29" t="s">
        <v>335</v>
      </c>
      <c r="M135" s="36" t="s">
        <v>108</v>
      </c>
    </row>
    <row r="136" spans="12:13" x14ac:dyDescent="0.2">
      <c r="L136" s="30" t="s">
        <v>336</v>
      </c>
      <c r="M136" s="37" t="s">
        <v>108</v>
      </c>
    </row>
    <row r="137" spans="12:13" x14ac:dyDescent="0.2">
      <c r="L137" s="29" t="s">
        <v>239</v>
      </c>
      <c r="M137" s="36" t="s">
        <v>108</v>
      </c>
    </row>
    <row r="138" spans="12:13" x14ac:dyDescent="0.2">
      <c r="L138" s="30" t="s">
        <v>337</v>
      </c>
      <c r="M138" s="37" t="s">
        <v>108</v>
      </c>
    </row>
    <row r="139" spans="12:13" x14ac:dyDescent="0.2">
      <c r="L139" s="29" t="s">
        <v>338</v>
      </c>
      <c r="M139" s="36" t="s">
        <v>108</v>
      </c>
    </row>
    <row r="140" spans="12:13" x14ac:dyDescent="0.2">
      <c r="L140" s="30" t="s">
        <v>339</v>
      </c>
      <c r="M140" s="37" t="s">
        <v>108</v>
      </c>
    </row>
    <row r="141" spans="12:13" x14ac:dyDescent="0.2">
      <c r="L141" s="29" t="s">
        <v>340</v>
      </c>
      <c r="M141" s="36" t="s">
        <v>108</v>
      </c>
    </row>
    <row r="142" spans="12:13" x14ac:dyDescent="0.2">
      <c r="L142" s="30" t="s">
        <v>341</v>
      </c>
      <c r="M142" s="37" t="s">
        <v>108</v>
      </c>
    </row>
    <row r="143" spans="12:13" x14ac:dyDescent="0.2">
      <c r="L143" s="29" t="s">
        <v>243</v>
      </c>
      <c r="M143" s="36" t="s">
        <v>108</v>
      </c>
    </row>
    <row r="144" spans="12:13" x14ac:dyDescent="0.2">
      <c r="L144" s="30" t="s">
        <v>244</v>
      </c>
      <c r="M144" s="37" t="s">
        <v>108</v>
      </c>
    </row>
    <row r="145" spans="12:13" x14ac:dyDescent="0.2">
      <c r="L145" s="29" t="s">
        <v>342</v>
      </c>
      <c r="M145" s="36" t="s">
        <v>108</v>
      </c>
    </row>
    <row r="146" spans="12:13" x14ac:dyDescent="0.2">
      <c r="L146" s="30" t="s">
        <v>343</v>
      </c>
      <c r="M146" s="37" t="s">
        <v>108</v>
      </c>
    </row>
    <row r="147" spans="12:13" x14ac:dyDescent="0.2">
      <c r="L147" s="29" t="s">
        <v>247</v>
      </c>
      <c r="M147" s="36" t="s">
        <v>108</v>
      </c>
    </row>
    <row r="148" spans="12:13" x14ac:dyDescent="0.2">
      <c r="L148" s="30" t="s">
        <v>248</v>
      </c>
      <c r="M148" s="37" t="s">
        <v>108</v>
      </c>
    </row>
    <row r="149" spans="12:13" x14ac:dyDescent="0.2">
      <c r="L149" s="29" t="s">
        <v>344</v>
      </c>
      <c r="M149" s="36" t="s">
        <v>108</v>
      </c>
    </row>
    <row r="150" spans="12:13" x14ac:dyDescent="0.2">
      <c r="L150" s="30" t="s">
        <v>345</v>
      </c>
      <c r="M150" s="37" t="s">
        <v>108</v>
      </c>
    </row>
    <row r="151" spans="12:13" x14ac:dyDescent="0.2">
      <c r="L151" s="29" t="s">
        <v>346</v>
      </c>
      <c r="M151" s="36" t="s">
        <v>108</v>
      </c>
    </row>
    <row r="152" spans="12:13" x14ac:dyDescent="0.2">
      <c r="L152" s="30" t="s">
        <v>347</v>
      </c>
      <c r="M152" s="37" t="s">
        <v>108</v>
      </c>
    </row>
    <row r="153" spans="12:13" x14ac:dyDescent="0.2">
      <c r="L153" s="29" t="s">
        <v>252</v>
      </c>
      <c r="M153" s="36" t="s">
        <v>108</v>
      </c>
    </row>
    <row r="154" spans="12:13" x14ac:dyDescent="0.2">
      <c r="L154" s="30" t="s">
        <v>254</v>
      </c>
      <c r="M154" s="37" t="s">
        <v>108</v>
      </c>
    </row>
    <row r="155" spans="12:13" x14ac:dyDescent="0.2">
      <c r="L155" s="29" t="s">
        <v>348</v>
      </c>
      <c r="M155" s="36" t="s">
        <v>108</v>
      </c>
    </row>
    <row r="156" spans="12:13" x14ac:dyDescent="0.2">
      <c r="L156" s="30" t="s">
        <v>349</v>
      </c>
      <c r="M156" s="37" t="s">
        <v>108</v>
      </c>
    </row>
    <row r="157" spans="12:13" x14ac:dyDescent="0.2">
      <c r="L157" s="29" t="s">
        <v>257</v>
      </c>
      <c r="M157" s="36" t="s">
        <v>108</v>
      </c>
    </row>
    <row r="158" spans="12:13" x14ac:dyDescent="0.2">
      <c r="L158" s="30" t="s">
        <v>258</v>
      </c>
      <c r="M158" s="37" t="s">
        <v>108</v>
      </c>
    </row>
    <row r="159" spans="12:13" x14ac:dyDescent="0.2">
      <c r="L159" s="29" t="s">
        <v>350</v>
      </c>
      <c r="M159" s="36" t="s">
        <v>108</v>
      </c>
    </row>
    <row r="160" spans="12:13" x14ac:dyDescent="0.2">
      <c r="L160" s="30" t="s">
        <v>351</v>
      </c>
      <c r="M160" s="37" t="s">
        <v>108</v>
      </c>
    </row>
    <row r="161" spans="12:13" x14ac:dyDescent="0.2">
      <c r="L161" s="29" t="s">
        <v>352</v>
      </c>
      <c r="M161" s="36" t="s">
        <v>108</v>
      </c>
    </row>
    <row r="162" spans="12:13" x14ac:dyDescent="0.2">
      <c r="L162" s="30" t="s">
        <v>260</v>
      </c>
      <c r="M162" s="37" t="s">
        <v>108</v>
      </c>
    </row>
    <row r="163" spans="12:13" x14ac:dyDescent="0.2">
      <c r="L163" s="29" t="s">
        <v>353</v>
      </c>
      <c r="M163" s="36" t="s">
        <v>108</v>
      </c>
    </row>
    <row r="164" spans="12:13" x14ac:dyDescent="0.2">
      <c r="L164" s="30" t="s">
        <v>262</v>
      </c>
      <c r="M164" s="37" t="s">
        <v>108</v>
      </c>
    </row>
    <row r="165" spans="12:13" x14ac:dyDescent="0.2">
      <c r="L165" s="29" t="s">
        <v>354</v>
      </c>
      <c r="M165" s="36" t="s">
        <v>108</v>
      </c>
    </row>
    <row r="166" spans="12:13" x14ac:dyDescent="0.2">
      <c r="L166" s="30" t="s">
        <v>355</v>
      </c>
      <c r="M166" s="37" t="s">
        <v>108</v>
      </c>
    </row>
    <row r="167" spans="12:13" x14ac:dyDescent="0.2">
      <c r="L167" s="29" t="s">
        <v>356</v>
      </c>
      <c r="M167" s="36" t="s">
        <v>108</v>
      </c>
    </row>
    <row r="168" spans="12:13" x14ac:dyDescent="0.2">
      <c r="L168" s="30" t="s">
        <v>357</v>
      </c>
      <c r="M168" s="37" t="s">
        <v>108</v>
      </c>
    </row>
    <row r="169" spans="12:13" x14ac:dyDescent="0.2">
      <c r="L169" s="29" t="s">
        <v>358</v>
      </c>
      <c r="M169" s="36" t="s">
        <v>108</v>
      </c>
    </row>
    <row r="170" spans="12:13" x14ac:dyDescent="0.2">
      <c r="L170" s="30" t="s">
        <v>263</v>
      </c>
      <c r="M170" s="37" t="s">
        <v>108</v>
      </c>
    </row>
    <row r="171" spans="12:13" x14ac:dyDescent="0.2">
      <c r="L171" s="29" t="s">
        <v>359</v>
      </c>
      <c r="M171" s="36" t="s">
        <v>108</v>
      </c>
    </row>
    <row r="172" spans="12:13" x14ac:dyDescent="0.2">
      <c r="L172" s="30" t="s">
        <v>360</v>
      </c>
      <c r="M172" s="37" t="s">
        <v>108</v>
      </c>
    </row>
    <row r="173" spans="12:13" x14ac:dyDescent="0.2">
      <c r="L173" s="29" t="s">
        <v>361</v>
      </c>
      <c r="M173" s="36" t="s">
        <v>108</v>
      </c>
    </row>
    <row r="174" spans="12:13" x14ac:dyDescent="0.2">
      <c r="L174" s="30" t="s">
        <v>362</v>
      </c>
      <c r="M174" s="37" t="s">
        <v>108</v>
      </c>
    </row>
    <row r="175" spans="12:13" x14ac:dyDescent="0.2">
      <c r="L175" s="29" t="s">
        <v>363</v>
      </c>
      <c r="M175" s="36" t="s">
        <v>108</v>
      </c>
    </row>
    <row r="176" spans="12:13" x14ac:dyDescent="0.2">
      <c r="L176" s="30" t="s">
        <v>364</v>
      </c>
      <c r="M176" s="37" t="s">
        <v>108</v>
      </c>
    </row>
    <row r="177" spans="12:13" x14ac:dyDescent="0.2">
      <c r="L177" s="29" t="s">
        <v>365</v>
      </c>
      <c r="M177" s="36" t="s">
        <v>108</v>
      </c>
    </row>
    <row r="178" spans="12:13" x14ac:dyDescent="0.2">
      <c r="L178" s="30" t="s">
        <v>366</v>
      </c>
      <c r="M178" s="37" t="s">
        <v>108</v>
      </c>
    </row>
    <row r="179" spans="12:13" x14ac:dyDescent="0.2">
      <c r="L179" s="29" t="s">
        <v>367</v>
      </c>
      <c r="M179" s="36" t="s">
        <v>108</v>
      </c>
    </row>
    <row r="180" spans="12:13" x14ac:dyDescent="0.2">
      <c r="L180" s="30" t="s">
        <v>368</v>
      </c>
      <c r="M180" s="37" t="s">
        <v>108</v>
      </c>
    </row>
    <row r="181" spans="12:13" x14ac:dyDescent="0.2">
      <c r="L181" s="29" t="s">
        <v>272</v>
      </c>
      <c r="M181" s="36" t="s">
        <v>108</v>
      </c>
    </row>
    <row r="182" spans="12:13" x14ac:dyDescent="0.2">
      <c r="L182" s="30" t="s">
        <v>369</v>
      </c>
      <c r="M182" s="37" t="s">
        <v>108</v>
      </c>
    </row>
    <row r="183" spans="12:13" x14ac:dyDescent="0.2">
      <c r="L183" s="29" t="s">
        <v>370</v>
      </c>
      <c r="M183" s="36" t="s">
        <v>108</v>
      </c>
    </row>
    <row r="184" spans="12:13" x14ac:dyDescent="0.2">
      <c r="L184" s="30" t="s">
        <v>371</v>
      </c>
      <c r="M184" s="37" t="s">
        <v>108</v>
      </c>
    </row>
    <row r="185" spans="12:13" x14ac:dyDescent="0.2">
      <c r="L185" s="29" t="s">
        <v>372</v>
      </c>
      <c r="M185" s="36" t="s">
        <v>107</v>
      </c>
    </row>
    <row r="186" spans="12:13" x14ac:dyDescent="0.2">
      <c r="L186" s="30" t="s">
        <v>373</v>
      </c>
      <c r="M186" s="37" t="s">
        <v>107</v>
      </c>
    </row>
    <row r="187" spans="12:13" x14ac:dyDescent="0.2">
      <c r="L187" s="29" t="s">
        <v>374</v>
      </c>
      <c r="M187" s="36" t="s">
        <v>107</v>
      </c>
    </row>
    <row r="188" spans="12:13" x14ac:dyDescent="0.2">
      <c r="L188" s="30" t="s">
        <v>375</v>
      </c>
      <c r="M188" s="37" t="s">
        <v>107</v>
      </c>
    </row>
    <row r="189" spans="12:13" x14ac:dyDescent="0.2">
      <c r="L189" s="29" t="s">
        <v>376</v>
      </c>
      <c r="M189" s="36" t="s">
        <v>107</v>
      </c>
    </row>
    <row r="190" spans="12:13" x14ac:dyDescent="0.2">
      <c r="L190" s="30" t="s">
        <v>377</v>
      </c>
      <c r="M190" s="37" t="s">
        <v>107</v>
      </c>
    </row>
    <row r="191" spans="12:13" x14ac:dyDescent="0.2">
      <c r="L191" s="29" t="s">
        <v>378</v>
      </c>
      <c r="M191" s="36" t="s">
        <v>107</v>
      </c>
    </row>
    <row r="192" spans="12:13" x14ac:dyDescent="0.2">
      <c r="L192" s="30" t="s">
        <v>379</v>
      </c>
      <c r="M192" s="37" t="s">
        <v>107</v>
      </c>
    </row>
    <row r="193" spans="12:13" x14ac:dyDescent="0.2">
      <c r="L193" s="29" t="s">
        <v>380</v>
      </c>
      <c r="M193" s="36" t="s">
        <v>107</v>
      </c>
    </row>
    <row r="194" spans="12:13" x14ac:dyDescent="0.2">
      <c r="L194" s="30" t="s">
        <v>381</v>
      </c>
      <c r="M194" s="37" t="s">
        <v>107</v>
      </c>
    </row>
    <row r="195" spans="12:13" x14ac:dyDescent="0.2">
      <c r="L195" s="29" t="s">
        <v>382</v>
      </c>
      <c r="M195" s="36" t="s">
        <v>107</v>
      </c>
    </row>
    <row r="196" spans="12:13" x14ac:dyDescent="0.2">
      <c r="L196" s="30" t="s">
        <v>383</v>
      </c>
      <c r="M196" s="37" t="s">
        <v>107</v>
      </c>
    </row>
    <row r="197" spans="12:13" x14ac:dyDescent="0.2">
      <c r="L197" s="29" t="s">
        <v>384</v>
      </c>
      <c r="M197" s="36" t="s">
        <v>107</v>
      </c>
    </row>
    <row r="198" spans="12:13" x14ac:dyDescent="0.2">
      <c r="L198" s="30" t="s">
        <v>385</v>
      </c>
      <c r="M198" s="37" t="s">
        <v>107</v>
      </c>
    </row>
    <row r="199" spans="12:13" x14ac:dyDescent="0.2">
      <c r="L199" s="29" t="s">
        <v>386</v>
      </c>
      <c r="M199" s="36" t="s">
        <v>107</v>
      </c>
    </row>
    <row r="200" spans="12:13" x14ac:dyDescent="0.2">
      <c r="L200" s="30" t="s">
        <v>387</v>
      </c>
      <c r="M200" s="37" t="s">
        <v>107</v>
      </c>
    </row>
    <row r="201" spans="12:13" x14ac:dyDescent="0.2">
      <c r="L201" s="29" t="s">
        <v>388</v>
      </c>
      <c r="M201" s="36" t="s">
        <v>107</v>
      </c>
    </row>
    <row r="202" spans="12:13" x14ac:dyDescent="0.2">
      <c r="L202" s="30" t="s">
        <v>389</v>
      </c>
      <c r="M202" s="37" t="s">
        <v>107</v>
      </c>
    </row>
    <row r="203" spans="12:13" x14ac:dyDescent="0.2">
      <c r="L203" s="29" t="s">
        <v>390</v>
      </c>
      <c r="M203" s="36" t="s">
        <v>107</v>
      </c>
    </row>
    <row r="204" spans="12:13" x14ac:dyDescent="0.2">
      <c r="L204" s="30" t="s">
        <v>391</v>
      </c>
      <c r="M204" s="37" t="s">
        <v>107</v>
      </c>
    </row>
    <row r="205" spans="12:13" x14ac:dyDescent="0.2">
      <c r="L205" s="29" t="s">
        <v>392</v>
      </c>
      <c r="M205" s="36" t="s">
        <v>107</v>
      </c>
    </row>
    <row r="206" spans="12:13" x14ac:dyDescent="0.2">
      <c r="L206" s="30" t="s">
        <v>393</v>
      </c>
      <c r="M206" s="37" t="s">
        <v>107</v>
      </c>
    </row>
    <row r="207" spans="12:13" x14ac:dyDescent="0.2">
      <c r="L207" s="29" t="s">
        <v>394</v>
      </c>
      <c r="M207" s="36" t="s">
        <v>107</v>
      </c>
    </row>
    <row r="208" spans="12:13" x14ac:dyDescent="0.2">
      <c r="L208" s="30" t="s">
        <v>395</v>
      </c>
      <c r="M208" s="37" t="s">
        <v>107</v>
      </c>
    </row>
    <row r="209" spans="12:13" x14ac:dyDescent="0.2">
      <c r="L209" s="29" t="s">
        <v>396</v>
      </c>
      <c r="M209" s="36" t="s">
        <v>107</v>
      </c>
    </row>
    <row r="210" spans="12:13" x14ac:dyDescent="0.2">
      <c r="L210" s="30" t="s">
        <v>397</v>
      </c>
      <c r="M210" s="37" t="s">
        <v>107</v>
      </c>
    </row>
    <row r="211" spans="12:13" x14ac:dyDescent="0.2">
      <c r="L211" s="29" t="s">
        <v>398</v>
      </c>
      <c r="M211" s="36" t="s">
        <v>107</v>
      </c>
    </row>
    <row r="212" spans="12:13" x14ac:dyDescent="0.2">
      <c r="L212" s="30" t="s">
        <v>399</v>
      </c>
      <c r="M212" s="37" t="s">
        <v>107</v>
      </c>
    </row>
    <row r="213" spans="12:13" x14ac:dyDescent="0.2">
      <c r="L213" s="29" t="s">
        <v>350</v>
      </c>
      <c r="M213" s="36" t="s">
        <v>107</v>
      </c>
    </row>
    <row r="214" spans="12:13" x14ac:dyDescent="0.2">
      <c r="L214" s="30" t="s">
        <v>400</v>
      </c>
      <c r="M214" s="37" t="s">
        <v>107</v>
      </c>
    </row>
    <row r="215" spans="12:13" x14ac:dyDescent="0.2">
      <c r="L215" s="29" t="s">
        <v>401</v>
      </c>
      <c r="M215" s="36" t="s">
        <v>107</v>
      </c>
    </row>
    <row r="216" spans="12:13" x14ac:dyDescent="0.2">
      <c r="L216" s="30" t="s">
        <v>402</v>
      </c>
      <c r="M216" s="37" t="s">
        <v>107</v>
      </c>
    </row>
    <row r="217" spans="12:13" x14ac:dyDescent="0.2">
      <c r="L217" s="29" t="s">
        <v>403</v>
      </c>
      <c r="M217" s="36" t="s">
        <v>107</v>
      </c>
    </row>
    <row r="218" spans="12:13" x14ac:dyDescent="0.2">
      <c r="L218" s="30" t="s">
        <v>404</v>
      </c>
      <c r="M218" s="37" t="s">
        <v>107</v>
      </c>
    </row>
    <row r="219" spans="12:13" x14ac:dyDescent="0.2">
      <c r="L219" s="29" t="s">
        <v>405</v>
      </c>
      <c r="M219" s="36" t="s">
        <v>107</v>
      </c>
    </row>
    <row r="220" spans="12:13" x14ac:dyDescent="0.2">
      <c r="L220" s="30" t="s">
        <v>406</v>
      </c>
      <c r="M220" s="37" t="s">
        <v>107</v>
      </c>
    </row>
    <row r="221" spans="12:13" x14ac:dyDescent="0.2">
      <c r="L221" s="29" t="s">
        <v>407</v>
      </c>
      <c r="M221" s="36" t="s">
        <v>107</v>
      </c>
    </row>
    <row r="222" spans="12:13" x14ac:dyDescent="0.2">
      <c r="L222" s="30" t="s">
        <v>408</v>
      </c>
      <c r="M222" s="37" t="s">
        <v>107</v>
      </c>
    </row>
    <row r="223" spans="12:13" x14ac:dyDescent="0.2">
      <c r="L223" s="29" t="s">
        <v>409</v>
      </c>
      <c r="M223" s="36" t="s">
        <v>107</v>
      </c>
    </row>
    <row r="224" spans="12:13" x14ac:dyDescent="0.2">
      <c r="L224" s="30" t="s">
        <v>410</v>
      </c>
      <c r="M224" s="37" t="s">
        <v>107</v>
      </c>
    </row>
    <row r="225" spans="12:13" x14ac:dyDescent="0.2">
      <c r="L225" s="29" t="s">
        <v>411</v>
      </c>
      <c r="M225" s="36" t="s">
        <v>107</v>
      </c>
    </row>
    <row r="226" spans="12:13" x14ac:dyDescent="0.2">
      <c r="L226" s="30" t="s">
        <v>412</v>
      </c>
      <c r="M226" s="37" t="s">
        <v>107</v>
      </c>
    </row>
    <row r="227" spans="12:13" x14ac:dyDescent="0.2">
      <c r="L227" s="29" t="s">
        <v>413</v>
      </c>
      <c r="M227" s="36" t="s">
        <v>107</v>
      </c>
    </row>
    <row r="228" spans="12:13" x14ac:dyDescent="0.2">
      <c r="L228" s="30" t="s">
        <v>312</v>
      </c>
      <c r="M228" s="37" t="s">
        <v>107</v>
      </c>
    </row>
    <row r="229" spans="12:13" x14ac:dyDescent="0.2">
      <c r="L229" s="29" t="s">
        <v>414</v>
      </c>
      <c r="M229" s="36" t="s">
        <v>107</v>
      </c>
    </row>
    <row r="230" spans="12:13" x14ac:dyDescent="0.2">
      <c r="L230" s="30" t="s">
        <v>415</v>
      </c>
      <c r="M230" s="37" t="s">
        <v>107</v>
      </c>
    </row>
    <row r="231" spans="12:13" x14ac:dyDescent="0.2">
      <c r="L231" s="29" t="s">
        <v>416</v>
      </c>
      <c r="M231" s="36" t="s">
        <v>107</v>
      </c>
    </row>
    <row r="232" spans="12:13" x14ac:dyDescent="0.2">
      <c r="L232" s="30" t="s">
        <v>417</v>
      </c>
      <c r="M232" s="37" t="s">
        <v>107</v>
      </c>
    </row>
    <row r="233" spans="12:13" x14ac:dyDescent="0.2">
      <c r="L233" s="29" t="s">
        <v>418</v>
      </c>
      <c r="M233" s="36" t="s">
        <v>107</v>
      </c>
    </row>
    <row r="234" spans="12:13" x14ac:dyDescent="0.2">
      <c r="L234" s="30" t="s">
        <v>419</v>
      </c>
      <c r="M234" s="37" t="s">
        <v>107</v>
      </c>
    </row>
    <row r="235" spans="12:13" x14ac:dyDescent="0.2">
      <c r="L235" s="29" t="s">
        <v>420</v>
      </c>
      <c r="M235" s="36" t="s">
        <v>107</v>
      </c>
    </row>
    <row r="236" spans="12:13" x14ac:dyDescent="0.2">
      <c r="L236" s="30" t="s">
        <v>421</v>
      </c>
      <c r="M236" s="37" t="s">
        <v>107</v>
      </c>
    </row>
    <row r="237" spans="12:13" x14ac:dyDescent="0.2">
      <c r="L237" s="29" t="s">
        <v>422</v>
      </c>
      <c r="M237" s="36" t="s">
        <v>107</v>
      </c>
    </row>
    <row r="238" spans="12:13" x14ac:dyDescent="0.2">
      <c r="L238" s="30" t="s">
        <v>423</v>
      </c>
      <c r="M238" s="37" t="s">
        <v>107</v>
      </c>
    </row>
    <row r="239" spans="12:13" x14ac:dyDescent="0.2">
      <c r="L239" s="29" t="s">
        <v>424</v>
      </c>
      <c r="M239" s="36" t="s">
        <v>107</v>
      </c>
    </row>
    <row r="240" spans="12:13" x14ac:dyDescent="0.2">
      <c r="L240" s="30" t="s">
        <v>425</v>
      </c>
      <c r="M240" s="37" t="s">
        <v>107</v>
      </c>
    </row>
    <row r="241" spans="12:13" x14ac:dyDescent="0.2">
      <c r="L241" s="29" t="s">
        <v>426</v>
      </c>
      <c r="M241" s="36" t="s">
        <v>107</v>
      </c>
    </row>
    <row r="242" spans="12:13" x14ac:dyDescent="0.2">
      <c r="L242" s="30" t="s">
        <v>427</v>
      </c>
      <c r="M242" s="37" t="s">
        <v>107</v>
      </c>
    </row>
    <row r="243" spans="12:13" x14ac:dyDescent="0.2">
      <c r="L243" s="29" t="s">
        <v>428</v>
      </c>
      <c r="M243" s="36" t="s">
        <v>106</v>
      </c>
    </row>
    <row r="244" spans="12:13" x14ac:dyDescent="0.2">
      <c r="L244" s="30" t="s">
        <v>429</v>
      </c>
      <c r="M244" s="37" t="s">
        <v>106</v>
      </c>
    </row>
    <row r="245" spans="12:13" x14ac:dyDescent="0.2">
      <c r="L245" s="29" t="s">
        <v>430</v>
      </c>
      <c r="M245" s="36" t="s">
        <v>106</v>
      </c>
    </row>
    <row r="246" spans="12:13" x14ac:dyDescent="0.2">
      <c r="L246" s="30" t="s">
        <v>431</v>
      </c>
      <c r="M246" s="37" t="s">
        <v>106</v>
      </c>
    </row>
    <row r="247" spans="12:13" x14ac:dyDescent="0.2">
      <c r="L247" s="29" t="s">
        <v>432</v>
      </c>
      <c r="M247" s="36" t="s">
        <v>106</v>
      </c>
    </row>
    <row r="248" spans="12:13" x14ac:dyDescent="0.2">
      <c r="L248" s="30" t="s">
        <v>433</v>
      </c>
      <c r="M248" s="37" t="s">
        <v>106</v>
      </c>
    </row>
    <row r="249" spans="12:13" x14ac:dyDescent="0.2">
      <c r="L249" s="29" t="s">
        <v>434</v>
      </c>
      <c r="M249" s="36" t="s">
        <v>106</v>
      </c>
    </row>
    <row r="250" spans="12:13" x14ac:dyDescent="0.2">
      <c r="L250" s="30" t="s">
        <v>435</v>
      </c>
      <c r="M250" s="37" t="s">
        <v>106</v>
      </c>
    </row>
    <row r="251" spans="12:13" x14ac:dyDescent="0.2">
      <c r="L251" s="29" t="s">
        <v>436</v>
      </c>
      <c r="M251" s="36" t="s">
        <v>106</v>
      </c>
    </row>
    <row r="252" spans="12:13" x14ac:dyDescent="0.2">
      <c r="L252" s="30" t="s">
        <v>437</v>
      </c>
      <c r="M252" s="37" t="s">
        <v>106</v>
      </c>
    </row>
    <row r="253" spans="12:13" x14ac:dyDescent="0.2">
      <c r="L253" s="29" t="s">
        <v>438</v>
      </c>
      <c r="M253" s="36" t="s">
        <v>106</v>
      </c>
    </row>
    <row r="254" spans="12:13" x14ac:dyDescent="0.2">
      <c r="L254" s="30" t="s">
        <v>439</v>
      </c>
      <c r="M254" s="37" t="s">
        <v>106</v>
      </c>
    </row>
    <row r="255" spans="12:13" x14ac:dyDescent="0.2">
      <c r="L255" s="29" t="s">
        <v>440</v>
      </c>
      <c r="M255" s="36" t="s">
        <v>106</v>
      </c>
    </row>
    <row r="256" spans="12:13" x14ac:dyDescent="0.2">
      <c r="L256" s="30" t="s">
        <v>441</v>
      </c>
      <c r="M256" s="37" t="s">
        <v>106</v>
      </c>
    </row>
    <row r="257" spans="12:13" x14ac:dyDescent="0.2">
      <c r="L257" s="29" t="s">
        <v>442</v>
      </c>
      <c r="M257" s="36" t="s">
        <v>106</v>
      </c>
    </row>
    <row r="258" spans="12:13" x14ac:dyDescent="0.2">
      <c r="L258" s="30" t="s">
        <v>443</v>
      </c>
      <c r="M258" s="37" t="s">
        <v>106</v>
      </c>
    </row>
    <row r="259" spans="12:13" x14ac:dyDescent="0.2">
      <c r="L259" s="29" t="s">
        <v>444</v>
      </c>
      <c r="M259" s="36" t="s">
        <v>106</v>
      </c>
    </row>
    <row r="260" spans="12:13" x14ac:dyDescent="0.2">
      <c r="L260" s="30" t="s">
        <v>445</v>
      </c>
      <c r="M260" s="37" t="s">
        <v>106</v>
      </c>
    </row>
    <row r="261" spans="12:13" x14ac:dyDescent="0.2">
      <c r="L261" s="29" t="s">
        <v>446</v>
      </c>
      <c r="M261" s="36" t="s">
        <v>106</v>
      </c>
    </row>
    <row r="262" spans="12:13" x14ac:dyDescent="0.2">
      <c r="L262" s="30" t="s">
        <v>447</v>
      </c>
      <c r="M262" s="37" t="s">
        <v>106</v>
      </c>
    </row>
    <row r="263" spans="12:13" x14ac:dyDescent="0.2">
      <c r="L263" s="29" t="s">
        <v>448</v>
      </c>
      <c r="M263" s="36" t="s">
        <v>106</v>
      </c>
    </row>
    <row r="264" spans="12:13" x14ac:dyDescent="0.2">
      <c r="L264" s="30" t="s">
        <v>449</v>
      </c>
      <c r="M264" s="37" t="s">
        <v>106</v>
      </c>
    </row>
    <row r="265" spans="12:13" x14ac:dyDescent="0.2">
      <c r="L265" s="29" t="s">
        <v>450</v>
      </c>
      <c r="M265" s="36" t="s">
        <v>106</v>
      </c>
    </row>
    <row r="266" spans="12:13" x14ac:dyDescent="0.2">
      <c r="L266" s="30" t="s">
        <v>451</v>
      </c>
      <c r="M266" s="37" t="s">
        <v>106</v>
      </c>
    </row>
    <row r="267" spans="12:13" x14ac:dyDescent="0.2">
      <c r="L267" s="29" t="s">
        <v>452</v>
      </c>
      <c r="M267" s="36" t="s">
        <v>106</v>
      </c>
    </row>
    <row r="268" spans="12:13" x14ac:dyDescent="0.2">
      <c r="L268" s="30" t="s">
        <v>453</v>
      </c>
      <c r="M268" s="37" t="s">
        <v>106</v>
      </c>
    </row>
    <row r="269" spans="12:13" x14ac:dyDescent="0.2">
      <c r="L269" s="29" t="s">
        <v>454</v>
      </c>
      <c r="M269" s="36" t="s">
        <v>106</v>
      </c>
    </row>
    <row r="270" spans="12:13" x14ac:dyDescent="0.2">
      <c r="L270" s="30" t="s">
        <v>455</v>
      </c>
      <c r="M270" s="37" t="s">
        <v>106</v>
      </c>
    </row>
    <row r="271" spans="12:13" x14ac:dyDescent="0.2">
      <c r="L271" s="29" t="s">
        <v>243</v>
      </c>
      <c r="M271" s="36" t="s">
        <v>106</v>
      </c>
    </row>
    <row r="272" spans="12:13" x14ac:dyDescent="0.2">
      <c r="L272" s="30" t="s">
        <v>244</v>
      </c>
      <c r="M272" s="37" t="s">
        <v>106</v>
      </c>
    </row>
    <row r="273" spans="12:13" x14ac:dyDescent="0.2">
      <c r="L273" s="29" t="s">
        <v>456</v>
      </c>
      <c r="M273" s="36" t="s">
        <v>106</v>
      </c>
    </row>
    <row r="274" spans="12:13" x14ac:dyDescent="0.2">
      <c r="L274" s="30" t="s">
        <v>457</v>
      </c>
      <c r="M274" s="37" t="s">
        <v>106</v>
      </c>
    </row>
    <row r="275" spans="12:13" x14ac:dyDescent="0.2">
      <c r="L275" s="29" t="s">
        <v>388</v>
      </c>
      <c r="M275" s="36" t="s">
        <v>106</v>
      </c>
    </row>
    <row r="276" spans="12:13" x14ac:dyDescent="0.2">
      <c r="L276" s="30" t="s">
        <v>458</v>
      </c>
      <c r="M276" s="37" t="s">
        <v>106</v>
      </c>
    </row>
    <row r="277" spans="12:13" x14ac:dyDescent="0.2">
      <c r="L277" s="29" t="s">
        <v>459</v>
      </c>
      <c r="M277" s="36" t="s">
        <v>106</v>
      </c>
    </row>
    <row r="278" spans="12:13" x14ac:dyDescent="0.2">
      <c r="L278" s="30" t="s">
        <v>460</v>
      </c>
      <c r="M278" s="37" t="s">
        <v>106</v>
      </c>
    </row>
    <row r="279" spans="12:13" x14ac:dyDescent="0.2">
      <c r="L279" s="29" t="s">
        <v>344</v>
      </c>
      <c r="M279" s="36" t="s">
        <v>106</v>
      </c>
    </row>
    <row r="280" spans="12:13" x14ac:dyDescent="0.2">
      <c r="L280" s="30" t="s">
        <v>346</v>
      </c>
      <c r="M280" s="37" t="s">
        <v>106</v>
      </c>
    </row>
    <row r="281" spans="12:13" x14ac:dyDescent="0.2">
      <c r="L281" s="29" t="s">
        <v>461</v>
      </c>
      <c r="M281" s="36" t="s">
        <v>106</v>
      </c>
    </row>
    <row r="282" spans="12:13" x14ac:dyDescent="0.2">
      <c r="L282" s="30" t="s">
        <v>462</v>
      </c>
      <c r="M282" s="37" t="s">
        <v>106</v>
      </c>
    </row>
    <row r="283" spans="12:13" x14ac:dyDescent="0.2">
      <c r="L283" s="29" t="s">
        <v>463</v>
      </c>
      <c r="M283" s="36" t="s">
        <v>106</v>
      </c>
    </row>
    <row r="284" spans="12:13" x14ac:dyDescent="0.2">
      <c r="L284" s="30" t="s">
        <v>464</v>
      </c>
      <c r="M284" s="37" t="s">
        <v>106</v>
      </c>
    </row>
    <row r="285" spans="12:13" x14ac:dyDescent="0.2">
      <c r="L285" s="29" t="s">
        <v>465</v>
      </c>
      <c r="M285" s="36" t="s">
        <v>106</v>
      </c>
    </row>
    <row r="286" spans="12:13" x14ac:dyDescent="0.2">
      <c r="L286" s="30" t="s">
        <v>259</v>
      </c>
      <c r="M286" s="37" t="s">
        <v>106</v>
      </c>
    </row>
    <row r="287" spans="12:13" x14ac:dyDescent="0.2">
      <c r="L287" s="29" t="s">
        <v>466</v>
      </c>
      <c r="M287" s="36" t="s">
        <v>106</v>
      </c>
    </row>
    <row r="288" spans="12:13" x14ac:dyDescent="0.2">
      <c r="L288" s="30" t="s">
        <v>467</v>
      </c>
      <c r="M288" s="37" t="s">
        <v>106</v>
      </c>
    </row>
    <row r="289" spans="12:13" x14ac:dyDescent="0.2">
      <c r="L289" s="29" t="s">
        <v>468</v>
      </c>
      <c r="M289" s="36" t="s">
        <v>106</v>
      </c>
    </row>
    <row r="290" spans="12:13" x14ac:dyDescent="0.2">
      <c r="L290" s="30" t="s">
        <v>353</v>
      </c>
      <c r="M290" s="37" t="s">
        <v>106</v>
      </c>
    </row>
    <row r="291" spans="12:13" x14ac:dyDescent="0.2">
      <c r="L291" s="29" t="s">
        <v>469</v>
      </c>
      <c r="M291" s="36" t="s">
        <v>106</v>
      </c>
    </row>
    <row r="292" spans="12:13" x14ac:dyDescent="0.2">
      <c r="L292" s="30" t="s">
        <v>470</v>
      </c>
      <c r="M292" s="37" t="s">
        <v>106</v>
      </c>
    </row>
    <row r="293" spans="12:13" x14ac:dyDescent="0.2">
      <c r="L293" s="29" t="s">
        <v>471</v>
      </c>
      <c r="M293" s="36" t="s">
        <v>106</v>
      </c>
    </row>
    <row r="294" spans="12:13" x14ac:dyDescent="0.2">
      <c r="L294" s="30" t="s">
        <v>472</v>
      </c>
      <c r="M294" s="37" t="s">
        <v>106</v>
      </c>
    </row>
    <row r="295" spans="12:13" x14ac:dyDescent="0.2">
      <c r="L295" s="29" t="s">
        <v>473</v>
      </c>
      <c r="M295" s="36" t="s">
        <v>106</v>
      </c>
    </row>
    <row r="296" spans="12:13" x14ac:dyDescent="0.2">
      <c r="L296" s="30" t="s">
        <v>474</v>
      </c>
      <c r="M296" s="37" t="s">
        <v>106</v>
      </c>
    </row>
    <row r="297" spans="12:13" x14ac:dyDescent="0.2">
      <c r="L297" s="29" t="s">
        <v>475</v>
      </c>
      <c r="M297" s="36" t="s">
        <v>106</v>
      </c>
    </row>
    <row r="298" spans="12:13" x14ac:dyDescent="0.2">
      <c r="L298" s="30" t="s">
        <v>476</v>
      </c>
      <c r="M298" s="37" t="s">
        <v>106</v>
      </c>
    </row>
    <row r="299" spans="12:13" x14ac:dyDescent="0.2">
      <c r="L299" s="29" t="s">
        <v>477</v>
      </c>
      <c r="M299" s="36" t="s">
        <v>106</v>
      </c>
    </row>
    <row r="300" spans="12:13" x14ac:dyDescent="0.2">
      <c r="L300" s="30" t="s">
        <v>478</v>
      </c>
      <c r="M300" s="37" t="s">
        <v>106</v>
      </c>
    </row>
    <row r="301" spans="12:13" x14ac:dyDescent="0.2">
      <c r="L301" s="29" t="s">
        <v>479</v>
      </c>
      <c r="M301" s="36" t="s">
        <v>106</v>
      </c>
    </row>
    <row r="302" spans="12:13" x14ac:dyDescent="0.2">
      <c r="L302" s="30" t="s">
        <v>480</v>
      </c>
      <c r="M302" s="37" t="s">
        <v>106</v>
      </c>
    </row>
    <row r="303" spans="12:13" x14ac:dyDescent="0.2">
      <c r="L303" s="29" t="s">
        <v>272</v>
      </c>
      <c r="M303" s="36" t="s">
        <v>106</v>
      </c>
    </row>
    <row r="304" spans="12:13" x14ac:dyDescent="0.2">
      <c r="L304" s="30" t="s">
        <v>481</v>
      </c>
      <c r="M304" s="37" t="s">
        <v>106</v>
      </c>
    </row>
    <row r="305" spans="12:13" x14ac:dyDescent="0.2">
      <c r="L305" s="29" t="s">
        <v>314</v>
      </c>
      <c r="M305" s="36" t="s">
        <v>106</v>
      </c>
    </row>
    <row r="306" spans="12:13" x14ac:dyDescent="0.2">
      <c r="L306" s="30" t="s">
        <v>482</v>
      </c>
      <c r="M306" s="37" t="s">
        <v>63</v>
      </c>
    </row>
    <row r="307" spans="12:13" x14ac:dyDescent="0.2">
      <c r="L307" s="29" t="s">
        <v>483</v>
      </c>
      <c r="M307" s="36" t="s">
        <v>63</v>
      </c>
    </row>
    <row r="308" spans="12:13" x14ac:dyDescent="0.2">
      <c r="L308" s="30" t="s">
        <v>484</v>
      </c>
      <c r="M308" s="37" t="s">
        <v>63</v>
      </c>
    </row>
    <row r="309" spans="12:13" x14ac:dyDescent="0.2">
      <c r="L309" s="29" t="s">
        <v>485</v>
      </c>
      <c r="M309" s="36" t="s">
        <v>63</v>
      </c>
    </row>
    <row r="310" spans="12:13" x14ac:dyDescent="0.2">
      <c r="L310" s="30" t="s">
        <v>486</v>
      </c>
      <c r="M310" s="37" t="s">
        <v>63</v>
      </c>
    </row>
    <row r="311" spans="12:13" x14ac:dyDescent="0.2">
      <c r="L311" s="29" t="s">
        <v>487</v>
      </c>
      <c r="M311" s="36" t="s">
        <v>63</v>
      </c>
    </row>
    <row r="312" spans="12:13" x14ac:dyDescent="0.2">
      <c r="L312" s="30" t="s">
        <v>488</v>
      </c>
      <c r="M312" s="37" t="s">
        <v>63</v>
      </c>
    </row>
    <row r="313" spans="12:13" x14ac:dyDescent="0.2">
      <c r="L313" s="29" t="s">
        <v>489</v>
      </c>
      <c r="M313" s="36" t="s">
        <v>63</v>
      </c>
    </row>
    <row r="314" spans="12:13" x14ac:dyDescent="0.2">
      <c r="L314" s="30" t="s">
        <v>490</v>
      </c>
      <c r="M314" s="37" t="s">
        <v>105</v>
      </c>
    </row>
    <row r="315" spans="12:13" x14ac:dyDescent="0.2">
      <c r="L315" s="29" t="s">
        <v>491</v>
      </c>
      <c r="M315" s="36" t="s">
        <v>105</v>
      </c>
    </row>
    <row r="316" spans="12:13" x14ac:dyDescent="0.2">
      <c r="L316" s="30" t="s">
        <v>492</v>
      </c>
      <c r="M316" s="37" t="s">
        <v>105</v>
      </c>
    </row>
    <row r="317" spans="12:13" x14ac:dyDescent="0.2">
      <c r="L317" s="29" t="s">
        <v>493</v>
      </c>
      <c r="M317" s="36" t="s">
        <v>494</v>
      </c>
    </row>
    <row r="318" spans="12:13" x14ac:dyDescent="0.2">
      <c r="L318" s="30" t="s">
        <v>495</v>
      </c>
      <c r="M318" s="37" t="s">
        <v>104</v>
      </c>
    </row>
    <row r="319" spans="12:13" x14ac:dyDescent="0.2">
      <c r="L319" s="29" t="s">
        <v>496</v>
      </c>
      <c r="M319" s="36" t="s">
        <v>104</v>
      </c>
    </row>
    <row r="320" spans="12:13" x14ac:dyDescent="0.2">
      <c r="L320" s="30" t="s">
        <v>497</v>
      </c>
      <c r="M320" s="37" t="s">
        <v>104</v>
      </c>
    </row>
    <row r="321" spans="12:13" x14ac:dyDescent="0.2">
      <c r="L321" s="29" t="s">
        <v>498</v>
      </c>
      <c r="M321" s="36" t="s">
        <v>104</v>
      </c>
    </row>
    <row r="322" spans="12:13" x14ac:dyDescent="0.2">
      <c r="L322" s="30" t="s">
        <v>499</v>
      </c>
      <c r="M322" s="37" t="s">
        <v>104</v>
      </c>
    </row>
    <row r="323" spans="12:13" x14ac:dyDescent="0.2">
      <c r="L323" s="29" t="s">
        <v>500</v>
      </c>
      <c r="M323" s="36" t="s">
        <v>104</v>
      </c>
    </row>
    <row r="324" spans="12:13" x14ac:dyDescent="0.2">
      <c r="L324" s="30" t="s">
        <v>215</v>
      </c>
      <c r="M324" s="37" t="s">
        <v>104</v>
      </c>
    </row>
    <row r="325" spans="12:13" x14ac:dyDescent="0.2">
      <c r="L325" s="29" t="s">
        <v>501</v>
      </c>
      <c r="M325" s="36" t="s">
        <v>104</v>
      </c>
    </row>
    <row r="326" spans="12:13" x14ac:dyDescent="0.2">
      <c r="L326" s="30" t="s">
        <v>502</v>
      </c>
      <c r="M326" s="37" t="s">
        <v>104</v>
      </c>
    </row>
    <row r="327" spans="12:13" x14ac:dyDescent="0.2">
      <c r="L327" s="29" t="s">
        <v>221</v>
      </c>
      <c r="M327" s="36" t="s">
        <v>104</v>
      </c>
    </row>
    <row r="328" spans="12:13" x14ac:dyDescent="0.2">
      <c r="L328" s="30" t="s">
        <v>503</v>
      </c>
      <c r="M328" s="37" t="s">
        <v>104</v>
      </c>
    </row>
    <row r="329" spans="12:13" x14ac:dyDescent="0.2">
      <c r="L329" s="29" t="s">
        <v>325</v>
      </c>
      <c r="M329" s="36" t="s">
        <v>104</v>
      </c>
    </row>
    <row r="330" spans="12:13" x14ac:dyDescent="0.2">
      <c r="L330" s="30" t="s">
        <v>504</v>
      </c>
      <c r="M330" s="37" t="s">
        <v>104</v>
      </c>
    </row>
    <row r="331" spans="12:13" x14ac:dyDescent="0.2">
      <c r="L331" s="29" t="s">
        <v>505</v>
      </c>
      <c r="M331" s="36" t="s">
        <v>104</v>
      </c>
    </row>
    <row r="332" spans="12:13" x14ac:dyDescent="0.2">
      <c r="L332" s="30" t="s">
        <v>506</v>
      </c>
      <c r="M332" s="37" t="s">
        <v>104</v>
      </c>
    </row>
    <row r="333" spans="12:13" x14ac:dyDescent="0.2">
      <c r="L333" s="29" t="s">
        <v>507</v>
      </c>
      <c r="M333" s="36" t="s">
        <v>104</v>
      </c>
    </row>
    <row r="334" spans="12:13" x14ac:dyDescent="0.2">
      <c r="L334" s="30" t="s">
        <v>234</v>
      </c>
      <c r="M334" s="37" t="s">
        <v>104</v>
      </c>
    </row>
    <row r="335" spans="12:13" x14ac:dyDescent="0.2">
      <c r="L335" s="29" t="s">
        <v>508</v>
      </c>
      <c r="M335" s="36" t="s">
        <v>104</v>
      </c>
    </row>
    <row r="336" spans="12:13" x14ac:dyDescent="0.2">
      <c r="L336" s="30" t="s">
        <v>237</v>
      </c>
      <c r="M336" s="37" t="s">
        <v>104</v>
      </c>
    </row>
    <row r="337" spans="12:13" x14ac:dyDescent="0.2">
      <c r="L337" s="29" t="s">
        <v>509</v>
      </c>
      <c r="M337" s="36" t="s">
        <v>104</v>
      </c>
    </row>
    <row r="338" spans="12:13" x14ac:dyDescent="0.2">
      <c r="L338" s="30" t="s">
        <v>510</v>
      </c>
      <c r="M338" s="37" t="s">
        <v>104</v>
      </c>
    </row>
    <row r="339" spans="12:13" x14ac:dyDescent="0.2">
      <c r="L339" s="29" t="s">
        <v>511</v>
      </c>
      <c r="M339" s="36" t="s">
        <v>104</v>
      </c>
    </row>
    <row r="340" spans="12:13" x14ac:dyDescent="0.2">
      <c r="L340" s="30" t="s">
        <v>512</v>
      </c>
      <c r="M340" s="37" t="s">
        <v>104</v>
      </c>
    </row>
    <row r="341" spans="12:13" x14ac:dyDescent="0.2">
      <c r="L341" s="29" t="s">
        <v>513</v>
      </c>
      <c r="M341" s="36" t="s">
        <v>104</v>
      </c>
    </row>
    <row r="342" spans="12:13" x14ac:dyDescent="0.2">
      <c r="L342" s="30" t="s">
        <v>514</v>
      </c>
      <c r="M342" s="37" t="s">
        <v>104</v>
      </c>
    </row>
    <row r="343" spans="12:13" x14ac:dyDescent="0.2">
      <c r="L343" s="29" t="s">
        <v>515</v>
      </c>
      <c r="M343" s="36" t="s">
        <v>104</v>
      </c>
    </row>
    <row r="344" spans="12:13" x14ac:dyDescent="0.2">
      <c r="L344" s="30" t="s">
        <v>516</v>
      </c>
      <c r="M344" s="37" t="s">
        <v>104</v>
      </c>
    </row>
    <row r="345" spans="12:13" x14ac:dyDescent="0.2">
      <c r="L345" s="29" t="s">
        <v>517</v>
      </c>
      <c r="M345" s="36" t="s">
        <v>104</v>
      </c>
    </row>
    <row r="346" spans="12:13" x14ac:dyDescent="0.2">
      <c r="L346" s="30" t="s">
        <v>518</v>
      </c>
      <c r="M346" s="37" t="s">
        <v>104</v>
      </c>
    </row>
    <row r="347" spans="12:13" x14ac:dyDescent="0.2">
      <c r="L347" s="29" t="s">
        <v>519</v>
      </c>
      <c r="M347" s="36" t="s">
        <v>104</v>
      </c>
    </row>
    <row r="348" spans="12:13" x14ac:dyDescent="0.2">
      <c r="L348" s="30" t="s">
        <v>520</v>
      </c>
      <c r="M348" s="37" t="s">
        <v>104</v>
      </c>
    </row>
    <row r="349" spans="12:13" x14ac:dyDescent="0.2">
      <c r="L349" s="29" t="s">
        <v>243</v>
      </c>
      <c r="M349" s="36" t="s">
        <v>104</v>
      </c>
    </row>
    <row r="350" spans="12:13" x14ac:dyDescent="0.2">
      <c r="L350" s="30" t="s">
        <v>244</v>
      </c>
      <c r="M350" s="37" t="s">
        <v>104</v>
      </c>
    </row>
    <row r="351" spans="12:13" x14ac:dyDescent="0.2">
      <c r="L351" s="29" t="s">
        <v>343</v>
      </c>
      <c r="M351" s="36" t="s">
        <v>104</v>
      </c>
    </row>
    <row r="352" spans="12:13" x14ac:dyDescent="0.2">
      <c r="L352" s="30" t="s">
        <v>388</v>
      </c>
      <c r="M352" s="37" t="s">
        <v>104</v>
      </c>
    </row>
    <row r="353" spans="12:13" x14ac:dyDescent="0.2">
      <c r="L353" s="29" t="s">
        <v>248</v>
      </c>
      <c r="M353" s="36" t="s">
        <v>104</v>
      </c>
    </row>
    <row r="354" spans="12:13" x14ac:dyDescent="0.2">
      <c r="L354" s="30" t="s">
        <v>521</v>
      </c>
      <c r="M354" s="37" t="s">
        <v>104</v>
      </c>
    </row>
    <row r="355" spans="12:13" x14ac:dyDescent="0.2">
      <c r="L355" s="29" t="s">
        <v>522</v>
      </c>
      <c r="M355" s="36" t="s">
        <v>104</v>
      </c>
    </row>
    <row r="356" spans="12:13" x14ac:dyDescent="0.2">
      <c r="L356" s="30" t="s">
        <v>523</v>
      </c>
      <c r="M356" s="37" t="s">
        <v>104</v>
      </c>
    </row>
    <row r="357" spans="12:13" x14ac:dyDescent="0.2">
      <c r="L357" s="29" t="s">
        <v>252</v>
      </c>
      <c r="M357" s="36" t="s">
        <v>104</v>
      </c>
    </row>
    <row r="358" spans="12:13" x14ac:dyDescent="0.2">
      <c r="L358" s="30" t="s">
        <v>524</v>
      </c>
      <c r="M358" s="37" t="s">
        <v>104</v>
      </c>
    </row>
    <row r="359" spans="12:13" x14ac:dyDescent="0.2">
      <c r="L359" s="29" t="s">
        <v>254</v>
      </c>
      <c r="M359" s="36" t="s">
        <v>104</v>
      </c>
    </row>
    <row r="360" spans="12:13" x14ac:dyDescent="0.2">
      <c r="L360" s="30" t="s">
        <v>525</v>
      </c>
      <c r="M360" s="37" t="s">
        <v>104</v>
      </c>
    </row>
    <row r="361" spans="12:13" x14ac:dyDescent="0.2">
      <c r="L361" s="29" t="s">
        <v>257</v>
      </c>
      <c r="M361" s="36" t="s">
        <v>104</v>
      </c>
    </row>
    <row r="362" spans="12:13" x14ac:dyDescent="0.2">
      <c r="L362" s="30" t="s">
        <v>526</v>
      </c>
      <c r="M362" s="37" t="s">
        <v>104</v>
      </c>
    </row>
    <row r="363" spans="12:13" x14ac:dyDescent="0.2">
      <c r="L363" s="29" t="s">
        <v>527</v>
      </c>
      <c r="M363" s="36" t="s">
        <v>104</v>
      </c>
    </row>
    <row r="364" spans="12:13" x14ac:dyDescent="0.2">
      <c r="L364" s="30" t="s">
        <v>528</v>
      </c>
      <c r="M364" s="37" t="s">
        <v>104</v>
      </c>
    </row>
    <row r="365" spans="12:13" x14ac:dyDescent="0.2">
      <c r="L365" s="29" t="s">
        <v>400</v>
      </c>
      <c r="M365" s="36" t="s">
        <v>104</v>
      </c>
    </row>
    <row r="366" spans="12:13" x14ac:dyDescent="0.2">
      <c r="L366" s="30" t="s">
        <v>529</v>
      </c>
      <c r="M366" s="37" t="s">
        <v>104</v>
      </c>
    </row>
    <row r="367" spans="12:13" x14ac:dyDescent="0.2">
      <c r="L367" s="29" t="s">
        <v>530</v>
      </c>
      <c r="M367" s="36" t="s">
        <v>104</v>
      </c>
    </row>
    <row r="368" spans="12:13" x14ac:dyDescent="0.2">
      <c r="L368" s="30" t="s">
        <v>531</v>
      </c>
      <c r="M368" s="37" t="s">
        <v>104</v>
      </c>
    </row>
    <row r="369" spans="12:13" x14ac:dyDescent="0.2">
      <c r="L369" s="29" t="s">
        <v>532</v>
      </c>
      <c r="M369" s="36" t="s">
        <v>104</v>
      </c>
    </row>
    <row r="370" spans="12:13" x14ac:dyDescent="0.2">
      <c r="L370" s="30" t="s">
        <v>355</v>
      </c>
      <c r="M370" s="37" t="s">
        <v>104</v>
      </c>
    </row>
    <row r="371" spans="12:13" x14ac:dyDescent="0.2">
      <c r="L371" s="29" t="s">
        <v>533</v>
      </c>
      <c r="M371" s="36" t="s">
        <v>104</v>
      </c>
    </row>
    <row r="372" spans="12:13" x14ac:dyDescent="0.2">
      <c r="L372" s="30" t="s">
        <v>534</v>
      </c>
      <c r="M372" s="37" t="s">
        <v>104</v>
      </c>
    </row>
    <row r="373" spans="12:13" x14ac:dyDescent="0.2">
      <c r="L373" s="29" t="s">
        <v>535</v>
      </c>
      <c r="M373" s="36" t="s">
        <v>104</v>
      </c>
    </row>
    <row r="374" spans="12:13" x14ac:dyDescent="0.2">
      <c r="L374" s="30" t="s">
        <v>536</v>
      </c>
      <c r="M374" s="37" t="s">
        <v>104</v>
      </c>
    </row>
    <row r="375" spans="12:13" x14ac:dyDescent="0.2">
      <c r="L375" s="29" t="s">
        <v>537</v>
      </c>
      <c r="M375" s="36" t="s">
        <v>104</v>
      </c>
    </row>
    <row r="376" spans="12:13" x14ac:dyDescent="0.2">
      <c r="L376" s="30" t="s">
        <v>538</v>
      </c>
      <c r="M376" s="37" t="s">
        <v>104</v>
      </c>
    </row>
    <row r="377" spans="12:13" x14ac:dyDescent="0.2">
      <c r="L377" s="29" t="s">
        <v>267</v>
      </c>
      <c r="M377" s="36" t="s">
        <v>104</v>
      </c>
    </row>
    <row r="378" spans="12:13" x14ac:dyDescent="0.2">
      <c r="L378" s="30" t="s">
        <v>539</v>
      </c>
      <c r="M378" s="37" t="s">
        <v>104</v>
      </c>
    </row>
    <row r="379" spans="12:13" x14ac:dyDescent="0.2">
      <c r="L379" s="29" t="s">
        <v>540</v>
      </c>
      <c r="M379" s="36" t="s">
        <v>104</v>
      </c>
    </row>
    <row r="380" spans="12:13" x14ac:dyDescent="0.2">
      <c r="L380" s="30" t="s">
        <v>367</v>
      </c>
      <c r="M380" s="37" t="s">
        <v>104</v>
      </c>
    </row>
    <row r="381" spans="12:13" x14ac:dyDescent="0.2">
      <c r="L381" s="29" t="s">
        <v>541</v>
      </c>
      <c r="M381" s="36" t="s">
        <v>104</v>
      </c>
    </row>
    <row r="382" spans="12:13" x14ac:dyDescent="0.2">
      <c r="L382" s="30" t="s">
        <v>542</v>
      </c>
      <c r="M382" s="37" t="s">
        <v>104</v>
      </c>
    </row>
    <row r="383" spans="12:13" x14ac:dyDescent="0.2">
      <c r="L383" s="29" t="s">
        <v>543</v>
      </c>
      <c r="M383" s="36" t="s">
        <v>104</v>
      </c>
    </row>
    <row r="384" spans="12:13" x14ac:dyDescent="0.2">
      <c r="L384" s="30" t="s">
        <v>272</v>
      </c>
      <c r="M384" s="37" t="s">
        <v>104</v>
      </c>
    </row>
    <row r="385" spans="12:13" x14ac:dyDescent="0.2">
      <c r="L385" s="29" t="s">
        <v>544</v>
      </c>
      <c r="M385" s="36" t="s">
        <v>103</v>
      </c>
    </row>
    <row r="386" spans="12:13" x14ac:dyDescent="0.2">
      <c r="L386" s="30" t="s">
        <v>545</v>
      </c>
      <c r="M386" s="37" t="s">
        <v>103</v>
      </c>
    </row>
    <row r="387" spans="12:13" x14ac:dyDescent="0.2">
      <c r="L387" s="29" t="s">
        <v>546</v>
      </c>
      <c r="M387" s="36" t="s">
        <v>103</v>
      </c>
    </row>
    <row r="388" spans="12:13" x14ac:dyDescent="0.2">
      <c r="L388" s="30" t="s">
        <v>496</v>
      </c>
      <c r="M388" s="37" t="s">
        <v>103</v>
      </c>
    </row>
    <row r="389" spans="12:13" x14ac:dyDescent="0.2">
      <c r="L389" s="29" t="s">
        <v>209</v>
      </c>
      <c r="M389" s="36" t="s">
        <v>103</v>
      </c>
    </row>
    <row r="390" spans="12:13" x14ac:dyDescent="0.2">
      <c r="L390" s="30" t="s">
        <v>547</v>
      </c>
      <c r="M390" s="37" t="s">
        <v>103</v>
      </c>
    </row>
    <row r="391" spans="12:13" x14ac:dyDescent="0.2">
      <c r="L391" s="29" t="s">
        <v>548</v>
      </c>
      <c r="M391" s="36" t="s">
        <v>103</v>
      </c>
    </row>
    <row r="392" spans="12:13" x14ac:dyDescent="0.2">
      <c r="L392" s="30" t="s">
        <v>549</v>
      </c>
      <c r="M392" s="37" t="s">
        <v>103</v>
      </c>
    </row>
    <row r="393" spans="12:13" x14ac:dyDescent="0.2">
      <c r="L393" s="29" t="s">
        <v>550</v>
      </c>
      <c r="M393" s="36" t="s">
        <v>103</v>
      </c>
    </row>
    <row r="394" spans="12:13" x14ac:dyDescent="0.2">
      <c r="L394" s="30" t="s">
        <v>551</v>
      </c>
      <c r="M394" s="37" t="s">
        <v>103</v>
      </c>
    </row>
    <row r="395" spans="12:13" x14ac:dyDescent="0.2">
      <c r="L395" s="29" t="s">
        <v>211</v>
      </c>
      <c r="M395" s="36" t="s">
        <v>103</v>
      </c>
    </row>
    <row r="396" spans="12:13" x14ac:dyDescent="0.2">
      <c r="L396" s="30" t="s">
        <v>552</v>
      </c>
      <c r="M396" s="37" t="s">
        <v>103</v>
      </c>
    </row>
    <row r="397" spans="12:13" x14ac:dyDescent="0.2">
      <c r="L397" s="29" t="s">
        <v>553</v>
      </c>
      <c r="M397" s="36" t="s">
        <v>103</v>
      </c>
    </row>
    <row r="398" spans="12:13" x14ac:dyDescent="0.2">
      <c r="L398" s="30" t="s">
        <v>554</v>
      </c>
      <c r="M398" s="37" t="s">
        <v>103</v>
      </c>
    </row>
    <row r="399" spans="12:13" x14ac:dyDescent="0.2">
      <c r="L399" s="29" t="s">
        <v>555</v>
      </c>
      <c r="M399" s="36" t="s">
        <v>103</v>
      </c>
    </row>
    <row r="400" spans="12:13" x14ac:dyDescent="0.2">
      <c r="L400" s="30" t="s">
        <v>556</v>
      </c>
      <c r="M400" s="37" t="s">
        <v>103</v>
      </c>
    </row>
    <row r="401" spans="12:13" x14ac:dyDescent="0.2">
      <c r="L401" s="29" t="s">
        <v>557</v>
      </c>
      <c r="M401" s="36" t="s">
        <v>103</v>
      </c>
    </row>
    <row r="402" spans="12:13" x14ac:dyDescent="0.2">
      <c r="L402" s="30" t="s">
        <v>558</v>
      </c>
      <c r="M402" s="37" t="s">
        <v>103</v>
      </c>
    </row>
    <row r="403" spans="12:13" x14ac:dyDescent="0.2">
      <c r="L403" s="29" t="s">
        <v>215</v>
      </c>
      <c r="M403" s="36" t="s">
        <v>103</v>
      </c>
    </row>
    <row r="404" spans="12:13" x14ac:dyDescent="0.2">
      <c r="L404" s="30" t="s">
        <v>559</v>
      </c>
      <c r="M404" s="37" t="s">
        <v>103</v>
      </c>
    </row>
    <row r="405" spans="12:13" x14ac:dyDescent="0.2">
      <c r="L405" s="29" t="s">
        <v>560</v>
      </c>
      <c r="M405" s="36" t="s">
        <v>103</v>
      </c>
    </row>
    <row r="406" spans="12:13" x14ac:dyDescent="0.2">
      <c r="L406" s="30" t="s">
        <v>321</v>
      </c>
      <c r="M406" s="37" t="s">
        <v>103</v>
      </c>
    </row>
    <row r="407" spans="12:13" x14ac:dyDescent="0.2">
      <c r="L407" s="29" t="s">
        <v>561</v>
      </c>
      <c r="M407" s="36" t="s">
        <v>103</v>
      </c>
    </row>
    <row r="408" spans="12:13" x14ac:dyDescent="0.2">
      <c r="L408" s="30" t="s">
        <v>562</v>
      </c>
      <c r="M408" s="37" t="s">
        <v>103</v>
      </c>
    </row>
    <row r="409" spans="12:13" x14ac:dyDescent="0.2">
      <c r="L409" s="29" t="s">
        <v>563</v>
      </c>
      <c r="M409" s="36" t="s">
        <v>103</v>
      </c>
    </row>
    <row r="410" spans="12:13" x14ac:dyDescent="0.2">
      <c r="L410" s="30" t="s">
        <v>564</v>
      </c>
      <c r="M410" s="37" t="s">
        <v>103</v>
      </c>
    </row>
    <row r="411" spans="12:13" x14ac:dyDescent="0.2">
      <c r="L411" s="29" t="s">
        <v>565</v>
      </c>
      <c r="M411" s="36" t="s">
        <v>103</v>
      </c>
    </row>
    <row r="412" spans="12:13" x14ac:dyDescent="0.2">
      <c r="L412" s="30" t="s">
        <v>217</v>
      </c>
      <c r="M412" s="37" t="s">
        <v>103</v>
      </c>
    </row>
    <row r="413" spans="12:13" x14ac:dyDescent="0.2">
      <c r="L413" s="29" t="s">
        <v>220</v>
      </c>
      <c r="M413" s="36" t="s">
        <v>103</v>
      </c>
    </row>
    <row r="414" spans="12:13" x14ac:dyDescent="0.2">
      <c r="L414" s="30" t="s">
        <v>221</v>
      </c>
      <c r="M414" s="37" t="s">
        <v>103</v>
      </c>
    </row>
    <row r="415" spans="12:13" x14ac:dyDescent="0.2">
      <c r="L415" s="29" t="s">
        <v>566</v>
      </c>
      <c r="M415" s="36" t="s">
        <v>103</v>
      </c>
    </row>
    <row r="416" spans="12:13" x14ac:dyDescent="0.2">
      <c r="L416" s="30" t="s">
        <v>567</v>
      </c>
      <c r="M416" s="37" t="s">
        <v>103</v>
      </c>
    </row>
    <row r="417" spans="12:13" x14ac:dyDescent="0.2">
      <c r="L417" s="29" t="s">
        <v>568</v>
      </c>
      <c r="M417" s="36" t="s">
        <v>103</v>
      </c>
    </row>
    <row r="418" spans="12:13" x14ac:dyDescent="0.2">
      <c r="L418" s="30" t="s">
        <v>223</v>
      </c>
      <c r="M418" s="37" t="s">
        <v>103</v>
      </c>
    </row>
    <row r="419" spans="12:13" x14ac:dyDescent="0.2">
      <c r="L419" s="29" t="s">
        <v>569</v>
      </c>
      <c r="M419" s="36" t="s">
        <v>103</v>
      </c>
    </row>
    <row r="420" spans="12:13" x14ac:dyDescent="0.2">
      <c r="L420" s="30" t="s">
        <v>325</v>
      </c>
      <c r="M420" s="37" t="s">
        <v>103</v>
      </c>
    </row>
    <row r="421" spans="12:13" x14ac:dyDescent="0.2">
      <c r="L421" s="29" t="s">
        <v>570</v>
      </c>
      <c r="M421" s="36" t="s">
        <v>103</v>
      </c>
    </row>
    <row r="422" spans="12:13" x14ac:dyDescent="0.2">
      <c r="L422" s="30" t="s">
        <v>571</v>
      </c>
      <c r="M422" s="37" t="s">
        <v>103</v>
      </c>
    </row>
    <row r="423" spans="12:13" x14ac:dyDescent="0.2">
      <c r="L423" s="29" t="s">
        <v>328</v>
      </c>
      <c r="M423" s="36" t="s">
        <v>103</v>
      </c>
    </row>
    <row r="424" spans="12:13" x14ac:dyDescent="0.2">
      <c r="L424" s="30" t="s">
        <v>572</v>
      </c>
      <c r="M424" s="37" t="s">
        <v>103</v>
      </c>
    </row>
    <row r="425" spans="12:13" x14ac:dyDescent="0.2">
      <c r="L425" s="29" t="s">
        <v>504</v>
      </c>
      <c r="M425" s="36" t="s">
        <v>103</v>
      </c>
    </row>
    <row r="426" spans="12:13" x14ac:dyDescent="0.2">
      <c r="L426" s="30" t="s">
        <v>573</v>
      </c>
      <c r="M426" s="37" t="s">
        <v>103</v>
      </c>
    </row>
    <row r="427" spans="12:13" x14ac:dyDescent="0.2">
      <c r="L427" s="29" t="s">
        <v>574</v>
      </c>
      <c r="M427" s="36" t="s">
        <v>103</v>
      </c>
    </row>
    <row r="428" spans="12:13" x14ac:dyDescent="0.2">
      <c r="L428" s="30" t="s">
        <v>575</v>
      </c>
      <c r="M428" s="37" t="s">
        <v>103</v>
      </c>
    </row>
    <row r="429" spans="12:13" x14ac:dyDescent="0.2">
      <c r="L429" s="29" t="s">
        <v>576</v>
      </c>
      <c r="M429" s="36" t="s">
        <v>103</v>
      </c>
    </row>
    <row r="430" spans="12:13" x14ac:dyDescent="0.2">
      <c r="L430" s="30" t="s">
        <v>577</v>
      </c>
      <c r="M430" s="37" t="s">
        <v>103</v>
      </c>
    </row>
    <row r="431" spans="12:13" x14ac:dyDescent="0.2">
      <c r="L431" s="29" t="s">
        <v>578</v>
      </c>
      <c r="M431" s="36" t="s">
        <v>103</v>
      </c>
    </row>
    <row r="432" spans="12:13" x14ac:dyDescent="0.2">
      <c r="L432" s="30" t="s">
        <v>445</v>
      </c>
      <c r="M432" s="37" t="s">
        <v>103</v>
      </c>
    </row>
    <row r="433" spans="12:13" x14ac:dyDescent="0.2">
      <c r="L433" s="29" t="s">
        <v>579</v>
      </c>
      <c r="M433" s="36" t="s">
        <v>103</v>
      </c>
    </row>
    <row r="434" spans="12:13" x14ac:dyDescent="0.2">
      <c r="L434" s="30" t="s">
        <v>580</v>
      </c>
      <c r="M434" s="37" t="s">
        <v>103</v>
      </c>
    </row>
    <row r="435" spans="12:13" x14ac:dyDescent="0.2">
      <c r="L435" s="29" t="s">
        <v>581</v>
      </c>
      <c r="M435" s="36" t="s">
        <v>103</v>
      </c>
    </row>
    <row r="436" spans="12:13" x14ac:dyDescent="0.2">
      <c r="L436" s="30" t="s">
        <v>447</v>
      </c>
      <c r="M436" s="37" t="s">
        <v>103</v>
      </c>
    </row>
    <row r="437" spans="12:13" x14ac:dyDescent="0.2">
      <c r="L437" s="29" t="s">
        <v>582</v>
      </c>
      <c r="M437" s="36" t="s">
        <v>103</v>
      </c>
    </row>
    <row r="438" spans="12:13" x14ac:dyDescent="0.2">
      <c r="L438" s="30" t="s">
        <v>583</v>
      </c>
      <c r="M438" s="37" t="s">
        <v>103</v>
      </c>
    </row>
    <row r="439" spans="12:13" x14ac:dyDescent="0.2">
      <c r="L439" s="29" t="s">
        <v>584</v>
      </c>
      <c r="M439" s="36" t="s">
        <v>103</v>
      </c>
    </row>
    <row r="440" spans="12:13" x14ac:dyDescent="0.2">
      <c r="L440" s="30" t="s">
        <v>236</v>
      </c>
      <c r="M440" s="37" t="s">
        <v>103</v>
      </c>
    </row>
    <row r="441" spans="12:13" x14ac:dyDescent="0.2">
      <c r="L441" s="29" t="s">
        <v>585</v>
      </c>
      <c r="M441" s="36" t="s">
        <v>103</v>
      </c>
    </row>
    <row r="442" spans="12:13" x14ac:dyDescent="0.2">
      <c r="L442" s="30" t="s">
        <v>586</v>
      </c>
      <c r="M442" s="37" t="s">
        <v>103</v>
      </c>
    </row>
    <row r="443" spans="12:13" x14ac:dyDescent="0.2">
      <c r="L443" s="29" t="s">
        <v>237</v>
      </c>
      <c r="M443" s="36" t="s">
        <v>103</v>
      </c>
    </row>
    <row r="444" spans="12:13" x14ac:dyDescent="0.2">
      <c r="L444" s="30" t="s">
        <v>334</v>
      </c>
      <c r="M444" s="37" t="s">
        <v>103</v>
      </c>
    </row>
    <row r="445" spans="12:13" x14ac:dyDescent="0.2">
      <c r="L445" s="29" t="s">
        <v>587</v>
      </c>
      <c r="M445" s="36" t="s">
        <v>103</v>
      </c>
    </row>
    <row r="446" spans="12:13" x14ac:dyDescent="0.2">
      <c r="L446" s="30" t="s">
        <v>588</v>
      </c>
      <c r="M446" s="37" t="s">
        <v>103</v>
      </c>
    </row>
    <row r="447" spans="12:13" x14ac:dyDescent="0.2">
      <c r="L447" s="29" t="s">
        <v>589</v>
      </c>
      <c r="M447" s="36" t="s">
        <v>103</v>
      </c>
    </row>
    <row r="448" spans="12:13" x14ac:dyDescent="0.2">
      <c r="L448" s="30" t="s">
        <v>590</v>
      </c>
      <c r="M448" s="37" t="s">
        <v>103</v>
      </c>
    </row>
    <row r="449" spans="12:13" x14ac:dyDescent="0.2">
      <c r="L449" s="29" t="s">
        <v>591</v>
      </c>
      <c r="M449" s="36" t="s">
        <v>103</v>
      </c>
    </row>
    <row r="450" spans="12:13" x14ac:dyDescent="0.2">
      <c r="L450" s="30" t="s">
        <v>239</v>
      </c>
      <c r="M450" s="37" t="s">
        <v>103</v>
      </c>
    </row>
    <row r="451" spans="12:13" x14ac:dyDescent="0.2">
      <c r="L451" s="29" t="s">
        <v>592</v>
      </c>
      <c r="M451" s="36" t="s">
        <v>103</v>
      </c>
    </row>
    <row r="452" spans="12:13" x14ac:dyDescent="0.2">
      <c r="L452" s="30" t="s">
        <v>593</v>
      </c>
      <c r="M452" s="37" t="s">
        <v>103</v>
      </c>
    </row>
    <row r="453" spans="12:13" x14ac:dyDescent="0.2">
      <c r="L453" s="29" t="s">
        <v>594</v>
      </c>
      <c r="M453" s="36" t="s">
        <v>103</v>
      </c>
    </row>
    <row r="454" spans="12:13" x14ac:dyDescent="0.2">
      <c r="L454" s="30" t="s">
        <v>595</v>
      </c>
      <c r="M454" s="37" t="s">
        <v>103</v>
      </c>
    </row>
    <row r="455" spans="12:13" x14ac:dyDescent="0.2">
      <c r="L455" s="29" t="s">
        <v>596</v>
      </c>
      <c r="M455" s="36" t="s">
        <v>103</v>
      </c>
    </row>
    <row r="456" spans="12:13" x14ac:dyDescent="0.2">
      <c r="L456" s="30" t="s">
        <v>597</v>
      </c>
      <c r="M456" s="37" t="s">
        <v>103</v>
      </c>
    </row>
    <row r="457" spans="12:13" x14ac:dyDescent="0.2">
      <c r="L457" s="29" t="s">
        <v>598</v>
      </c>
      <c r="M457" s="36" t="s">
        <v>103</v>
      </c>
    </row>
    <row r="458" spans="12:13" x14ac:dyDescent="0.2">
      <c r="L458" s="30" t="s">
        <v>599</v>
      </c>
      <c r="M458" s="37" t="s">
        <v>103</v>
      </c>
    </row>
    <row r="459" spans="12:13" x14ac:dyDescent="0.2">
      <c r="L459" s="29" t="s">
        <v>241</v>
      </c>
      <c r="M459" s="36" t="s">
        <v>103</v>
      </c>
    </row>
    <row r="460" spans="12:13" x14ac:dyDescent="0.2">
      <c r="L460" s="30" t="s">
        <v>242</v>
      </c>
      <c r="M460" s="37" t="s">
        <v>103</v>
      </c>
    </row>
    <row r="461" spans="12:13" x14ac:dyDescent="0.2">
      <c r="L461" s="29" t="s">
        <v>600</v>
      </c>
      <c r="M461" s="36" t="s">
        <v>103</v>
      </c>
    </row>
    <row r="462" spans="12:13" x14ac:dyDescent="0.2">
      <c r="L462" s="30" t="s">
        <v>243</v>
      </c>
      <c r="M462" s="37" t="s">
        <v>103</v>
      </c>
    </row>
    <row r="463" spans="12:13" x14ac:dyDescent="0.2">
      <c r="L463" s="29" t="s">
        <v>601</v>
      </c>
      <c r="M463" s="36" t="s">
        <v>103</v>
      </c>
    </row>
    <row r="464" spans="12:13" x14ac:dyDescent="0.2">
      <c r="L464" s="30" t="s">
        <v>602</v>
      </c>
      <c r="M464" s="37" t="s">
        <v>103</v>
      </c>
    </row>
    <row r="465" spans="12:13" x14ac:dyDescent="0.2">
      <c r="L465" s="29" t="s">
        <v>244</v>
      </c>
      <c r="M465" s="36" t="s">
        <v>103</v>
      </c>
    </row>
    <row r="466" spans="12:13" x14ac:dyDescent="0.2">
      <c r="L466" s="30" t="s">
        <v>603</v>
      </c>
      <c r="M466" s="37" t="s">
        <v>103</v>
      </c>
    </row>
    <row r="467" spans="12:13" x14ac:dyDescent="0.2">
      <c r="L467" s="29" t="s">
        <v>342</v>
      </c>
      <c r="M467" s="36" t="s">
        <v>103</v>
      </c>
    </row>
    <row r="468" spans="12:13" x14ac:dyDescent="0.2">
      <c r="L468" s="30" t="s">
        <v>604</v>
      </c>
      <c r="M468" s="37" t="s">
        <v>103</v>
      </c>
    </row>
    <row r="469" spans="12:13" x14ac:dyDescent="0.2">
      <c r="L469" s="29" t="s">
        <v>245</v>
      </c>
      <c r="M469" s="36" t="s">
        <v>103</v>
      </c>
    </row>
    <row r="470" spans="12:13" x14ac:dyDescent="0.2">
      <c r="L470" s="30" t="s">
        <v>605</v>
      </c>
      <c r="M470" s="37" t="s">
        <v>103</v>
      </c>
    </row>
    <row r="471" spans="12:13" x14ac:dyDescent="0.2">
      <c r="L471" s="29" t="s">
        <v>606</v>
      </c>
      <c r="M471" s="36" t="s">
        <v>103</v>
      </c>
    </row>
    <row r="472" spans="12:13" x14ac:dyDescent="0.2">
      <c r="L472" s="30" t="s">
        <v>248</v>
      </c>
      <c r="M472" s="37" t="s">
        <v>103</v>
      </c>
    </row>
    <row r="473" spans="12:13" x14ac:dyDescent="0.2">
      <c r="L473" s="29" t="s">
        <v>523</v>
      </c>
      <c r="M473" s="36" t="s">
        <v>103</v>
      </c>
    </row>
    <row r="474" spans="12:13" x14ac:dyDescent="0.2">
      <c r="L474" s="30" t="s">
        <v>344</v>
      </c>
      <c r="M474" s="37" t="s">
        <v>103</v>
      </c>
    </row>
    <row r="475" spans="12:13" x14ac:dyDescent="0.2">
      <c r="L475" s="29" t="s">
        <v>607</v>
      </c>
      <c r="M475" s="36" t="s">
        <v>103</v>
      </c>
    </row>
    <row r="476" spans="12:13" x14ac:dyDescent="0.2">
      <c r="L476" s="30" t="s">
        <v>250</v>
      </c>
      <c r="M476" s="37" t="s">
        <v>103</v>
      </c>
    </row>
    <row r="477" spans="12:13" x14ac:dyDescent="0.2">
      <c r="L477" s="29" t="s">
        <v>608</v>
      </c>
      <c r="M477" s="36" t="s">
        <v>103</v>
      </c>
    </row>
    <row r="478" spans="12:13" x14ac:dyDescent="0.2">
      <c r="L478" s="30" t="s">
        <v>609</v>
      </c>
      <c r="M478" s="37" t="s">
        <v>103</v>
      </c>
    </row>
    <row r="479" spans="12:13" x14ac:dyDescent="0.2">
      <c r="L479" s="29" t="s">
        <v>610</v>
      </c>
      <c r="M479" s="36" t="s">
        <v>103</v>
      </c>
    </row>
    <row r="480" spans="12:13" x14ac:dyDescent="0.2">
      <c r="L480" s="30" t="s">
        <v>251</v>
      </c>
      <c r="M480" s="37" t="s">
        <v>103</v>
      </c>
    </row>
    <row r="481" spans="12:13" x14ac:dyDescent="0.2">
      <c r="L481" s="29" t="s">
        <v>252</v>
      </c>
      <c r="M481" s="36" t="s">
        <v>103</v>
      </c>
    </row>
    <row r="482" spans="12:13" x14ac:dyDescent="0.2">
      <c r="L482" s="30" t="s">
        <v>254</v>
      </c>
      <c r="M482" s="37" t="s">
        <v>103</v>
      </c>
    </row>
    <row r="483" spans="12:13" x14ac:dyDescent="0.2">
      <c r="L483" s="29" t="s">
        <v>611</v>
      </c>
      <c r="M483" s="36" t="s">
        <v>103</v>
      </c>
    </row>
    <row r="484" spans="12:13" x14ac:dyDescent="0.2">
      <c r="L484" s="30" t="s">
        <v>348</v>
      </c>
      <c r="M484" s="37" t="s">
        <v>103</v>
      </c>
    </row>
    <row r="485" spans="12:13" x14ac:dyDescent="0.2">
      <c r="L485" s="29" t="s">
        <v>612</v>
      </c>
      <c r="M485" s="36" t="s">
        <v>103</v>
      </c>
    </row>
    <row r="486" spans="12:13" x14ac:dyDescent="0.2">
      <c r="L486" s="30" t="s">
        <v>257</v>
      </c>
      <c r="M486" s="37" t="s">
        <v>103</v>
      </c>
    </row>
    <row r="487" spans="12:13" x14ac:dyDescent="0.2">
      <c r="L487" s="29" t="s">
        <v>258</v>
      </c>
      <c r="M487" s="36" t="s">
        <v>103</v>
      </c>
    </row>
    <row r="488" spans="12:13" x14ac:dyDescent="0.2">
      <c r="L488" s="30" t="s">
        <v>259</v>
      </c>
      <c r="M488" s="37" t="s">
        <v>103</v>
      </c>
    </row>
    <row r="489" spans="12:13" x14ac:dyDescent="0.2">
      <c r="L489" s="29" t="s">
        <v>613</v>
      </c>
      <c r="M489" s="36" t="s">
        <v>103</v>
      </c>
    </row>
    <row r="490" spans="12:13" x14ac:dyDescent="0.2">
      <c r="L490" s="30" t="s">
        <v>614</v>
      </c>
      <c r="M490" s="37" t="s">
        <v>103</v>
      </c>
    </row>
    <row r="491" spans="12:13" x14ac:dyDescent="0.2">
      <c r="L491" s="29" t="s">
        <v>351</v>
      </c>
      <c r="M491" s="36" t="s">
        <v>103</v>
      </c>
    </row>
    <row r="492" spans="12:13" x14ac:dyDescent="0.2">
      <c r="L492" s="30" t="s">
        <v>615</v>
      </c>
      <c r="M492" s="37" t="s">
        <v>103</v>
      </c>
    </row>
    <row r="493" spans="12:13" x14ac:dyDescent="0.2">
      <c r="L493" s="29" t="s">
        <v>616</v>
      </c>
      <c r="M493" s="36" t="s">
        <v>103</v>
      </c>
    </row>
    <row r="494" spans="12:13" x14ac:dyDescent="0.2">
      <c r="L494" s="30" t="s">
        <v>617</v>
      </c>
      <c r="M494" s="37" t="s">
        <v>103</v>
      </c>
    </row>
    <row r="495" spans="12:13" x14ac:dyDescent="0.2">
      <c r="L495" s="29" t="s">
        <v>618</v>
      </c>
      <c r="M495" s="36" t="s">
        <v>103</v>
      </c>
    </row>
    <row r="496" spans="12:13" x14ac:dyDescent="0.2">
      <c r="L496" s="30" t="s">
        <v>261</v>
      </c>
      <c r="M496" s="37" t="s">
        <v>103</v>
      </c>
    </row>
    <row r="497" spans="12:13" x14ac:dyDescent="0.2">
      <c r="L497" s="29" t="s">
        <v>619</v>
      </c>
      <c r="M497" s="36" t="s">
        <v>103</v>
      </c>
    </row>
    <row r="498" spans="12:13" x14ac:dyDescent="0.2">
      <c r="L498" s="30" t="s">
        <v>262</v>
      </c>
      <c r="M498" s="37" t="s">
        <v>103</v>
      </c>
    </row>
    <row r="499" spans="12:13" x14ac:dyDescent="0.2">
      <c r="L499" s="29" t="s">
        <v>355</v>
      </c>
      <c r="M499" s="36" t="s">
        <v>103</v>
      </c>
    </row>
    <row r="500" spans="12:13" x14ac:dyDescent="0.2">
      <c r="L500" s="30" t="s">
        <v>358</v>
      </c>
      <c r="M500" s="37" t="s">
        <v>103</v>
      </c>
    </row>
    <row r="501" spans="12:13" x14ac:dyDescent="0.2">
      <c r="L501" s="29" t="s">
        <v>533</v>
      </c>
      <c r="M501" s="36" t="s">
        <v>103</v>
      </c>
    </row>
    <row r="502" spans="12:13" x14ac:dyDescent="0.2">
      <c r="L502" s="30" t="s">
        <v>620</v>
      </c>
      <c r="M502" s="37" t="s">
        <v>103</v>
      </c>
    </row>
    <row r="503" spans="12:13" x14ac:dyDescent="0.2">
      <c r="L503" s="29" t="s">
        <v>621</v>
      </c>
      <c r="M503" s="36" t="s">
        <v>103</v>
      </c>
    </row>
    <row r="504" spans="12:13" x14ac:dyDescent="0.2">
      <c r="L504" s="30" t="s">
        <v>263</v>
      </c>
      <c r="M504" s="37" t="s">
        <v>103</v>
      </c>
    </row>
    <row r="505" spans="12:13" x14ac:dyDescent="0.2">
      <c r="L505" s="29" t="s">
        <v>622</v>
      </c>
      <c r="M505" s="36" t="s">
        <v>103</v>
      </c>
    </row>
    <row r="506" spans="12:13" x14ac:dyDescent="0.2">
      <c r="L506" s="30" t="s">
        <v>623</v>
      </c>
      <c r="M506" s="37" t="s">
        <v>103</v>
      </c>
    </row>
    <row r="507" spans="12:13" x14ac:dyDescent="0.2">
      <c r="L507" s="29" t="s">
        <v>624</v>
      </c>
      <c r="M507" s="36" t="s">
        <v>103</v>
      </c>
    </row>
    <row r="508" spans="12:13" x14ac:dyDescent="0.2">
      <c r="L508" s="30" t="s">
        <v>625</v>
      </c>
      <c r="M508" s="37" t="s">
        <v>103</v>
      </c>
    </row>
    <row r="509" spans="12:13" x14ac:dyDescent="0.2">
      <c r="L509" s="29" t="s">
        <v>538</v>
      </c>
      <c r="M509" s="36" t="s">
        <v>103</v>
      </c>
    </row>
    <row r="510" spans="12:13" x14ac:dyDescent="0.2">
      <c r="L510" s="30" t="s">
        <v>626</v>
      </c>
      <c r="M510" s="37" t="s">
        <v>103</v>
      </c>
    </row>
    <row r="511" spans="12:13" x14ac:dyDescent="0.2">
      <c r="L511" s="29" t="s">
        <v>627</v>
      </c>
      <c r="M511" s="36" t="s">
        <v>103</v>
      </c>
    </row>
    <row r="512" spans="12:13" x14ac:dyDescent="0.2">
      <c r="L512" s="30" t="s">
        <v>628</v>
      </c>
      <c r="M512" s="37" t="s">
        <v>103</v>
      </c>
    </row>
    <row r="513" spans="12:13" x14ac:dyDescent="0.2">
      <c r="L513" s="29" t="s">
        <v>267</v>
      </c>
      <c r="M513" s="36" t="s">
        <v>103</v>
      </c>
    </row>
    <row r="514" spans="12:13" x14ac:dyDescent="0.2">
      <c r="L514" s="30" t="s">
        <v>629</v>
      </c>
      <c r="M514" s="37" t="s">
        <v>103</v>
      </c>
    </row>
    <row r="515" spans="12:13" x14ac:dyDescent="0.2">
      <c r="L515" s="29" t="s">
        <v>630</v>
      </c>
      <c r="M515" s="36" t="s">
        <v>103</v>
      </c>
    </row>
    <row r="516" spans="12:13" x14ac:dyDescent="0.2">
      <c r="L516" s="30" t="s">
        <v>631</v>
      </c>
      <c r="M516" s="37" t="s">
        <v>103</v>
      </c>
    </row>
    <row r="517" spans="12:13" x14ac:dyDescent="0.2">
      <c r="L517" s="29" t="s">
        <v>540</v>
      </c>
      <c r="M517" s="36" t="s">
        <v>103</v>
      </c>
    </row>
    <row r="518" spans="12:13" x14ac:dyDescent="0.2">
      <c r="L518" s="30" t="s">
        <v>632</v>
      </c>
      <c r="M518" s="37" t="s">
        <v>103</v>
      </c>
    </row>
    <row r="519" spans="12:13" x14ac:dyDescent="0.2">
      <c r="L519" s="29" t="s">
        <v>633</v>
      </c>
      <c r="M519" s="36" t="s">
        <v>103</v>
      </c>
    </row>
    <row r="520" spans="12:13" x14ac:dyDescent="0.2">
      <c r="L520" s="30" t="s">
        <v>634</v>
      </c>
      <c r="M520" s="37" t="s">
        <v>103</v>
      </c>
    </row>
    <row r="521" spans="12:13" x14ac:dyDescent="0.2">
      <c r="L521" s="29" t="s">
        <v>635</v>
      </c>
      <c r="M521" s="36" t="s">
        <v>103</v>
      </c>
    </row>
    <row r="522" spans="12:13" x14ac:dyDescent="0.2">
      <c r="L522" s="30" t="s">
        <v>636</v>
      </c>
      <c r="M522" s="37" t="s">
        <v>103</v>
      </c>
    </row>
    <row r="523" spans="12:13" x14ac:dyDescent="0.2">
      <c r="L523" s="29" t="s">
        <v>637</v>
      </c>
      <c r="M523" s="36" t="s">
        <v>103</v>
      </c>
    </row>
    <row r="524" spans="12:13" x14ac:dyDescent="0.2">
      <c r="L524" s="30" t="s">
        <v>638</v>
      </c>
      <c r="M524" s="37" t="s">
        <v>103</v>
      </c>
    </row>
    <row r="525" spans="12:13" x14ac:dyDescent="0.2">
      <c r="L525" s="29" t="s">
        <v>639</v>
      </c>
      <c r="M525" s="36" t="s">
        <v>103</v>
      </c>
    </row>
    <row r="526" spans="12:13" x14ac:dyDescent="0.2">
      <c r="L526" s="30" t="s">
        <v>640</v>
      </c>
      <c r="M526" s="37" t="s">
        <v>103</v>
      </c>
    </row>
    <row r="527" spans="12:13" x14ac:dyDescent="0.2">
      <c r="L527" s="29" t="s">
        <v>641</v>
      </c>
      <c r="M527" s="36" t="s">
        <v>103</v>
      </c>
    </row>
    <row r="528" spans="12:13" x14ac:dyDescent="0.2">
      <c r="L528" s="30" t="s">
        <v>367</v>
      </c>
      <c r="M528" s="37" t="s">
        <v>103</v>
      </c>
    </row>
    <row r="529" spans="12:13" x14ac:dyDescent="0.2">
      <c r="L529" s="29" t="s">
        <v>642</v>
      </c>
      <c r="M529" s="36" t="s">
        <v>103</v>
      </c>
    </row>
    <row r="530" spans="12:13" x14ac:dyDescent="0.2">
      <c r="L530" s="30" t="s">
        <v>271</v>
      </c>
      <c r="M530" s="37" t="s">
        <v>103</v>
      </c>
    </row>
    <row r="531" spans="12:13" x14ac:dyDescent="0.2">
      <c r="L531" s="29" t="s">
        <v>543</v>
      </c>
      <c r="M531" s="36" t="s">
        <v>103</v>
      </c>
    </row>
    <row r="532" spans="12:13" x14ac:dyDescent="0.2">
      <c r="L532" s="30" t="s">
        <v>643</v>
      </c>
      <c r="M532" s="37" t="s">
        <v>103</v>
      </c>
    </row>
    <row r="533" spans="12:13" x14ac:dyDescent="0.2">
      <c r="L533" s="29" t="s">
        <v>644</v>
      </c>
      <c r="M533" s="36" t="s">
        <v>103</v>
      </c>
    </row>
    <row r="534" spans="12:13" x14ac:dyDescent="0.2">
      <c r="L534" s="30" t="s">
        <v>272</v>
      </c>
      <c r="M534" s="37" t="s">
        <v>103</v>
      </c>
    </row>
    <row r="535" spans="12:13" x14ac:dyDescent="0.2">
      <c r="L535" s="29" t="s">
        <v>645</v>
      </c>
      <c r="M535" s="36" t="s">
        <v>103</v>
      </c>
    </row>
    <row r="536" spans="12:13" x14ac:dyDescent="0.2">
      <c r="L536" s="30" t="s">
        <v>646</v>
      </c>
      <c r="M536" s="37" t="s">
        <v>103</v>
      </c>
    </row>
    <row r="537" spans="12:13" x14ac:dyDescent="0.2">
      <c r="L537" s="29" t="s">
        <v>647</v>
      </c>
      <c r="M537" s="36" t="s">
        <v>103</v>
      </c>
    </row>
    <row r="538" spans="12:13" x14ac:dyDescent="0.2">
      <c r="L538" s="30" t="s">
        <v>369</v>
      </c>
      <c r="M538" s="37" t="s">
        <v>103</v>
      </c>
    </row>
    <row r="539" spans="12:13" x14ac:dyDescent="0.2">
      <c r="L539" s="29" t="s">
        <v>648</v>
      </c>
      <c r="M539" s="36" t="s">
        <v>103</v>
      </c>
    </row>
    <row r="540" spans="12:13" x14ac:dyDescent="0.2">
      <c r="L540" s="30" t="s">
        <v>273</v>
      </c>
      <c r="M540" s="37" t="s">
        <v>103</v>
      </c>
    </row>
    <row r="541" spans="12:13" x14ac:dyDescent="0.2">
      <c r="L541" s="29" t="s">
        <v>649</v>
      </c>
      <c r="M541" s="36" t="s">
        <v>103</v>
      </c>
    </row>
    <row r="542" spans="12:13" x14ac:dyDescent="0.2">
      <c r="L542" s="30" t="s">
        <v>650</v>
      </c>
      <c r="M542" s="37" t="s">
        <v>103</v>
      </c>
    </row>
    <row r="543" spans="12:13" x14ac:dyDescent="0.2">
      <c r="L543" s="29" t="s">
        <v>651</v>
      </c>
      <c r="M543" s="36" t="s">
        <v>103</v>
      </c>
    </row>
    <row r="544" spans="12:13" x14ac:dyDescent="0.2">
      <c r="L544" s="29" t="s">
        <v>2187</v>
      </c>
      <c r="M544" s="36" t="s">
        <v>2186</v>
      </c>
    </row>
    <row r="545" spans="12:13" x14ac:dyDescent="0.2">
      <c r="L545" s="30" t="s">
        <v>652</v>
      </c>
      <c r="M545" s="37" t="s">
        <v>102</v>
      </c>
    </row>
    <row r="546" spans="12:13" x14ac:dyDescent="0.2">
      <c r="L546" s="29" t="s">
        <v>653</v>
      </c>
      <c r="M546" s="36" t="s">
        <v>102</v>
      </c>
    </row>
    <row r="547" spans="12:13" x14ac:dyDescent="0.2">
      <c r="L547" s="30" t="s">
        <v>654</v>
      </c>
      <c r="M547" s="37" t="s">
        <v>102</v>
      </c>
    </row>
    <row r="548" spans="12:13" x14ac:dyDescent="0.2">
      <c r="L548" s="29" t="s">
        <v>655</v>
      </c>
      <c r="M548" s="36" t="s">
        <v>102</v>
      </c>
    </row>
    <row r="549" spans="12:13" x14ac:dyDescent="0.2">
      <c r="L549" s="30" t="s">
        <v>656</v>
      </c>
      <c r="M549" s="37" t="s">
        <v>102</v>
      </c>
    </row>
    <row r="550" spans="12:13" x14ac:dyDescent="0.2">
      <c r="L550" s="29" t="s">
        <v>657</v>
      </c>
      <c r="M550" s="36" t="s">
        <v>101</v>
      </c>
    </row>
    <row r="551" spans="12:13" x14ac:dyDescent="0.2">
      <c r="L551" s="30" t="s">
        <v>428</v>
      </c>
      <c r="M551" s="37" t="s">
        <v>101</v>
      </c>
    </row>
    <row r="552" spans="12:13" x14ac:dyDescent="0.2">
      <c r="L552" s="29" t="s">
        <v>658</v>
      </c>
      <c r="M552" s="36" t="s">
        <v>101</v>
      </c>
    </row>
    <row r="553" spans="12:13" x14ac:dyDescent="0.2">
      <c r="L553" s="30" t="s">
        <v>659</v>
      </c>
      <c r="M553" s="37" t="s">
        <v>101</v>
      </c>
    </row>
    <row r="554" spans="12:13" x14ac:dyDescent="0.2">
      <c r="L554" s="29" t="s">
        <v>660</v>
      </c>
      <c r="M554" s="36" t="s">
        <v>101</v>
      </c>
    </row>
    <row r="555" spans="12:13" x14ac:dyDescent="0.2">
      <c r="L555" s="30" t="s">
        <v>661</v>
      </c>
      <c r="M555" s="37" t="s">
        <v>101</v>
      </c>
    </row>
    <row r="556" spans="12:13" x14ac:dyDescent="0.2">
      <c r="L556" s="29" t="s">
        <v>662</v>
      </c>
      <c r="M556" s="36" t="s">
        <v>101</v>
      </c>
    </row>
    <row r="557" spans="12:13" x14ac:dyDescent="0.2">
      <c r="L557" s="30" t="s">
        <v>663</v>
      </c>
      <c r="M557" s="37" t="s">
        <v>101</v>
      </c>
    </row>
    <row r="558" spans="12:13" x14ac:dyDescent="0.2">
      <c r="L558" s="29" t="s">
        <v>664</v>
      </c>
      <c r="M558" s="36" t="s">
        <v>101</v>
      </c>
    </row>
    <row r="559" spans="12:13" x14ac:dyDescent="0.2">
      <c r="L559" s="30" t="s">
        <v>665</v>
      </c>
      <c r="M559" s="37" t="s">
        <v>101</v>
      </c>
    </row>
    <row r="560" spans="12:13" x14ac:dyDescent="0.2">
      <c r="L560" s="29" t="s">
        <v>666</v>
      </c>
      <c r="M560" s="36" t="s">
        <v>101</v>
      </c>
    </row>
    <row r="561" spans="12:13" x14ac:dyDescent="0.2">
      <c r="L561" s="30" t="s">
        <v>375</v>
      </c>
      <c r="M561" s="37" t="s">
        <v>101</v>
      </c>
    </row>
    <row r="562" spans="12:13" x14ac:dyDescent="0.2">
      <c r="L562" s="29" t="s">
        <v>667</v>
      </c>
      <c r="M562" s="36" t="s">
        <v>101</v>
      </c>
    </row>
    <row r="563" spans="12:13" x14ac:dyDescent="0.2">
      <c r="L563" s="30" t="s">
        <v>668</v>
      </c>
      <c r="M563" s="37" t="s">
        <v>101</v>
      </c>
    </row>
    <row r="564" spans="12:13" x14ac:dyDescent="0.2">
      <c r="L564" s="29" t="s">
        <v>669</v>
      </c>
      <c r="M564" s="36" t="s">
        <v>101</v>
      </c>
    </row>
    <row r="565" spans="12:13" x14ac:dyDescent="0.2">
      <c r="L565" s="30" t="s">
        <v>670</v>
      </c>
      <c r="M565" s="37" t="s">
        <v>101</v>
      </c>
    </row>
    <row r="566" spans="12:13" x14ac:dyDescent="0.2">
      <c r="L566" s="29" t="s">
        <v>323</v>
      </c>
      <c r="M566" s="36" t="s">
        <v>101</v>
      </c>
    </row>
    <row r="567" spans="12:13" x14ac:dyDescent="0.2">
      <c r="L567" s="30" t="s">
        <v>671</v>
      </c>
      <c r="M567" s="37" t="s">
        <v>101</v>
      </c>
    </row>
    <row r="568" spans="12:13" x14ac:dyDescent="0.2">
      <c r="L568" s="29" t="s">
        <v>441</v>
      </c>
      <c r="M568" s="36" t="s">
        <v>101</v>
      </c>
    </row>
    <row r="569" spans="12:13" x14ac:dyDescent="0.2">
      <c r="L569" s="30" t="s">
        <v>233</v>
      </c>
      <c r="M569" s="37" t="s">
        <v>101</v>
      </c>
    </row>
    <row r="570" spans="12:13" x14ac:dyDescent="0.2">
      <c r="L570" s="29" t="s">
        <v>237</v>
      </c>
      <c r="M570" s="36" t="s">
        <v>101</v>
      </c>
    </row>
    <row r="571" spans="12:13" x14ac:dyDescent="0.2">
      <c r="L571" s="30" t="s">
        <v>449</v>
      </c>
      <c r="M571" s="37" t="s">
        <v>101</v>
      </c>
    </row>
    <row r="572" spans="12:13" x14ac:dyDescent="0.2">
      <c r="L572" s="29" t="s">
        <v>672</v>
      </c>
      <c r="M572" s="36" t="s">
        <v>101</v>
      </c>
    </row>
    <row r="573" spans="12:13" x14ac:dyDescent="0.2">
      <c r="L573" s="30" t="s">
        <v>673</v>
      </c>
      <c r="M573" s="37" t="s">
        <v>101</v>
      </c>
    </row>
    <row r="574" spans="12:13" x14ac:dyDescent="0.2">
      <c r="L574" s="29" t="s">
        <v>674</v>
      </c>
      <c r="M574" s="36" t="s">
        <v>101</v>
      </c>
    </row>
    <row r="575" spans="12:13" x14ac:dyDescent="0.2">
      <c r="L575" s="30" t="s">
        <v>244</v>
      </c>
      <c r="M575" s="37" t="s">
        <v>101</v>
      </c>
    </row>
    <row r="576" spans="12:13" x14ac:dyDescent="0.2">
      <c r="L576" s="29" t="s">
        <v>675</v>
      </c>
      <c r="M576" s="36" t="s">
        <v>101</v>
      </c>
    </row>
    <row r="577" spans="12:13" x14ac:dyDescent="0.2">
      <c r="L577" s="30" t="s">
        <v>676</v>
      </c>
      <c r="M577" s="37" t="s">
        <v>101</v>
      </c>
    </row>
    <row r="578" spans="12:13" x14ac:dyDescent="0.2">
      <c r="L578" s="29" t="s">
        <v>677</v>
      </c>
      <c r="M578" s="36" t="s">
        <v>101</v>
      </c>
    </row>
    <row r="579" spans="12:13" x14ac:dyDescent="0.2">
      <c r="L579" s="30" t="s">
        <v>678</v>
      </c>
      <c r="M579" s="37" t="s">
        <v>101</v>
      </c>
    </row>
    <row r="580" spans="12:13" x14ac:dyDescent="0.2">
      <c r="L580" s="29" t="s">
        <v>679</v>
      </c>
      <c r="M580" s="36" t="s">
        <v>101</v>
      </c>
    </row>
    <row r="581" spans="12:13" x14ac:dyDescent="0.2">
      <c r="L581" s="30" t="s">
        <v>344</v>
      </c>
      <c r="M581" s="37" t="s">
        <v>101</v>
      </c>
    </row>
    <row r="582" spans="12:13" x14ac:dyDescent="0.2">
      <c r="L582" s="29" t="s">
        <v>252</v>
      </c>
      <c r="M582" s="36" t="s">
        <v>101</v>
      </c>
    </row>
    <row r="583" spans="12:13" x14ac:dyDescent="0.2">
      <c r="L583" s="30" t="s">
        <v>680</v>
      </c>
      <c r="M583" s="37" t="s">
        <v>101</v>
      </c>
    </row>
    <row r="584" spans="12:13" x14ac:dyDescent="0.2">
      <c r="L584" s="29" t="s">
        <v>681</v>
      </c>
      <c r="M584" s="36" t="s">
        <v>101</v>
      </c>
    </row>
    <row r="585" spans="12:13" x14ac:dyDescent="0.2">
      <c r="L585" s="30" t="s">
        <v>682</v>
      </c>
      <c r="M585" s="37" t="s">
        <v>101</v>
      </c>
    </row>
    <row r="586" spans="12:13" x14ac:dyDescent="0.2">
      <c r="L586" s="29" t="s">
        <v>683</v>
      </c>
      <c r="M586" s="36" t="s">
        <v>101</v>
      </c>
    </row>
    <row r="587" spans="12:13" x14ac:dyDescent="0.2">
      <c r="L587" s="30" t="s">
        <v>684</v>
      </c>
      <c r="M587" s="37" t="s">
        <v>101</v>
      </c>
    </row>
    <row r="588" spans="12:13" x14ac:dyDescent="0.2">
      <c r="L588" s="29" t="s">
        <v>685</v>
      </c>
      <c r="M588" s="36" t="s">
        <v>101</v>
      </c>
    </row>
    <row r="589" spans="12:13" x14ac:dyDescent="0.2">
      <c r="L589" s="30" t="s">
        <v>686</v>
      </c>
      <c r="M589" s="37" t="s">
        <v>101</v>
      </c>
    </row>
    <row r="590" spans="12:13" x14ac:dyDescent="0.2">
      <c r="L590" s="29" t="s">
        <v>687</v>
      </c>
      <c r="M590" s="36" t="s">
        <v>101</v>
      </c>
    </row>
    <row r="591" spans="12:13" x14ac:dyDescent="0.2">
      <c r="L591" s="30" t="s">
        <v>688</v>
      </c>
      <c r="M591" s="37" t="s">
        <v>101</v>
      </c>
    </row>
    <row r="592" spans="12:13" x14ac:dyDescent="0.2">
      <c r="L592" s="29" t="s">
        <v>689</v>
      </c>
      <c r="M592" s="36" t="s">
        <v>101</v>
      </c>
    </row>
    <row r="593" spans="12:13" x14ac:dyDescent="0.2">
      <c r="L593" s="30" t="s">
        <v>272</v>
      </c>
      <c r="M593" s="37" t="s">
        <v>101</v>
      </c>
    </row>
    <row r="594" spans="12:13" x14ac:dyDescent="0.2">
      <c r="L594" s="29" t="s">
        <v>428</v>
      </c>
      <c r="M594" s="36" t="s">
        <v>100</v>
      </c>
    </row>
    <row r="595" spans="12:13" x14ac:dyDescent="0.2">
      <c r="L595" s="30" t="s">
        <v>690</v>
      </c>
      <c r="M595" s="37" t="s">
        <v>100</v>
      </c>
    </row>
    <row r="596" spans="12:13" x14ac:dyDescent="0.2">
      <c r="L596" s="29" t="s">
        <v>691</v>
      </c>
      <c r="M596" s="36" t="s">
        <v>100</v>
      </c>
    </row>
    <row r="597" spans="12:13" x14ac:dyDescent="0.2">
      <c r="L597" s="30" t="s">
        <v>319</v>
      </c>
      <c r="M597" s="37" t="s">
        <v>100</v>
      </c>
    </row>
    <row r="598" spans="12:13" x14ac:dyDescent="0.2">
      <c r="L598" s="29" t="s">
        <v>692</v>
      </c>
      <c r="M598" s="36" t="s">
        <v>100</v>
      </c>
    </row>
    <row r="599" spans="12:13" x14ac:dyDescent="0.2">
      <c r="L599" s="30" t="s">
        <v>693</v>
      </c>
      <c r="M599" s="37" t="s">
        <v>100</v>
      </c>
    </row>
    <row r="600" spans="12:13" x14ac:dyDescent="0.2">
      <c r="L600" s="29" t="s">
        <v>215</v>
      </c>
      <c r="M600" s="36" t="s">
        <v>100</v>
      </c>
    </row>
    <row r="601" spans="12:13" x14ac:dyDescent="0.2">
      <c r="L601" s="30" t="s">
        <v>321</v>
      </c>
      <c r="M601" s="37" t="s">
        <v>100</v>
      </c>
    </row>
    <row r="602" spans="12:13" x14ac:dyDescent="0.2">
      <c r="L602" s="29" t="s">
        <v>694</v>
      </c>
      <c r="M602" s="36" t="s">
        <v>100</v>
      </c>
    </row>
    <row r="603" spans="12:13" x14ac:dyDescent="0.2">
      <c r="L603" s="30" t="s">
        <v>695</v>
      </c>
      <c r="M603" s="37" t="s">
        <v>100</v>
      </c>
    </row>
    <row r="604" spans="12:13" x14ac:dyDescent="0.2">
      <c r="L604" s="29" t="s">
        <v>696</v>
      </c>
      <c r="M604" s="36" t="s">
        <v>100</v>
      </c>
    </row>
    <row r="605" spans="12:13" x14ac:dyDescent="0.2">
      <c r="L605" s="30" t="s">
        <v>323</v>
      </c>
      <c r="M605" s="37" t="s">
        <v>100</v>
      </c>
    </row>
    <row r="606" spans="12:13" x14ac:dyDescent="0.2">
      <c r="L606" s="29" t="s">
        <v>221</v>
      </c>
      <c r="M606" s="36" t="s">
        <v>100</v>
      </c>
    </row>
    <row r="607" spans="12:13" x14ac:dyDescent="0.2">
      <c r="L607" s="30" t="s">
        <v>697</v>
      </c>
      <c r="M607" s="37" t="s">
        <v>100</v>
      </c>
    </row>
    <row r="608" spans="12:13" x14ac:dyDescent="0.2">
      <c r="L608" s="29" t="s">
        <v>698</v>
      </c>
      <c r="M608" s="36" t="s">
        <v>100</v>
      </c>
    </row>
    <row r="609" spans="12:13" x14ac:dyDescent="0.2">
      <c r="L609" s="30" t="s">
        <v>570</v>
      </c>
      <c r="M609" s="37" t="s">
        <v>100</v>
      </c>
    </row>
    <row r="610" spans="12:13" x14ac:dyDescent="0.2">
      <c r="L610" s="29" t="s">
        <v>328</v>
      </c>
      <c r="M610" s="36" t="s">
        <v>100</v>
      </c>
    </row>
    <row r="611" spans="12:13" x14ac:dyDescent="0.2">
      <c r="L611" s="30" t="s">
        <v>699</v>
      </c>
      <c r="M611" s="37" t="s">
        <v>100</v>
      </c>
    </row>
    <row r="612" spans="12:13" x14ac:dyDescent="0.2">
      <c r="L612" s="29" t="s">
        <v>232</v>
      </c>
      <c r="M612" s="36" t="s">
        <v>100</v>
      </c>
    </row>
    <row r="613" spans="12:13" x14ac:dyDescent="0.2">
      <c r="L613" s="30" t="s">
        <v>700</v>
      </c>
      <c r="M613" s="37" t="s">
        <v>100</v>
      </c>
    </row>
    <row r="614" spans="12:13" x14ac:dyDescent="0.2">
      <c r="L614" s="29" t="s">
        <v>445</v>
      </c>
      <c r="M614" s="36" t="s">
        <v>100</v>
      </c>
    </row>
    <row r="615" spans="12:13" x14ac:dyDescent="0.2">
      <c r="L615" s="30" t="s">
        <v>701</v>
      </c>
      <c r="M615" s="37" t="s">
        <v>100</v>
      </c>
    </row>
    <row r="616" spans="12:13" x14ac:dyDescent="0.2">
      <c r="L616" s="29" t="s">
        <v>702</v>
      </c>
      <c r="M616" s="36" t="s">
        <v>100</v>
      </c>
    </row>
    <row r="617" spans="12:13" x14ac:dyDescent="0.2">
      <c r="L617" s="30" t="s">
        <v>703</v>
      </c>
      <c r="M617" s="37" t="s">
        <v>100</v>
      </c>
    </row>
    <row r="618" spans="12:13" x14ac:dyDescent="0.2">
      <c r="L618" s="29" t="s">
        <v>581</v>
      </c>
      <c r="M618" s="36" t="s">
        <v>100</v>
      </c>
    </row>
    <row r="619" spans="12:13" x14ac:dyDescent="0.2">
      <c r="L619" s="30" t="s">
        <v>236</v>
      </c>
      <c r="M619" s="37" t="s">
        <v>100</v>
      </c>
    </row>
    <row r="620" spans="12:13" x14ac:dyDescent="0.2">
      <c r="L620" s="29" t="s">
        <v>704</v>
      </c>
      <c r="M620" s="36" t="s">
        <v>100</v>
      </c>
    </row>
    <row r="621" spans="12:13" x14ac:dyDescent="0.2">
      <c r="L621" s="30" t="s">
        <v>237</v>
      </c>
      <c r="M621" s="37" t="s">
        <v>100</v>
      </c>
    </row>
    <row r="622" spans="12:13" x14ac:dyDescent="0.2">
      <c r="L622" s="29" t="s">
        <v>334</v>
      </c>
      <c r="M622" s="36" t="s">
        <v>100</v>
      </c>
    </row>
    <row r="623" spans="12:13" x14ac:dyDescent="0.2">
      <c r="L623" s="30" t="s">
        <v>705</v>
      </c>
      <c r="M623" s="37" t="s">
        <v>100</v>
      </c>
    </row>
    <row r="624" spans="12:13" x14ac:dyDescent="0.2">
      <c r="L624" s="29" t="s">
        <v>239</v>
      </c>
      <c r="M624" s="36" t="s">
        <v>100</v>
      </c>
    </row>
    <row r="625" spans="12:13" x14ac:dyDescent="0.2">
      <c r="L625" s="30" t="s">
        <v>706</v>
      </c>
      <c r="M625" s="37" t="s">
        <v>100</v>
      </c>
    </row>
    <row r="626" spans="12:13" x14ac:dyDescent="0.2">
      <c r="L626" s="29" t="s">
        <v>513</v>
      </c>
      <c r="M626" s="36" t="s">
        <v>100</v>
      </c>
    </row>
    <row r="627" spans="12:13" x14ac:dyDescent="0.2">
      <c r="L627" s="30" t="s">
        <v>595</v>
      </c>
      <c r="M627" s="37" t="s">
        <v>100</v>
      </c>
    </row>
    <row r="628" spans="12:13" x14ac:dyDescent="0.2">
      <c r="L628" s="29" t="s">
        <v>707</v>
      </c>
      <c r="M628" s="36" t="s">
        <v>100</v>
      </c>
    </row>
    <row r="629" spans="12:13" x14ac:dyDescent="0.2">
      <c r="L629" s="30" t="s">
        <v>708</v>
      </c>
      <c r="M629" s="37" t="s">
        <v>100</v>
      </c>
    </row>
    <row r="630" spans="12:13" x14ac:dyDescent="0.2">
      <c r="L630" s="29" t="s">
        <v>241</v>
      </c>
      <c r="M630" s="36" t="s">
        <v>100</v>
      </c>
    </row>
    <row r="631" spans="12:13" x14ac:dyDescent="0.2">
      <c r="L631" s="30" t="s">
        <v>709</v>
      </c>
      <c r="M631" s="37" t="s">
        <v>100</v>
      </c>
    </row>
    <row r="632" spans="12:13" x14ac:dyDescent="0.2">
      <c r="L632" s="29" t="s">
        <v>243</v>
      </c>
      <c r="M632" s="36" t="s">
        <v>100</v>
      </c>
    </row>
    <row r="633" spans="12:13" x14ac:dyDescent="0.2">
      <c r="L633" s="30" t="s">
        <v>601</v>
      </c>
      <c r="M633" s="37" t="s">
        <v>100</v>
      </c>
    </row>
    <row r="634" spans="12:13" x14ac:dyDescent="0.2">
      <c r="L634" s="29" t="s">
        <v>244</v>
      </c>
      <c r="M634" s="36" t="s">
        <v>100</v>
      </c>
    </row>
    <row r="635" spans="12:13" x14ac:dyDescent="0.2">
      <c r="L635" s="30" t="s">
        <v>710</v>
      </c>
      <c r="M635" s="37" t="s">
        <v>100</v>
      </c>
    </row>
    <row r="636" spans="12:13" x14ac:dyDescent="0.2">
      <c r="L636" s="29" t="s">
        <v>711</v>
      </c>
      <c r="M636" s="36" t="s">
        <v>100</v>
      </c>
    </row>
    <row r="637" spans="12:13" x14ac:dyDescent="0.2">
      <c r="L637" s="30" t="s">
        <v>342</v>
      </c>
      <c r="M637" s="37" t="s">
        <v>100</v>
      </c>
    </row>
    <row r="638" spans="12:13" x14ac:dyDescent="0.2">
      <c r="L638" s="29" t="s">
        <v>712</v>
      </c>
      <c r="M638" s="36" t="s">
        <v>100</v>
      </c>
    </row>
    <row r="639" spans="12:13" x14ac:dyDescent="0.2">
      <c r="L639" s="30" t="s">
        <v>713</v>
      </c>
      <c r="M639" s="37" t="s">
        <v>100</v>
      </c>
    </row>
    <row r="640" spans="12:13" x14ac:dyDescent="0.2">
      <c r="L640" s="29" t="s">
        <v>714</v>
      </c>
      <c r="M640" s="36" t="s">
        <v>100</v>
      </c>
    </row>
    <row r="641" spans="12:13" x14ac:dyDescent="0.2">
      <c r="L641" s="30" t="s">
        <v>715</v>
      </c>
      <c r="M641" s="37" t="s">
        <v>100</v>
      </c>
    </row>
    <row r="642" spans="12:13" x14ac:dyDescent="0.2">
      <c r="L642" s="29" t="s">
        <v>388</v>
      </c>
      <c r="M642" s="36" t="s">
        <v>100</v>
      </c>
    </row>
    <row r="643" spans="12:13" x14ac:dyDescent="0.2">
      <c r="L643" s="30" t="s">
        <v>716</v>
      </c>
      <c r="M643" s="37" t="s">
        <v>100</v>
      </c>
    </row>
    <row r="644" spans="12:13" x14ac:dyDescent="0.2">
      <c r="L644" s="29" t="s">
        <v>247</v>
      </c>
      <c r="M644" s="36" t="s">
        <v>100</v>
      </c>
    </row>
    <row r="645" spans="12:13" x14ac:dyDescent="0.2">
      <c r="L645" s="30" t="s">
        <v>248</v>
      </c>
      <c r="M645" s="37" t="s">
        <v>100</v>
      </c>
    </row>
    <row r="646" spans="12:13" x14ac:dyDescent="0.2">
      <c r="L646" s="29" t="s">
        <v>717</v>
      </c>
      <c r="M646" s="36" t="s">
        <v>100</v>
      </c>
    </row>
    <row r="647" spans="12:13" x14ac:dyDescent="0.2">
      <c r="L647" s="30" t="s">
        <v>346</v>
      </c>
      <c r="M647" s="37" t="s">
        <v>100</v>
      </c>
    </row>
    <row r="648" spans="12:13" x14ac:dyDescent="0.2">
      <c r="L648" s="29" t="s">
        <v>718</v>
      </c>
      <c r="M648" s="36" t="s">
        <v>100</v>
      </c>
    </row>
    <row r="649" spans="12:13" x14ac:dyDescent="0.2">
      <c r="L649" s="30" t="s">
        <v>719</v>
      </c>
      <c r="M649" s="37" t="s">
        <v>100</v>
      </c>
    </row>
    <row r="650" spans="12:13" x14ac:dyDescent="0.2">
      <c r="L650" s="29" t="s">
        <v>720</v>
      </c>
      <c r="M650" s="36" t="s">
        <v>100</v>
      </c>
    </row>
    <row r="651" spans="12:13" x14ac:dyDescent="0.2">
      <c r="L651" s="30" t="s">
        <v>251</v>
      </c>
      <c r="M651" s="37" t="s">
        <v>100</v>
      </c>
    </row>
    <row r="652" spans="12:13" x14ac:dyDescent="0.2">
      <c r="L652" s="29" t="s">
        <v>721</v>
      </c>
      <c r="M652" s="36" t="s">
        <v>100</v>
      </c>
    </row>
    <row r="653" spans="12:13" x14ac:dyDescent="0.2">
      <c r="L653" s="30" t="s">
        <v>252</v>
      </c>
      <c r="M653" s="37" t="s">
        <v>100</v>
      </c>
    </row>
    <row r="654" spans="12:13" x14ac:dyDescent="0.2">
      <c r="L654" s="29" t="s">
        <v>254</v>
      </c>
      <c r="M654" s="36" t="s">
        <v>100</v>
      </c>
    </row>
    <row r="655" spans="12:13" x14ac:dyDescent="0.2">
      <c r="L655" s="30" t="s">
        <v>255</v>
      </c>
      <c r="M655" s="37" t="s">
        <v>100</v>
      </c>
    </row>
    <row r="656" spans="12:13" x14ac:dyDescent="0.2">
      <c r="L656" s="29" t="s">
        <v>722</v>
      </c>
      <c r="M656" s="36" t="s">
        <v>100</v>
      </c>
    </row>
    <row r="657" spans="12:13" x14ac:dyDescent="0.2">
      <c r="L657" s="30" t="s">
        <v>723</v>
      </c>
      <c r="M657" s="37" t="s">
        <v>100</v>
      </c>
    </row>
    <row r="658" spans="12:13" x14ac:dyDescent="0.2">
      <c r="L658" s="29" t="s">
        <v>724</v>
      </c>
      <c r="M658" s="36" t="s">
        <v>100</v>
      </c>
    </row>
    <row r="659" spans="12:13" x14ac:dyDescent="0.2">
      <c r="L659" s="30" t="s">
        <v>725</v>
      </c>
      <c r="M659" s="37" t="s">
        <v>100</v>
      </c>
    </row>
    <row r="660" spans="12:13" x14ac:dyDescent="0.2">
      <c r="L660" s="29" t="s">
        <v>257</v>
      </c>
      <c r="M660" s="36" t="s">
        <v>100</v>
      </c>
    </row>
    <row r="661" spans="12:13" x14ac:dyDescent="0.2">
      <c r="L661" s="30" t="s">
        <v>258</v>
      </c>
      <c r="M661" s="37" t="s">
        <v>100</v>
      </c>
    </row>
    <row r="662" spans="12:13" x14ac:dyDescent="0.2">
      <c r="L662" s="29" t="s">
        <v>259</v>
      </c>
      <c r="M662" s="36" t="s">
        <v>100</v>
      </c>
    </row>
    <row r="663" spans="12:13" x14ac:dyDescent="0.2">
      <c r="L663" s="30" t="s">
        <v>726</v>
      </c>
      <c r="M663" s="37" t="s">
        <v>100</v>
      </c>
    </row>
    <row r="664" spans="12:13" x14ac:dyDescent="0.2">
      <c r="L664" s="29" t="s">
        <v>727</v>
      </c>
      <c r="M664" s="36" t="s">
        <v>100</v>
      </c>
    </row>
    <row r="665" spans="12:13" x14ac:dyDescent="0.2">
      <c r="L665" s="30" t="s">
        <v>728</v>
      </c>
      <c r="M665" s="37" t="s">
        <v>100</v>
      </c>
    </row>
    <row r="666" spans="12:13" x14ac:dyDescent="0.2">
      <c r="L666" s="29" t="s">
        <v>260</v>
      </c>
      <c r="M666" s="36" t="s">
        <v>100</v>
      </c>
    </row>
    <row r="667" spans="12:13" x14ac:dyDescent="0.2">
      <c r="L667" s="30" t="s">
        <v>729</v>
      </c>
      <c r="M667" s="37" t="s">
        <v>100</v>
      </c>
    </row>
    <row r="668" spans="12:13" x14ac:dyDescent="0.2">
      <c r="L668" s="29" t="s">
        <v>262</v>
      </c>
      <c r="M668" s="36" t="s">
        <v>100</v>
      </c>
    </row>
    <row r="669" spans="12:13" x14ac:dyDescent="0.2">
      <c r="L669" s="30" t="s">
        <v>356</v>
      </c>
      <c r="M669" s="37" t="s">
        <v>100</v>
      </c>
    </row>
    <row r="670" spans="12:13" x14ac:dyDescent="0.2">
      <c r="L670" s="29" t="s">
        <v>358</v>
      </c>
      <c r="M670" s="36" t="s">
        <v>100</v>
      </c>
    </row>
    <row r="671" spans="12:13" x14ac:dyDescent="0.2">
      <c r="L671" s="30" t="s">
        <v>533</v>
      </c>
      <c r="M671" s="37" t="s">
        <v>100</v>
      </c>
    </row>
    <row r="672" spans="12:13" x14ac:dyDescent="0.2">
      <c r="L672" s="29" t="s">
        <v>263</v>
      </c>
      <c r="M672" s="36" t="s">
        <v>100</v>
      </c>
    </row>
    <row r="673" spans="12:13" x14ac:dyDescent="0.2">
      <c r="L673" s="30" t="s">
        <v>730</v>
      </c>
      <c r="M673" s="37" t="s">
        <v>100</v>
      </c>
    </row>
    <row r="674" spans="12:13" x14ac:dyDescent="0.2">
      <c r="L674" s="29" t="s">
        <v>731</v>
      </c>
      <c r="M674" s="36" t="s">
        <v>100</v>
      </c>
    </row>
    <row r="675" spans="12:13" x14ac:dyDescent="0.2">
      <c r="L675" s="30" t="s">
        <v>265</v>
      </c>
      <c r="M675" s="37" t="s">
        <v>100</v>
      </c>
    </row>
    <row r="676" spans="12:13" x14ac:dyDescent="0.2">
      <c r="L676" s="29" t="s">
        <v>360</v>
      </c>
      <c r="M676" s="36" t="s">
        <v>100</v>
      </c>
    </row>
    <row r="677" spans="12:13" x14ac:dyDescent="0.2">
      <c r="L677" s="30" t="s">
        <v>732</v>
      </c>
      <c r="M677" s="37" t="s">
        <v>100</v>
      </c>
    </row>
    <row r="678" spans="12:13" x14ac:dyDescent="0.2">
      <c r="L678" s="29" t="s">
        <v>733</v>
      </c>
      <c r="M678" s="36" t="s">
        <v>100</v>
      </c>
    </row>
    <row r="679" spans="12:13" x14ac:dyDescent="0.2">
      <c r="L679" s="30" t="s">
        <v>361</v>
      </c>
      <c r="M679" s="37" t="s">
        <v>100</v>
      </c>
    </row>
    <row r="680" spans="12:13" x14ac:dyDescent="0.2">
      <c r="L680" s="29" t="s">
        <v>266</v>
      </c>
      <c r="M680" s="36" t="s">
        <v>100</v>
      </c>
    </row>
    <row r="681" spans="12:13" x14ac:dyDescent="0.2">
      <c r="L681" s="30" t="s">
        <v>734</v>
      </c>
      <c r="M681" s="37" t="s">
        <v>100</v>
      </c>
    </row>
    <row r="682" spans="12:13" x14ac:dyDescent="0.2">
      <c r="L682" s="29" t="s">
        <v>735</v>
      </c>
      <c r="M682" s="36" t="s">
        <v>100</v>
      </c>
    </row>
    <row r="683" spans="12:13" x14ac:dyDescent="0.2">
      <c r="L683" s="30" t="s">
        <v>736</v>
      </c>
      <c r="M683" s="37" t="s">
        <v>100</v>
      </c>
    </row>
    <row r="684" spans="12:13" x14ac:dyDescent="0.2">
      <c r="L684" s="29" t="s">
        <v>367</v>
      </c>
      <c r="M684" s="36" t="s">
        <v>100</v>
      </c>
    </row>
    <row r="685" spans="12:13" x14ac:dyDescent="0.2">
      <c r="L685" s="30" t="s">
        <v>737</v>
      </c>
      <c r="M685" s="37" t="s">
        <v>100</v>
      </c>
    </row>
    <row r="686" spans="12:13" x14ac:dyDescent="0.2">
      <c r="L686" s="29" t="s">
        <v>738</v>
      </c>
      <c r="M686" s="36" t="s">
        <v>100</v>
      </c>
    </row>
    <row r="687" spans="12:13" x14ac:dyDescent="0.2">
      <c r="L687" s="30" t="s">
        <v>644</v>
      </c>
      <c r="M687" s="37" t="s">
        <v>100</v>
      </c>
    </row>
    <row r="688" spans="12:13" x14ac:dyDescent="0.2">
      <c r="L688" s="29" t="s">
        <v>272</v>
      </c>
      <c r="M688" s="36" t="s">
        <v>100</v>
      </c>
    </row>
    <row r="689" spans="12:13" x14ac:dyDescent="0.2">
      <c r="L689" s="30" t="s">
        <v>645</v>
      </c>
      <c r="M689" s="37" t="s">
        <v>100</v>
      </c>
    </row>
    <row r="690" spans="12:13" x14ac:dyDescent="0.2">
      <c r="L690" s="29" t="s">
        <v>369</v>
      </c>
      <c r="M690" s="36" t="s">
        <v>100</v>
      </c>
    </row>
    <row r="691" spans="12:13" x14ac:dyDescent="0.2">
      <c r="L691" s="30" t="s">
        <v>739</v>
      </c>
      <c r="M691" s="37" t="s">
        <v>100</v>
      </c>
    </row>
    <row r="692" spans="12:13" x14ac:dyDescent="0.2">
      <c r="L692" s="29" t="s">
        <v>740</v>
      </c>
      <c r="M692" s="36" t="s">
        <v>100</v>
      </c>
    </row>
    <row r="693" spans="12:13" x14ac:dyDescent="0.2">
      <c r="L693" s="30" t="s">
        <v>741</v>
      </c>
      <c r="M693" s="37" t="s">
        <v>100</v>
      </c>
    </row>
    <row r="694" spans="12:13" x14ac:dyDescent="0.2">
      <c r="L694" s="29" t="s">
        <v>742</v>
      </c>
      <c r="M694" s="36" t="s">
        <v>100</v>
      </c>
    </row>
    <row r="695" spans="12:13" x14ac:dyDescent="0.2">
      <c r="L695" s="30" t="s">
        <v>743</v>
      </c>
      <c r="M695" s="37" t="s">
        <v>100</v>
      </c>
    </row>
    <row r="696" spans="12:13" x14ac:dyDescent="0.2">
      <c r="L696" s="29" t="s">
        <v>428</v>
      </c>
      <c r="M696" s="36" t="s">
        <v>99</v>
      </c>
    </row>
    <row r="697" spans="12:13" x14ac:dyDescent="0.2">
      <c r="L697" s="30" t="s">
        <v>744</v>
      </c>
      <c r="M697" s="37" t="s">
        <v>99</v>
      </c>
    </row>
    <row r="698" spans="12:13" x14ac:dyDescent="0.2">
      <c r="L698" s="29" t="s">
        <v>745</v>
      </c>
      <c r="M698" s="36" t="s">
        <v>99</v>
      </c>
    </row>
    <row r="699" spans="12:13" x14ac:dyDescent="0.2">
      <c r="L699" s="30" t="s">
        <v>318</v>
      </c>
      <c r="M699" s="37" t="s">
        <v>99</v>
      </c>
    </row>
    <row r="700" spans="12:13" x14ac:dyDescent="0.2">
      <c r="L700" s="29" t="s">
        <v>746</v>
      </c>
      <c r="M700" s="36" t="s">
        <v>99</v>
      </c>
    </row>
    <row r="701" spans="12:13" x14ac:dyDescent="0.2">
      <c r="L701" s="30" t="s">
        <v>319</v>
      </c>
      <c r="M701" s="37" t="s">
        <v>99</v>
      </c>
    </row>
    <row r="702" spans="12:13" x14ac:dyDescent="0.2">
      <c r="L702" s="29" t="s">
        <v>692</v>
      </c>
      <c r="M702" s="36" t="s">
        <v>99</v>
      </c>
    </row>
    <row r="703" spans="12:13" x14ac:dyDescent="0.2">
      <c r="L703" s="30" t="s">
        <v>321</v>
      </c>
      <c r="M703" s="37" t="s">
        <v>99</v>
      </c>
    </row>
    <row r="704" spans="12:13" x14ac:dyDescent="0.2">
      <c r="L704" s="29" t="s">
        <v>694</v>
      </c>
      <c r="M704" s="36" t="s">
        <v>99</v>
      </c>
    </row>
    <row r="705" spans="12:13" x14ac:dyDescent="0.2">
      <c r="L705" s="30" t="s">
        <v>323</v>
      </c>
      <c r="M705" s="37" t="s">
        <v>99</v>
      </c>
    </row>
    <row r="706" spans="12:13" x14ac:dyDescent="0.2">
      <c r="L706" s="29" t="s">
        <v>221</v>
      </c>
      <c r="M706" s="36" t="s">
        <v>99</v>
      </c>
    </row>
    <row r="707" spans="12:13" x14ac:dyDescent="0.2">
      <c r="L707" s="30" t="s">
        <v>697</v>
      </c>
      <c r="M707" s="37" t="s">
        <v>99</v>
      </c>
    </row>
    <row r="708" spans="12:13" x14ac:dyDescent="0.2">
      <c r="L708" s="29" t="s">
        <v>328</v>
      </c>
      <c r="M708" s="36" t="s">
        <v>99</v>
      </c>
    </row>
    <row r="709" spans="12:13" x14ac:dyDescent="0.2">
      <c r="L709" s="30" t="s">
        <v>747</v>
      </c>
      <c r="M709" s="37" t="s">
        <v>99</v>
      </c>
    </row>
    <row r="710" spans="12:13" x14ac:dyDescent="0.2">
      <c r="L710" s="29" t="s">
        <v>748</v>
      </c>
      <c r="M710" s="36" t="s">
        <v>99</v>
      </c>
    </row>
    <row r="711" spans="12:13" x14ac:dyDescent="0.2">
      <c r="L711" s="30" t="s">
        <v>574</v>
      </c>
      <c r="M711" s="37" t="s">
        <v>99</v>
      </c>
    </row>
    <row r="712" spans="12:13" x14ac:dyDescent="0.2">
      <c r="L712" s="29" t="s">
        <v>575</v>
      </c>
      <c r="M712" s="36" t="s">
        <v>99</v>
      </c>
    </row>
    <row r="713" spans="12:13" x14ac:dyDescent="0.2">
      <c r="L713" s="30" t="s">
        <v>749</v>
      </c>
      <c r="M713" s="37" t="s">
        <v>99</v>
      </c>
    </row>
    <row r="714" spans="12:13" x14ac:dyDescent="0.2">
      <c r="L714" s="29" t="s">
        <v>750</v>
      </c>
      <c r="M714" s="36" t="s">
        <v>99</v>
      </c>
    </row>
    <row r="715" spans="12:13" x14ac:dyDescent="0.2">
      <c r="L715" s="30" t="s">
        <v>751</v>
      </c>
      <c r="M715" s="37" t="s">
        <v>99</v>
      </c>
    </row>
    <row r="716" spans="12:13" x14ac:dyDescent="0.2">
      <c r="L716" s="29" t="s">
        <v>236</v>
      </c>
      <c r="M716" s="36" t="s">
        <v>99</v>
      </c>
    </row>
    <row r="717" spans="12:13" x14ac:dyDescent="0.2">
      <c r="L717" s="30" t="s">
        <v>585</v>
      </c>
      <c r="M717" s="37" t="s">
        <v>99</v>
      </c>
    </row>
    <row r="718" spans="12:13" x14ac:dyDescent="0.2">
      <c r="L718" s="29" t="s">
        <v>752</v>
      </c>
      <c r="M718" s="36" t="s">
        <v>99</v>
      </c>
    </row>
    <row r="719" spans="12:13" x14ac:dyDescent="0.2">
      <c r="L719" s="30" t="s">
        <v>237</v>
      </c>
      <c r="M719" s="37" t="s">
        <v>99</v>
      </c>
    </row>
    <row r="720" spans="12:13" x14ac:dyDescent="0.2">
      <c r="L720" s="29" t="s">
        <v>334</v>
      </c>
      <c r="M720" s="36" t="s">
        <v>99</v>
      </c>
    </row>
    <row r="721" spans="12:13" x14ac:dyDescent="0.2">
      <c r="L721" s="30" t="s">
        <v>753</v>
      </c>
      <c r="M721" s="37" t="s">
        <v>99</v>
      </c>
    </row>
    <row r="722" spans="12:13" x14ac:dyDescent="0.2">
      <c r="L722" s="29" t="s">
        <v>336</v>
      </c>
      <c r="M722" s="36" t="s">
        <v>99</v>
      </c>
    </row>
    <row r="723" spans="12:13" x14ac:dyDescent="0.2">
      <c r="L723" s="30" t="s">
        <v>239</v>
      </c>
      <c r="M723" s="37" t="s">
        <v>99</v>
      </c>
    </row>
    <row r="724" spans="12:13" x14ac:dyDescent="0.2">
      <c r="L724" s="29" t="s">
        <v>513</v>
      </c>
      <c r="M724" s="36" t="s">
        <v>99</v>
      </c>
    </row>
    <row r="725" spans="12:13" x14ac:dyDescent="0.2">
      <c r="L725" s="30" t="s">
        <v>595</v>
      </c>
      <c r="M725" s="37" t="s">
        <v>99</v>
      </c>
    </row>
    <row r="726" spans="12:13" x14ac:dyDescent="0.2">
      <c r="L726" s="29" t="s">
        <v>754</v>
      </c>
      <c r="M726" s="36" t="s">
        <v>99</v>
      </c>
    </row>
    <row r="727" spans="12:13" x14ac:dyDescent="0.2">
      <c r="L727" s="30" t="s">
        <v>755</v>
      </c>
      <c r="M727" s="37" t="s">
        <v>99</v>
      </c>
    </row>
    <row r="728" spans="12:13" x14ac:dyDescent="0.2">
      <c r="L728" s="29" t="s">
        <v>241</v>
      </c>
      <c r="M728" s="36" t="s">
        <v>99</v>
      </c>
    </row>
    <row r="729" spans="12:13" x14ac:dyDescent="0.2">
      <c r="L729" s="30" t="s">
        <v>339</v>
      </c>
      <c r="M729" s="37" t="s">
        <v>99</v>
      </c>
    </row>
    <row r="730" spans="12:13" x14ac:dyDescent="0.2">
      <c r="L730" s="29" t="s">
        <v>756</v>
      </c>
      <c r="M730" s="36" t="s">
        <v>99</v>
      </c>
    </row>
    <row r="731" spans="12:13" x14ac:dyDescent="0.2">
      <c r="L731" s="30" t="s">
        <v>243</v>
      </c>
      <c r="M731" s="37" t="s">
        <v>99</v>
      </c>
    </row>
    <row r="732" spans="12:13" x14ac:dyDescent="0.2">
      <c r="L732" s="29" t="s">
        <v>601</v>
      </c>
      <c r="M732" s="36" t="s">
        <v>99</v>
      </c>
    </row>
    <row r="733" spans="12:13" x14ac:dyDescent="0.2">
      <c r="L733" s="30" t="s">
        <v>757</v>
      </c>
      <c r="M733" s="37" t="s">
        <v>99</v>
      </c>
    </row>
    <row r="734" spans="12:13" x14ac:dyDescent="0.2">
      <c r="L734" s="29" t="s">
        <v>244</v>
      </c>
      <c r="M734" s="36" t="s">
        <v>99</v>
      </c>
    </row>
    <row r="735" spans="12:13" x14ac:dyDescent="0.2">
      <c r="L735" s="30" t="s">
        <v>758</v>
      </c>
      <c r="M735" s="37" t="s">
        <v>99</v>
      </c>
    </row>
    <row r="736" spans="12:13" x14ac:dyDescent="0.2">
      <c r="L736" s="29" t="s">
        <v>342</v>
      </c>
      <c r="M736" s="36" t="s">
        <v>99</v>
      </c>
    </row>
    <row r="737" spans="12:13" x14ac:dyDescent="0.2">
      <c r="L737" s="30" t="s">
        <v>715</v>
      </c>
      <c r="M737" s="37" t="s">
        <v>99</v>
      </c>
    </row>
    <row r="738" spans="12:13" x14ac:dyDescent="0.2">
      <c r="L738" s="29" t="s">
        <v>759</v>
      </c>
      <c r="M738" s="36" t="s">
        <v>99</v>
      </c>
    </row>
    <row r="739" spans="12:13" x14ac:dyDescent="0.2">
      <c r="L739" s="30" t="s">
        <v>760</v>
      </c>
      <c r="M739" s="37" t="s">
        <v>99</v>
      </c>
    </row>
    <row r="740" spans="12:13" x14ac:dyDescent="0.2">
      <c r="L740" s="29" t="s">
        <v>388</v>
      </c>
      <c r="M740" s="36" t="s">
        <v>99</v>
      </c>
    </row>
    <row r="741" spans="12:13" x14ac:dyDescent="0.2">
      <c r="L741" s="30" t="s">
        <v>761</v>
      </c>
      <c r="M741" s="37" t="s">
        <v>99</v>
      </c>
    </row>
    <row r="742" spans="12:13" x14ac:dyDescent="0.2">
      <c r="L742" s="29" t="s">
        <v>247</v>
      </c>
      <c r="M742" s="36" t="s">
        <v>99</v>
      </c>
    </row>
    <row r="743" spans="12:13" x14ac:dyDescent="0.2">
      <c r="L743" s="30" t="s">
        <v>252</v>
      </c>
      <c r="M743" s="37" t="s">
        <v>99</v>
      </c>
    </row>
    <row r="744" spans="12:13" x14ac:dyDescent="0.2">
      <c r="L744" s="29" t="s">
        <v>254</v>
      </c>
      <c r="M744" s="36" t="s">
        <v>99</v>
      </c>
    </row>
    <row r="745" spans="12:13" x14ac:dyDescent="0.2">
      <c r="L745" s="30" t="s">
        <v>255</v>
      </c>
      <c r="M745" s="37" t="s">
        <v>99</v>
      </c>
    </row>
    <row r="746" spans="12:13" x14ac:dyDescent="0.2">
      <c r="L746" s="29" t="s">
        <v>525</v>
      </c>
      <c r="M746" s="36" t="s">
        <v>99</v>
      </c>
    </row>
    <row r="747" spans="12:13" x14ac:dyDescent="0.2">
      <c r="L747" s="30" t="s">
        <v>762</v>
      </c>
      <c r="M747" s="37" t="s">
        <v>99</v>
      </c>
    </row>
    <row r="748" spans="12:13" x14ac:dyDescent="0.2">
      <c r="L748" s="29" t="s">
        <v>257</v>
      </c>
      <c r="M748" s="36" t="s">
        <v>99</v>
      </c>
    </row>
    <row r="749" spans="12:13" x14ac:dyDescent="0.2">
      <c r="L749" s="30" t="s">
        <v>258</v>
      </c>
      <c r="M749" s="37" t="s">
        <v>99</v>
      </c>
    </row>
    <row r="750" spans="12:13" x14ac:dyDescent="0.2">
      <c r="L750" s="29" t="s">
        <v>259</v>
      </c>
      <c r="M750" s="36" t="s">
        <v>99</v>
      </c>
    </row>
    <row r="751" spans="12:13" x14ac:dyDescent="0.2">
      <c r="L751" s="30" t="s">
        <v>351</v>
      </c>
      <c r="M751" s="37" t="s">
        <v>99</v>
      </c>
    </row>
    <row r="752" spans="12:13" x14ac:dyDescent="0.2">
      <c r="L752" s="29" t="s">
        <v>763</v>
      </c>
      <c r="M752" s="36" t="s">
        <v>99</v>
      </c>
    </row>
    <row r="753" spans="12:13" x14ac:dyDescent="0.2">
      <c r="L753" s="30" t="s">
        <v>764</v>
      </c>
      <c r="M753" s="37" t="s">
        <v>99</v>
      </c>
    </row>
    <row r="754" spans="12:13" x14ac:dyDescent="0.2">
      <c r="L754" s="29" t="s">
        <v>400</v>
      </c>
      <c r="M754" s="36" t="s">
        <v>99</v>
      </c>
    </row>
    <row r="755" spans="12:13" x14ac:dyDescent="0.2">
      <c r="L755" s="30" t="s">
        <v>765</v>
      </c>
      <c r="M755" s="37" t="s">
        <v>99</v>
      </c>
    </row>
    <row r="756" spans="12:13" x14ac:dyDescent="0.2">
      <c r="L756" s="29" t="s">
        <v>766</v>
      </c>
      <c r="M756" s="36" t="s">
        <v>99</v>
      </c>
    </row>
    <row r="757" spans="12:13" x14ac:dyDescent="0.2">
      <c r="L757" s="30" t="s">
        <v>260</v>
      </c>
      <c r="M757" s="37" t="s">
        <v>99</v>
      </c>
    </row>
    <row r="758" spans="12:13" x14ac:dyDescent="0.2">
      <c r="L758" s="29" t="s">
        <v>262</v>
      </c>
      <c r="M758" s="36" t="s">
        <v>99</v>
      </c>
    </row>
    <row r="759" spans="12:13" x14ac:dyDescent="0.2">
      <c r="L759" s="30" t="s">
        <v>767</v>
      </c>
      <c r="M759" s="37" t="s">
        <v>99</v>
      </c>
    </row>
    <row r="760" spans="12:13" x14ac:dyDescent="0.2">
      <c r="L760" s="29" t="s">
        <v>768</v>
      </c>
      <c r="M760" s="36" t="s">
        <v>99</v>
      </c>
    </row>
    <row r="761" spans="12:13" x14ac:dyDescent="0.2">
      <c r="L761" s="30" t="s">
        <v>358</v>
      </c>
      <c r="M761" s="37" t="s">
        <v>99</v>
      </c>
    </row>
    <row r="762" spans="12:13" x14ac:dyDescent="0.2">
      <c r="L762" s="29" t="s">
        <v>533</v>
      </c>
      <c r="M762" s="36" t="s">
        <v>99</v>
      </c>
    </row>
    <row r="763" spans="12:13" x14ac:dyDescent="0.2">
      <c r="L763" s="30" t="s">
        <v>263</v>
      </c>
      <c r="M763" s="37" t="s">
        <v>99</v>
      </c>
    </row>
    <row r="764" spans="12:13" x14ac:dyDescent="0.2">
      <c r="L764" s="29" t="s">
        <v>769</v>
      </c>
      <c r="M764" s="36" t="s">
        <v>99</v>
      </c>
    </row>
    <row r="765" spans="12:13" x14ac:dyDescent="0.2">
      <c r="L765" s="30" t="s">
        <v>770</v>
      </c>
      <c r="M765" s="37" t="s">
        <v>99</v>
      </c>
    </row>
    <row r="766" spans="12:13" x14ac:dyDescent="0.2">
      <c r="L766" s="29" t="s">
        <v>771</v>
      </c>
      <c r="M766" s="36" t="s">
        <v>99</v>
      </c>
    </row>
    <row r="767" spans="12:13" x14ac:dyDescent="0.2">
      <c r="L767" s="30" t="s">
        <v>361</v>
      </c>
      <c r="M767" s="37" t="s">
        <v>99</v>
      </c>
    </row>
    <row r="768" spans="12:13" x14ac:dyDescent="0.2">
      <c r="L768" s="29" t="s">
        <v>266</v>
      </c>
      <c r="M768" s="36" t="s">
        <v>99</v>
      </c>
    </row>
    <row r="769" spans="12:13" x14ac:dyDescent="0.2">
      <c r="L769" s="30" t="s">
        <v>772</v>
      </c>
      <c r="M769" s="37" t="s">
        <v>99</v>
      </c>
    </row>
    <row r="770" spans="12:13" x14ac:dyDescent="0.2">
      <c r="L770" s="29" t="s">
        <v>773</v>
      </c>
      <c r="M770" s="36" t="s">
        <v>99</v>
      </c>
    </row>
    <row r="771" spans="12:13" x14ac:dyDescent="0.2">
      <c r="L771" s="30" t="s">
        <v>774</v>
      </c>
      <c r="M771" s="37" t="s">
        <v>99</v>
      </c>
    </row>
    <row r="772" spans="12:13" x14ac:dyDescent="0.2">
      <c r="L772" s="29" t="s">
        <v>775</v>
      </c>
      <c r="M772" s="36" t="s">
        <v>99</v>
      </c>
    </row>
    <row r="773" spans="12:13" x14ac:dyDescent="0.2">
      <c r="L773" s="30" t="s">
        <v>776</v>
      </c>
      <c r="M773" s="37" t="s">
        <v>99</v>
      </c>
    </row>
    <row r="774" spans="12:13" x14ac:dyDescent="0.2">
      <c r="L774" s="29" t="s">
        <v>777</v>
      </c>
      <c r="M774" s="36" t="s">
        <v>99</v>
      </c>
    </row>
    <row r="775" spans="12:13" x14ac:dyDescent="0.2">
      <c r="L775" s="30" t="s">
        <v>778</v>
      </c>
      <c r="M775" s="37" t="s">
        <v>99</v>
      </c>
    </row>
    <row r="776" spans="12:13" x14ac:dyDescent="0.2">
      <c r="L776" s="29" t="s">
        <v>367</v>
      </c>
      <c r="M776" s="36" t="s">
        <v>99</v>
      </c>
    </row>
    <row r="777" spans="12:13" x14ac:dyDescent="0.2">
      <c r="L777" s="30" t="s">
        <v>779</v>
      </c>
      <c r="M777" s="37" t="s">
        <v>99</v>
      </c>
    </row>
    <row r="778" spans="12:13" x14ac:dyDescent="0.2">
      <c r="L778" s="29" t="s">
        <v>780</v>
      </c>
      <c r="M778" s="36" t="s">
        <v>99</v>
      </c>
    </row>
    <row r="779" spans="12:13" x14ac:dyDescent="0.2">
      <c r="L779" s="30" t="s">
        <v>781</v>
      </c>
      <c r="M779" s="37" t="s">
        <v>99</v>
      </c>
    </row>
    <row r="780" spans="12:13" x14ac:dyDescent="0.2">
      <c r="L780" s="29" t="s">
        <v>738</v>
      </c>
      <c r="M780" s="36" t="s">
        <v>99</v>
      </c>
    </row>
    <row r="781" spans="12:13" x14ac:dyDescent="0.2">
      <c r="L781" s="30" t="s">
        <v>644</v>
      </c>
      <c r="M781" s="37" t="s">
        <v>99</v>
      </c>
    </row>
    <row r="782" spans="12:13" x14ac:dyDescent="0.2">
      <c r="L782" s="29" t="s">
        <v>782</v>
      </c>
      <c r="M782" s="36" t="s">
        <v>99</v>
      </c>
    </row>
    <row r="783" spans="12:13" x14ac:dyDescent="0.2">
      <c r="L783" s="30" t="s">
        <v>272</v>
      </c>
      <c r="M783" s="37" t="s">
        <v>99</v>
      </c>
    </row>
    <row r="784" spans="12:13" x14ac:dyDescent="0.2">
      <c r="L784" s="29" t="s">
        <v>645</v>
      </c>
      <c r="M784" s="36" t="s">
        <v>99</v>
      </c>
    </row>
    <row r="785" spans="12:13" x14ac:dyDescent="0.2">
      <c r="L785" s="30" t="s">
        <v>783</v>
      </c>
      <c r="M785" s="37" t="s">
        <v>99</v>
      </c>
    </row>
    <row r="786" spans="12:13" x14ac:dyDescent="0.2">
      <c r="L786" s="29" t="s">
        <v>369</v>
      </c>
      <c r="M786" s="36" t="s">
        <v>99</v>
      </c>
    </row>
    <row r="787" spans="12:13" x14ac:dyDescent="0.2">
      <c r="L787" s="30" t="s">
        <v>784</v>
      </c>
      <c r="M787" s="37" t="s">
        <v>99</v>
      </c>
    </row>
    <row r="788" spans="12:13" x14ac:dyDescent="0.2">
      <c r="L788" s="29" t="s">
        <v>785</v>
      </c>
      <c r="M788" s="36" t="s">
        <v>98</v>
      </c>
    </row>
    <row r="789" spans="12:13" x14ac:dyDescent="0.2">
      <c r="L789" s="30" t="s">
        <v>428</v>
      </c>
      <c r="M789" s="37" t="s">
        <v>98</v>
      </c>
    </row>
    <row r="790" spans="12:13" x14ac:dyDescent="0.2">
      <c r="L790" s="29" t="s">
        <v>786</v>
      </c>
      <c r="M790" s="36" t="s">
        <v>98</v>
      </c>
    </row>
    <row r="791" spans="12:13" x14ac:dyDescent="0.2">
      <c r="L791" s="30" t="s">
        <v>787</v>
      </c>
      <c r="M791" s="37" t="s">
        <v>98</v>
      </c>
    </row>
    <row r="792" spans="12:13" x14ac:dyDescent="0.2">
      <c r="L792" s="29" t="s">
        <v>788</v>
      </c>
      <c r="M792" s="36" t="s">
        <v>98</v>
      </c>
    </row>
    <row r="793" spans="12:13" x14ac:dyDescent="0.2">
      <c r="L793" s="30" t="s">
        <v>318</v>
      </c>
      <c r="M793" s="37" t="s">
        <v>98</v>
      </c>
    </row>
    <row r="794" spans="12:13" x14ac:dyDescent="0.2">
      <c r="L794" s="29" t="s">
        <v>789</v>
      </c>
      <c r="M794" s="36" t="s">
        <v>98</v>
      </c>
    </row>
    <row r="795" spans="12:13" x14ac:dyDescent="0.2">
      <c r="L795" s="30" t="s">
        <v>319</v>
      </c>
      <c r="M795" s="37" t="s">
        <v>98</v>
      </c>
    </row>
    <row r="796" spans="12:13" x14ac:dyDescent="0.2">
      <c r="L796" s="29" t="s">
        <v>790</v>
      </c>
      <c r="M796" s="36" t="s">
        <v>98</v>
      </c>
    </row>
    <row r="797" spans="12:13" x14ac:dyDescent="0.2">
      <c r="L797" s="30" t="s">
        <v>791</v>
      </c>
      <c r="M797" s="37" t="s">
        <v>98</v>
      </c>
    </row>
    <row r="798" spans="12:13" x14ac:dyDescent="0.2">
      <c r="L798" s="29" t="s">
        <v>792</v>
      </c>
      <c r="M798" s="36" t="s">
        <v>98</v>
      </c>
    </row>
    <row r="799" spans="12:13" x14ac:dyDescent="0.2">
      <c r="L799" s="30" t="s">
        <v>214</v>
      </c>
      <c r="M799" s="37" t="s">
        <v>98</v>
      </c>
    </row>
    <row r="800" spans="12:13" x14ac:dyDescent="0.2">
      <c r="L800" s="29" t="s">
        <v>215</v>
      </c>
      <c r="M800" s="36" t="s">
        <v>98</v>
      </c>
    </row>
    <row r="801" spans="12:13" x14ac:dyDescent="0.2">
      <c r="L801" s="30" t="s">
        <v>321</v>
      </c>
      <c r="M801" s="37" t="s">
        <v>98</v>
      </c>
    </row>
    <row r="802" spans="12:13" x14ac:dyDescent="0.2">
      <c r="L802" s="29" t="s">
        <v>694</v>
      </c>
      <c r="M802" s="36" t="s">
        <v>98</v>
      </c>
    </row>
    <row r="803" spans="12:13" x14ac:dyDescent="0.2">
      <c r="L803" s="30" t="s">
        <v>793</v>
      </c>
      <c r="M803" s="37" t="s">
        <v>98</v>
      </c>
    </row>
    <row r="804" spans="12:13" x14ac:dyDescent="0.2">
      <c r="L804" s="29" t="s">
        <v>794</v>
      </c>
      <c r="M804" s="36" t="s">
        <v>98</v>
      </c>
    </row>
    <row r="805" spans="12:13" x14ac:dyDescent="0.2">
      <c r="L805" s="30" t="s">
        <v>217</v>
      </c>
      <c r="M805" s="37" t="s">
        <v>98</v>
      </c>
    </row>
    <row r="806" spans="12:13" x14ac:dyDescent="0.2">
      <c r="L806" s="29" t="s">
        <v>795</v>
      </c>
      <c r="M806" s="36" t="s">
        <v>98</v>
      </c>
    </row>
    <row r="807" spans="12:13" x14ac:dyDescent="0.2">
      <c r="L807" s="30" t="s">
        <v>220</v>
      </c>
      <c r="M807" s="37" t="s">
        <v>98</v>
      </c>
    </row>
    <row r="808" spans="12:13" x14ac:dyDescent="0.2">
      <c r="L808" s="29" t="s">
        <v>221</v>
      </c>
      <c r="M808" s="36" t="s">
        <v>98</v>
      </c>
    </row>
    <row r="809" spans="12:13" x14ac:dyDescent="0.2">
      <c r="L809" s="30" t="s">
        <v>566</v>
      </c>
      <c r="M809" s="37" t="s">
        <v>98</v>
      </c>
    </row>
    <row r="810" spans="12:13" x14ac:dyDescent="0.2">
      <c r="L810" s="29" t="s">
        <v>697</v>
      </c>
      <c r="M810" s="36" t="s">
        <v>98</v>
      </c>
    </row>
    <row r="811" spans="12:13" x14ac:dyDescent="0.2">
      <c r="L811" s="30" t="s">
        <v>328</v>
      </c>
      <c r="M811" s="37" t="s">
        <v>98</v>
      </c>
    </row>
    <row r="812" spans="12:13" x14ac:dyDescent="0.2">
      <c r="L812" s="29" t="s">
        <v>231</v>
      </c>
      <c r="M812" s="36" t="s">
        <v>98</v>
      </c>
    </row>
    <row r="813" spans="12:13" x14ac:dyDescent="0.2">
      <c r="L813" s="30" t="s">
        <v>796</v>
      </c>
      <c r="M813" s="37" t="s">
        <v>98</v>
      </c>
    </row>
    <row r="814" spans="12:13" x14ac:dyDescent="0.2">
      <c r="L814" s="29" t="s">
        <v>574</v>
      </c>
      <c r="M814" s="36" t="s">
        <v>98</v>
      </c>
    </row>
    <row r="815" spans="12:13" x14ac:dyDescent="0.2">
      <c r="L815" s="30" t="s">
        <v>749</v>
      </c>
      <c r="M815" s="37" t="s">
        <v>98</v>
      </c>
    </row>
    <row r="816" spans="12:13" x14ac:dyDescent="0.2">
      <c r="L816" s="29" t="s">
        <v>797</v>
      </c>
      <c r="M816" s="36" t="s">
        <v>98</v>
      </c>
    </row>
    <row r="817" spans="12:13" x14ac:dyDescent="0.2">
      <c r="L817" s="30" t="s">
        <v>798</v>
      </c>
      <c r="M817" s="37" t="s">
        <v>98</v>
      </c>
    </row>
    <row r="818" spans="12:13" x14ac:dyDescent="0.2">
      <c r="L818" s="29" t="s">
        <v>799</v>
      </c>
      <c r="M818" s="36" t="s">
        <v>98</v>
      </c>
    </row>
    <row r="819" spans="12:13" x14ac:dyDescent="0.2">
      <c r="L819" s="30" t="s">
        <v>800</v>
      </c>
      <c r="M819" s="37" t="s">
        <v>98</v>
      </c>
    </row>
    <row r="820" spans="12:13" x14ac:dyDescent="0.2">
      <c r="L820" s="29" t="s">
        <v>236</v>
      </c>
      <c r="M820" s="36" t="s">
        <v>98</v>
      </c>
    </row>
    <row r="821" spans="12:13" x14ac:dyDescent="0.2">
      <c r="L821" s="30" t="s">
        <v>585</v>
      </c>
      <c r="M821" s="37" t="s">
        <v>98</v>
      </c>
    </row>
    <row r="822" spans="12:13" x14ac:dyDescent="0.2">
      <c r="L822" s="29" t="s">
        <v>237</v>
      </c>
      <c r="M822" s="36" t="s">
        <v>98</v>
      </c>
    </row>
    <row r="823" spans="12:13" x14ac:dyDescent="0.2">
      <c r="L823" s="30" t="s">
        <v>449</v>
      </c>
      <c r="M823" s="37" t="s">
        <v>98</v>
      </c>
    </row>
    <row r="824" spans="12:13" x14ac:dyDescent="0.2">
      <c r="L824" s="29" t="s">
        <v>239</v>
      </c>
      <c r="M824" s="36" t="s">
        <v>98</v>
      </c>
    </row>
    <row r="825" spans="12:13" x14ac:dyDescent="0.2">
      <c r="L825" s="30" t="s">
        <v>706</v>
      </c>
      <c r="M825" s="37" t="s">
        <v>98</v>
      </c>
    </row>
    <row r="826" spans="12:13" x14ac:dyDescent="0.2">
      <c r="L826" s="29" t="s">
        <v>801</v>
      </c>
      <c r="M826" s="36" t="s">
        <v>98</v>
      </c>
    </row>
    <row r="827" spans="12:13" x14ac:dyDescent="0.2">
      <c r="L827" s="30" t="s">
        <v>513</v>
      </c>
      <c r="M827" s="37" t="s">
        <v>98</v>
      </c>
    </row>
    <row r="828" spans="12:13" x14ac:dyDescent="0.2">
      <c r="L828" s="29" t="s">
        <v>595</v>
      </c>
      <c r="M828" s="36" t="s">
        <v>98</v>
      </c>
    </row>
    <row r="829" spans="12:13" x14ac:dyDescent="0.2">
      <c r="L829" s="30" t="s">
        <v>707</v>
      </c>
      <c r="M829" s="37" t="s">
        <v>98</v>
      </c>
    </row>
    <row r="830" spans="12:13" x14ac:dyDescent="0.2">
      <c r="L830" s="29" t="s">
        <v>754</v>
      </c>
      <c r="M830" s="36" t="s">
        <v>98</v>
      </c>
    </row>
    <row r="831" spans="12:13" x14ac:dyDescent="0.2">
      <c r="L831" s="30" t="s">
        <v>241</v>
      </c>
      <c r="M831" s="37" t="s">
        <v>98</v>
      </c>
    </row>
    <row r="832" spans="12:13" x14ac:dyDescent="0.2">
      <c r="L832" s="29" t="s">
        <v>339</v>
      </c>
      <c r="M832" s="36" t="s">
        <v>98</v>
      </c>
    </row>
    <row r="833" spans="12:13" x14ac:dyDescent="0.2">
      <c r="L833" s="30" t="s">
        <v>383</v>
      </c>
      <c r="M833" s="37" t="s">
        <v>98</v>
      </c>
    </row>
    <row r="834" spans="12:13" x14ac:dyDescent="0.2">
      <c r="L834" s="29" t="s">
        <v>802</v>
      </c>
      <c r="M834" s="36" t="s">
        <v>98</v>
      </c>
    </row>
    <row r="835" spans="12:13" x14ac:dyDescent="0.2">
      <c r="L835" s="30" t="s">
        <v>803</v>
      </c>
      <c r="M835" s="37" t="s">
        <v>98</v>
      </c>
    </row>
    <row r="836" spans="12:13" x14ac:dyDescent="0.2">
      <c r="L836" s="29" t="s">
        <v>243</v>
      </c>
      <c r="M836" s="36" t="s">
        <v>98</v>
      </c>
    </row>
    <row r="837" spans="12:13" x14ac:dyDescent="0.2">
      <c r="L837" s="30" t="s">
        <v>601</v>
      </c>
      <c r="M837" s="37" t="s">
        <v>98</v>
      </c>
    </row>
    <row r="838" spans="12:13" x14ac:dyDescent="0.2">
      <c r="L838" s="29" t="s">
        <v>244</v>
      </c>
      <c r="M838" s="36" t="s">
        <v>98</v>
      </c>
    </row>
    <row r="839" spans="12:13" x14ac:dyDescent="0.2">
      <c r="L839" s="30" t="s">
        <v>342</v>
      </c>
      <c r="M839" s="37" t="s">
        <v>98</v>
      </c>
    </row>
    <row r="840" spans="12:13" x14ac:dyDescent="0.2">
      <c r="L840" s="29" t="s">
        <v>604</v>
      </c>
      <c r="M840" s="36" t="s">
        <v>98</v>
      </c>
    </row>
    <row r="841" spans="12:13" x14ac:dyDescent="0.2">
      <c r="L841" s="30" t="s">
        <v>804</v>
      </c>
      <c r="M841" s="37" t="s">
        <v>98</v>
      </c>
    </row>
    <row r="842" spans="12:13" x14ac:dyDescent="0.2">
      <c r="L842" s="29" t="s">
        <v>805</v>
      </c>
      <c r="M842" s="36" t="s">
        <v>98</v>
      </c>
    </row>
    <row r="843" spans="12:13" x14ac:dyDescent="0.2">
      <c r="L843" s="30" t="s">
        <v>248</v>
      </c>
      <c r="M843" s="37" t="s">
        <v>98</v>
      </c>
    </row>
    <row r="844" spans="12:13" x14ac:dyDescent="0.2">
      <c r="L844" s="29" t="s">
        <v>806</v>
      </c>
      <c r="M844" s="36" t="s">
        <v>98</v>
      </c>
    </row>
    <row r="845" spans="12:13" x14ac:dyDescent="0.2">
      <c r="L845" s="30" t="s">
        <v>807</v>
      </c>
      <c r="M845" s="37" t="s">
        <v>98</v>
      </c>
    </row>
    <row r="846" spans="12:13" x14ac:dyDescent="0.2">
      <c r="L846" s="29" t="s">
        <v>808</v>
      </c>
      <c r="M846" s="36" t="s">
        <v>98</v>
      </c>
    </row>
    <row r="847" spans="12:13" x14ac:dyDescent="0.2">
      <c r="L847" s="30" t="s">
        <v>809</v>
      </c>
      <c r="M847" s="37" t="s">
        <v>98</v>
      </c>
    </row>
    <row r="848" spans="12:13" x14ac:dyDescent="0.2">
      <c r="L848" s="29" t="s">
        <v>252</v>
      </c>
      <c r="M848" s="36" t="s">
        <v>98</v>
      </c>
    </row>
    <row r="849" spans="12:13" x14ac:dyDescent="0.2">
      <c r="L849" s="30" t="s">
        <v>810</v>
      </c>
      <c r="M849" s="37" t="s">
        <v>98</v>
      </c>
    </row>
    <row r="850" spans="12:13" x14ac:dyDescent="0.2">
      <c r="L850" s="29" t="s">
        <v>254</v>
      </c>
      <c r="M850" s="36" t="s">
        <v>98</v>
      </c>
    </row>
    <row r="851" spans="12:13" x14ac:dyDescent="0.2">
      <c r="L851" s="30" t="s">
        <v>255</v>
      </c>
      <c r="M851" s="37" t="s">
        <v>98</v>
      </c>
    </row>
    <row r="852" spans="12:13" x14ac:dyDescent="0.2">
      <c r="L852" s="29" t="s">
        <v>811</v>
      </c>
      <c r="M852" s="36" t="s">
        <v>98</v>
      </c>
    </row>
    <row r="853" spans="12:13" x14ac:dyDescent="0.2">
      <c r="L853" s="30" t="s">
        <v>612</v>
      </c>
      <c r="M853" s="37" t="s">
        <v>98</v>
      </c>
    </row>
    <row r="854" spans="12:13" x14ac:dyDescent="0.2">
      <c r="L854" s="29" t="s">
        <v>812</v>
      </c>
      <c r="M854" s="36" t="s">
        <v>98</v>
      </c>
    </row>
    <row r="855" spans="12:13" x14ac:dyDescent="0.2">
      <c r="L855" s="30" t="s">
        <v>257</v>
      </c>
      <c r="M855" s="37" t="s">
        <v>98</v>
      </c>
    </row>
    <row r="856" spans="12:13" x14ac:dyDescent="0.2">
      <c r="L856" s="29" t="s">
        <v>258</v>
      </c>
      <c r="M856" s="36" t="s">
        <v>98</v>
      </c>
    </row>
    <row r="857" spans="12:13" x14ac:dyDescent="0.2">
      <c r="L857" s="30" t="s">
        <v>813</v>
      </c>
      <c r="M857" s="37" t="s">
        <v>98</v>
      </c>
    </row>
    <row r="858" spans="12:13" x14ac:dyDescent="0.2">
      <c r="L858" s="29" t="s">
        <v>814</v>
      </c>
      <c r="M858" s="36" t="s">
        <v>98</v>
      </c>
    </row>
    <row r="859" spans="12:13" x14ac:dyDescent="0.2">
      <c r="L859" s="30" t="s">
        <v>529</v>
      </c>
      <c r="M859" s="37" t="s">
        <v>98</v>
      </c>
    </row>
    <row r="860" spans="12:13" x14ac:dyDescent="0.2">
      <c r="L860" s="29" t="s">
        <v>815</v>
      </c>
      <c r="M860" s="36" t="s">
        <v>98</v>
      </c>
    </row>
    <row r="861" spans="12:13" x14ac:dyDescent="0.2">
      <c r="L861" s="30" t="s">
        <v>816</v>
      </c>
      <c r="M861" s="37" t="s">
        <v>98</v>
      </c>
    </row>
    <row r="862" spans="12:13" x14ac:dyDescent="0.2">
      <c r="L862" s="29" t="s">
        <v>817</v>
      </c>
      <c r="M862" s="36" t="s">
        <v>98</v>
      </c>
    </row>
    <row r="863" spans="12:13" x14ac:dyDescent="0.2">
      <c r="L863" s="30" t="s">
        <v>818</v>
      </c>
      <c r="M863" s="37" t="s">
        <v>98</v>
      </c>
    </row>
    <row r="864" spans="12:13" x14ac:dyDescent="0.2">
      <c r="L864" s="29" t="s">
        <v>355</v>
      </c>
      <c r="M864" s="36" t="s">
        <v>98</v>
      </c>
    </row>
    <row r="865" spans="12:13" x14ac:dyDescent="0.2">
      <c r="L865" s="30" t="s">
        <v>819</v>
      </c>
      <c r="M865" s="37" t="s">
        <v>98</v>
      </c>
    </row>
    <row r="866" spans="12:13" x14ac:dyDescent="0.2">
      <c r="L866" s="29" t="s">
        <v>820</v>
      </c>
      <c r="M866" s="36" t="s">
        <v>98</v>
      </c>
    </row>
    <row r="867" spans="12:13" x14ac:dyDescent="0.2">
      <c r="L867" s="30" t="s">
        <v>821</v>
      </c>
      <c r="M867" s="37" t="s">
        <v>98</v>
      </c>
    </row>
    <row r="868" spans="12:13" x14ac:dyDescent="0.2">
      <c r="L868" s="29" t="s">
        <v>822</v>
      </c>
      <c r="M868" s="36" t="s">
        <v>98</v>
      </c>
    </row>
    <row r="869" spans="12:13" x14ac:dyDescent="0.2">
      <c r="L869" s="30" t="s">
        <v>361</v>
      </c>
      <c r="M869" s="37" t="s">
        <v>98</v>
      </c>
    </row>
    <row r="870" spans="12:13" x14ac:dyDescent="0.2">
      <c r="L870" s="29" t="s">
        <v>266</v>
      </c>
      <c r="M870" s="36" t="s">
        <v>98</v>
      </c>
    </row>
    <row r="871" spans="12:13" x14ac:dyDescent="0.2">
      <c r="L871" s="30" t="s">
        <v>823</v>
      </c>
      <c r="M871" s="37" t="s">
        <v>98</v>
      </c>
    </row>
    <row r="872" spans="12:13" x14ac:dyDescent="0.2">
      <c r="L872" s="29" t="s">
        <v>824</v>
      </c>
      <c r="M872" s="36" t="s">
        <v>98</v>
      </c>
    </row>
    <row r="873" spans="12:13" x14ac:dyDescent="0.2">
      <c r="L873" s="30" t="s">
        <v>825</v>
      </c>
      <c r="M873" s="37" t="s">
        <v>98</v>
      </c>
    </row>
    <row r="874" spans="12:13" x14ac:dyDescent="0.2">
      <c r="L874" s="29" t="s">
        <v>540</v>
      </c>
      <c r="M874" s="36" t="s">
        <v>98</v>
      </c>
    </row>
    <row r="875" spans="12:13" x14ac:dyDescent="0.2">
      <c r="L875" s="30" t="s">
        <v>367</v>
      </c>
      <c r="M875" s="37" t="s">
        <v>98</v>
      </c>
    </row>
    <row r="876" spans="12:13" x14ac:dyDescent="0.2">
      <c r="L876" s="29" t="s">
        <v>368</v>
      </c>
      <c r="M876" s="36" t="s">
        <v>98</v>
      </c>
    </row>
    <row r="877" spans="12:13" x14ac:dyDescent="0.2">
      <c r="L877" s="30" t="s">
        <v>826</v>
      </c>
      <c r="M877" s="37" t="s">
        <v>98</v>
      </c>
    </row>
    <row r="878" spans="12:13" x14ac:dyDescent="0.2">
      <c r="L878" s="29" t="s">
        <v>644</v>
      </c>
      <c r="M878" s="36" t="s">
        <v>98</v>
      </c>
    </row>
    <row r="879" spans="12:13" x14ac:dyDescent="0.2">
      <c r="L879" s="30" t="s">
        <v>272</v>
      </c>
      <c r="M879" s="37" t="s">
        <v>98</v>
      </c>
    </row>
    <row r="880" spans="12:13" x14ac:dyDescent="0.2">
      <c r="L880" s="29" t="s">
        <v>645</v>
      </c>
      <c r="M880" s="36" t="s">
        <v>98</v>
      </c>
    </row>
    <row r="881" spans="12:13" x14ac:dyDescent="0.2">
      <c r="L881" s="30" t="s">
        <v>646</v>
      </c>
      <c r="M881" s="37" t="s">
        <v>98</v>
      </c>
    </row>
    <row r="882" spans="12:13" x14ac:dyDescent="0.2">
      <c r="L882" s="29" t="s">
        <v>742</v>
      </c>
      <c r="M882" s="36" t="s">
        <v>98</v>
      </c>
    </row>
    <row r="883" spans="12:13" x14ac:dyDescent="0.2">
      <c r="L883" s="30" t="s">
        <v>827</v>
      </c>
      <c r="M883" s="37" t="s">
        <v>98</v>
      </c>
    </row>
    <row r="884" spans="12:13" x14ac:dyDescent="0.2">
      <c r="L884" s="29" t="s">
        <v>828</v>
      </c>
      <c r="M884" s="36" t="s">
        <v>98</v>
      </c>
    </row>
    <row r="885" spans="12:13" x14ac:dyDescent="0.2">
      <c r="L885" s="30" t="s">
        <v>651</v>
      </c>
      <c r="M885" s="37" t="s">
        <v>98</v>
      </c>
    </row>
    <row r="886" spans="12:13" x14ac:dyDescent="0.2">
      <c r="L886" s="29" t="s">
        <v>829</v>
      </c>
      <c r="M886" s="36" t="s">
        <v>98</v>
      </c>
    </row>
    <row r="887" spans="12:13" x14ac:dyDescent="0.2">
      <c r="L887" s="30" t="s">
        <v>744</v>
      </c>
      <c r="M887" s="37" t="s">
        <v>97</v>
      </c>
    </row>
    <row r="888" spans="12:13" x14ac:dyDescent="0.2">
      <c r="L888" s="29" t="s">
        <v>830</v>
      </c>
      <c r="M888" s="36" t="s">
        <v>97</v>
      </c>
    </row>
    <row r="889" spans="12:13" x14ac:dyDescent="0.2">
      <c r="L889" s="30" t="s">
        <v>831</v>
      </c>
      <c r="M889" s="37" t="s">
        <v>97</v>
      </c>
    </row>
    <row r="890" spans="12:13" x14ac:dyDescent="0.2">
      <c r="L890" s="29" t="s">
        <v>832</v>
      </c>
      <c r="M890" s="36" t="s">
        <v>97</v>
      </c>
    </row>
    <row r="891" spans="12:13" x14ac:dyDescent="0.2">
      <c r="L891" s="30" t="s">
        <v>833</v>
      </c>
      <c r="M891" s="37" t="s">
        <v>97</v>
      </c>
    </row>
    <row r="892" spans="12:13" x14ac:dyDescent="0.2">
      <c r="L892" s="29" t="s">
        <v>834</v>
      </c>
      <c r="M892" s="36" t="s">
        <v>97</v>
      </c>
    </row>
    <row r="893" spans="12:13" x14ac:dyDescent="0.2">
      <c r="L893" s="30" t="s">
        <v>692</v>
      </c>
      <c r="M893" s="37" t="s">
        <v>97</v>
      </c>
    </row>
    <row r="894" spans="12:13" x14ac:dyDescent="0.2">
      <c r="L894" s="29" t="s">
        <v>214</v>
      </c>
      <c r="M894" s="36" t="s">
        <v>97</v>
      </c>
    </row>
    <row r="895" spans="12:13" x14ac:dyDescent="0.2">
      <c r="L895" s="30" t="s">
        <v>835</v>
      </c>
      <c r="M895" s="37" t="s">
        <v>97</v>
      </c>
    </row>
    <row r="896" spans="12:13" x14ac:dyDescent="0.2">
      <c r="L896" s="29" t="s">
        <v>836</v>
      </c>
      <c r="M896" s="36" t="s">
        <v>97</v>
      </c>
    </row>
    <row r="897" spans="12:13" x14ac:dyDescent="0.2">
      <c r="L897" s="30" t="s">
        <v>217</v>
      </c>
      <c r="M897" s="37" t="s">
        <v>97</v>
      </c>
    </row>
    <row r="898" spans="12:13" x14ac:dyDescent="0.2">
      <c r="L898" s="29" t="s">
        <v>436</v>
      </c>
      <c r="M898" s="36" t="s">
        <v>97</v>
      </c>
    </row>
    <row r="899" spans="12:13" x14ac:dyDescent="0.2">
      <c r="L899" s="30" t="s">
        <v>323</v>
      </c>
      <c r="M899" s="37" t="s">
        <v>97</v>
      </c>
    </row>
    <row r="900" spans="12:13" x14ac:dyDescent="0.2">
      <c r="L900" s="29" t="s">
        <v>221</v>
      </c>
      <c r="M900" s="36" t="s">
        <v>97</v>
      </c>
    </row>
    <row r="901" spans="12:13" x14ac:dyDescent="0.2">
      <c r="L901" s="30" t="s">
        <v>837</v>
      </c>
      <c r="M901" s="37" t="s">
        <v>97</v>
      </c>
    </row>
    <row r="902" spans="12:13" x14ac:dyDescent="0.2">
      <c r="L902" s="29" t="s">
        <v>838</v>
      </c>
      <c r="M902" s="36" t="s">
        <v>97</v>
      </c>
    </row>
    <row r="903" spans="12:13" x14ac:dyDescent="0.2">
      <c r="L903" s="30" t="s">
        <v>839</v>
      </c>
      <c r="M903" s="37" t="s">
        <v>97</v>
      </c>
    </row>
    <row r="904" spans="12:13" x14ac:dyDescent="0.2">
      <c r="L904" s="29" t="s">
        <v>840</v>
      </c>
      <c r="M904" s="36" t="s">
        <v>97</v>
      </c>
    </row>
    <row r="905" spans="12:13" x14ac:dyDescent="0.2">
      <c r="L905" s="30" t="s">
        <v>328</v>
      </c>
      <c r="M905" s="37" t="s">
        <v>97</v>
      </c>
    </row>
    <row r="906" spans="12:13" x14ac:dyDescent="0.2">
      <c r="L906" s="29" t="s">
        <v>574</v>
      </c>
      <c r="M906" s="36" t="s">
        <v>97</v>
      </c>
    </row>
    <row r="907" spans="12:13" x14ac:dyDescent="0.2">
      <c r="L907" s="30" t="s">
        <v>798</v>
      </c>
      <c r="M907" s="37" t="s">
        <v>97</v>
      </c>
    </row>
    <row r="908" spans="12:13" x14ac:dyDescent="0.2">
      <c r="L908" s="29" t="s">
        <v>841</v>
      </c>
      <c r="M908" s="36" t="s">
        <v>97</v>
      </c>
    </row>
    <row r="909" spans="12:13" x14ac:dyDescent="0.2">
      <c r="L909" s="30" t="s">
        <v>445</v>
      </c>
      <c r="M909" s="37" t="s">
        <v>97</v>
      </c>
    </row>
    <row r="910" spans="12:13" x14ac:dyDescent="0.2">
      <c r="L910" s="29" t="s">
        <v>703</v>
      </c>
      <c r="M910" s="36" t="s">
        <v>97</v>
      </c>
    </row>
    <row r="911" spans="12:13" x14ac:dyDescent="0.2">
      <c r="L911" s="30" t="s">
        <v>842</v>
      </c>
      <c r="M911" s="37" t="s">
        <v>97</v>
      </c>
    </row>
    <row r="912" spans="12:13" x14ac:dyDescent="0.2">
      <c r="L912" s="29" t="s">
        <v>843</v>
      </c>
      <c r="M912" s="36" t="s">
        <v>97</v>
      </c>
    </row>
    <row r="913" spans="12:13" x14ac:dyDescent="0.2">
      <c r="L913" s="30" t="s">
        <v>844</v>
      </c>
      <c r="M913" s="37" t="s">
        <v>97</v>
      </c>
    </row>
    <row r="914" spans="12:13" x14ac:dyDescent="0.2">
      <c r="L914" s="29" t="s">
        <v>845</v>
      </c>
      <c r="M914" s="36" t="s">
        <v>97</v>
      </c>
    </row>
    <row r="915" spans="12:13" x14ac:dyDescent="0.2">
      <c r="L915" s="30" t="s">
        <v>704</v>
      </c>
      <c r="M915" s="37" t="s">
        <v>97</v>
      </c>
    </row>
    <row r="916" spans="12:13" x14ac:dyDescent="0.2">
      <c r="L916" s="29" t="s">
        <v>237</v>
      </c>
      <c r="M916" s="36" t="s">
        <v>97</v>
      </c>
    </row>
    <row r="917" spans="12:13" x14ac:dyDescent="0.2">
      <c r="L917" s="30" t="s">
        <v>846</v>
      </c>
      <c r="M917" s="37" t="s">
        <v>97</v>
      </c>
    </row>
    <row r="918" spans="12:13" x14ac:dyDescent="0.2">
      <c r="L918" s="29" t="s">
        <v>847</v>
      </c>
      <c r="M918" s="36" t="s">
        <v>97</v>
      </c>
    </row>
    <row r="919" spans="12:13" x14ac:dyDescent="0.2">
      <c r="L919" s="30" t="s">
        <v>304</v>
      </c>
      <c r="M919" s="37" t="s">
        <v>97</v>
      </c>
    </row>
    <row r="920" spans="12:13" x14ac:dyDescent="0.2">
      <c r="L920" s="29" t="s">
        <v>336</v>
      </c>
      <c r="M920" s="36" t="s">
        <v>97</v>
      </c>
    </row>
    <row r="921" spans="12:13" x14ac:dyDescent="0.2">
      <c r="L921" s="30" t="s">
        <v>848</v>
      </c>
      <c r="M921" s="37" t="s">
        <v>97</v>
      </c>
    </row>
    <row r="922" spans="12:13" x14ac:dyDescent="0.2">
      <c r="L922" s="29" t="s">
        <v>849</v>
      </c>
      <c r="M922" s="36" t="s">
        <v>97</v>
      </c>
    </row>
    <row r="923" spans="12:13" x14ac:dyDescent="0.2">
      <c r="L923" s="30" t="s">
        <v>850</v>
      </c>
      <c r="M923" s="37" t="s">
        <v>97</v>
      </c>
    </row>
    <row r="924" spans="12:13" x14ac:dyDescent="0.2">
      <c r="L924" s="29" t="s">
        <v>513</v>
      </c>
      <c r="M924" s="36" t="s">
        <v>97</v>
      </c>
    </row>
    <row r="925" spans="12:13" x14ac:dyDescent="0.2">
      <c r="L925" s="30" t="s">
        <v>851</v>
      </c>
      <c r="M925" s="37" t="s">
        <v>97</v>
      </c>
    </row>
    <row r="926" spans="12:13" x14ac:dyDescent="0.2">
      <c r="L926" s="29" t="s">
        <v>852</v>
      </c>
      <c r="M926" s="36" t="s">
        <v>97</v>
      </c>
    </row>
    <row r="927" spans="12:13" x14ac:dyDescent="0.2">
      <c r="L927" s="30" t="s">
        <v>853</v>
      </c>
      <c r="M927" s="37" t="s">
        <v>97</v>
      </c>
    </row>
    <row r="928" spans="12:13" x14ac:dyDescent="0.2">
      <c r="L928" s="29" t="s">
        <v>854</v>
      </c>
      <c r="M928" s="36" t="s">
        <v>97</v>
      </c>
    </row>
    <row r="929" spans="12:13" x14ac:dyDescent="0.2">
      <c r="L929" s="30" t="s">
        <v>243</v>
      </c>
      <c r="M929" s="37" t="s">
        <v>97</v>
      </c>
    </row>
    <row r="930" spans="12:13" x14ac:dyDescent="0.2">
      <c r="L930" s="29" t="s">
        <v>244</v>
      </c>
      <c r="M930" s="36" t="s">
        <v>97</v>
      </c>
    </row>
    <row r="931" spans="12:13" x14ac:dyDescent="0.2">
      <c r="L931" s="30" t="s">
        <v>855</v>
      </c>
      <c r="M931" s="37" t="s">
        <v>97</v>
      </c>
    </row>
    <row r="932" spans="12:13" x14ac:dyDescent="0.2">
      <c r="L932" s="29" t="s">
        <v>342</v>
      </c>
      <c r="M932" s="36" t="s">
        <v>97</v>
      </c>
    </row>
    <row r="933" spans="12:13" x14ac:dyDescent="0.2">
      <c r="L933" s="30" t="s">
        <v>856</v>
      </c>
      <c r="M933" s="37" t="s">
        <v>97</v>
      </c>
    </row>
    <row r="934" spans="12:13" x14ac:dyDescent="0.2">
      <c r="L934" s="29" t="s">
        <v>857</v>
      </c>
      <c r="M934" s="36" t="s">
        <v>97</v>
      </c>
    </row>
    <row r="935" spans="12:13" x14ac:dyDescent="0.2">
      <c r="L935" s="30" t="s">
        <v>456</v>
      </c>
      <c r="M935" s="37" t="s">
        <v>97</v>
      </c>
    </row>
    <row r="936" spans="12:13" x14ac:dyDescent="0.2">
      <c r="L936" s="29" t="s">
        <v>858</v>
      </c>
      <c r="M936" s="36" t="s">
        <v>97</v>
      </c>
    </row>
    <row r="937" spans="12:13" x14ac:dyDescent="0.2">
      <c r="L937" s="30" t="s">
        <v>859</v>
      </c>
      <c r="M937" s="37" t="s">
        <v>97</v>
      </c>
    </row>
    <row r="938" spans="12:13" x14ac:dyDescent="0.2">
      <c r="L938" s="29" t="s">
        <v>860</v>
      </c>
      <c r="M938" s="36" t="s">
        <v>97</v>
      </c>
    </row>
    <row r="939" spans="12:13" x14ac:dyDescent="0.2">
      <c r="L939" s="30" t="s">
        <v>344</v>
      </c>
      <c r="M939" s="37" t="s">
        <v>97</v>
      </c>
    </row>
    <row r="940" spans="12:13" x14ac:dyDescent="0.2">
      <c r="L940" s="29" t="s">
        <v>806</v>
      </c>
      <c r="M940" s="36" t="s">
        <v>97</v>
      </c>
    </row>
    <row r="941" spans="12:13" x14ac:dyDescent="0.2">
      <c r="L941" s="30" t="s">
        <v>346</v>
      </c>
      <c r="M941" s="37" t="s">
        <v>97</v>
      </c>
    </row>
    <row r="942" spans="12:13" x14ac:dyDescent="0.2">
      <c r="L942" s="29" t="s">
        <v>809</v>
      </c>
      <c r="M942" s="36" t="s">
        <v>97</v>
      </c>
    </row>
    <row r="943" spans="12:13" x14ac:dyDescent="0.2">
      <c r="L943" s="30" t="s">
        <v>861</v>
      </c>
      <c r="M943" s="37" t="s">
        <v>97</v>
      </c>
    </row>
    <row r="944" spans="12:13" x14ac:dyDescent="0.2">
      <c r="L944" s="29" t="s">
        <v>254</v>
      </c>
      <c r="M944" s="36" t="s">
        <v>97</v>
      </c>
    </row>
    <row r="945" spans="12:13" x14ac:dyDescent="0.2">
      <c r="L945" s="30" t="s">
        <v>255</v>
      </c>
      <c r="M945" s="37" t="s">
        <v>97</v>
      </c>
    </row>
    <row r="946" spans="12:13" x14ac:dyDescent="0.2">
      <c r="L946" s="29" t="s">
        <v>862</v>
      </c>
      <c r="M946" s="36" t="s">
        <v>97</v>
      </c>
    </row>
    <row r="947" spans="12:13" x14ac:dyDescent="0.2">
      <c r="L947" s="30" t="s">
        <v>762</v>
      </c>
      <c r="M947" s="37" t="s">
        <v>97</v>
      </c>
    </row>
    <row r="948" spans="12:13" x14ac:dyDescent="0.2">
      <c r="L948" s="29" t="s">
        <v>612</v>
      </c>
      <c r="M948" s="36" t="s">
        <v>97</v>
      </c>
    </row>
    <row r="949" spans="12:13" x14ac:dyDescent="0.2">
      <c r="L949" s="30" t="s">
        <v>258</v>
      </c>
      <c r="M949" s="37" t="s">
        <v>97</v>
      </c>
    </row>
    <row r="950" spans="12:13" x14ac:dyDescent="0.2">
      <c r="L950" s="29" t="s">
        <v>863</v>
      </c>
      <c r="M950" s="36" t="s">
        <v>97</v>
      </c>
    </row>
    <row r="951" spans="12:13" x14ac:dyDescent="0.2">
      <c r="L951" s="30" t="s">
        <v>864</v>
      </c>
      <c r="M951" s="37" t="s">
        <v>97</v>
      </c>
    </row>
    <row r="952" spans="12:13" x14ac:dyDescent="0.2">
      <c r="L952" s="29" t="s">
        <v>865</v>
      </c>
      <c r="M952" s="36" t="s">
        <v>97</v>
      </c>
    </row>
    <row r="953" spans="12:13" x14ac:dyDescent="0.2">
      <c r="L953" s="30" t="s">
        <v>866</v>
      </c>
      <c r="M953" s="37" t="s">
        <v>97</v>
      </c>
    </row>
    <row r="954" spans="12:13" x14ac:dyDescent="0.2">
      <c r="L954" s="29" t="s">
        <v>867</v>
      </c>
      <c r="M954" s="36" t="s">
        <v>97</v>
      </c>
    </row>
    <row r="955" spans="12:13" x14ac:dyDescent="0.2">
      <c r="L955" s="30" t="s">
        <v>868</v>
      </c>
      <c r="M955" s="37" t="s">
        <v>97</v>
      </c>
    </row>
    <row r="956" spans="12:13" x14ac:dyDescent="0.2">
      <c r="L956" s="29" t="s">
        <v>869</v>
      </c>
      <c r="M956" s="36" t="s">
        <v>97</v>
      </c>
    </row>
    <row r="957" spans="12:13" x14ac:dyDescent="0.2">
      <c r="L957" s="30" t="s">
        <v>870</v>
      </c>
      <c r="M957" s="37" t="s">
        <v>97</v>
      </c>
    </row>
    <row r="958" spans="12:13" x14ac:dyDescent="0.2">
      <c r="L958" s="29" t="s">
        <v>871</v>
      </c>
      <c r="M958" s="36" t="s">
        <v>97</v>
      </c>
    </row>
    <row r="959" spans="12:13" x14ac:dyDescent="0.2">
      <c r="L959" s="30" t="s">
        <v>872</v>
      </c>
      <c r="M959" s="37" t="s">
        <v>97</v>
      </c>
    </row>
    <row r="960" spans="12:13" x14ac:dyDescent="0.2">
      <c r="L960" s="29" t="s">
        <v>353</v>
      </c>
      <c r="M960" s="36" t="s">
        <v>97</v>
      </c>
    </row>
    <row r="961" spans="12:13" x14ac:dyDescent="0.2">
      <c r="L961" s="30" t="s">
        <v>873</v>
      </c>
      <c r="M961" s="37" t="s">
        <v>97</v>
      </c>
    </row>
    <row r="962" spans="12:13" x14ac:dyDescent="0.2">
      <c r="L962" s="29" t="s">
        <v>874</v>
      </c>
      <c r="M962" s="36" t="s">
        <v>97</v>
      </c>
    </row>
    <row r="963" spans="12:13" x14ac:dyDescent="0.2">
      <c r="L963" s="30" t="s">
        <v>875</v>
      </c>
      <c r="M963" s="37" t="s">
        <v>97</v>
      </c>
    </row>
    <row r="964" spans="12:13" x14ac:dyDescent="0.2">
      <c r="L964" s="29" t="s">
        <v>876</v>
      </c>
      <c r="M964" s="36" t="s">
        <v>97</v>
      </c>
    </row>
    <row r="965" spans="12:13" x14ac:dyDescent="0.2">
      <c r="L965" s="30" t="s">
        <v>877</v>
      </c>
      <c r="M965" s="37" t="s">
        <v>97</v>
      </c>
    </row>
    <row r="966" spans="12:13" x14ac:dyDescent="0.2">
      <c r="L966" s="29" t="s">
        <v>878</v>
      </c>
      <c r="M966" s="36" t="s">
        <v>97</v>
      </c>
    </row>
    <row r="967" spans="12:13" x14ac:dyDescent="0.2">
      <c r="L967" s="30" t="s">
        <v>879</v>
      </c>
      <c r="M967" s="37" t="s">
        <v>97</v>
      </c>
    </row>
    <row r="968" spans="12:13" x14ac:dyDescent="0.2">
      <c r="L968" s="29" t="s">
        <v>880</v>
      </c>
      <c r="M968" s="36" t="s">
        <v>97</v>
      </c>
    </row>
    <row r="969" spans="12:13" x14ac:dyDescent="0.2">
      <c r="L969" s="30" t="s">
        <v>770</v>
      </c>
      <c r="M969" s="37" t="s">
        <v>97</v>
      </c>
    </row>
    <row r="970" spans="12:13" x14ac:dyDescent="0.2">
      <c r="L970" s="29" t="s">
        <v>264</v>
      </c>
      <c r="M970" s="36" t="s">
        <v>97</v>
      </c>
    </row>
    <row r="971" spans="12:13" x14ac:dyDescent="0.2">
      <c r="L971" s="30" t="s">
        <v>360</v>
      </c>
      <c r="M971" s="37" t="s">
        <v>97</v>
      </c>
    </row>
    <row r="972" spans="12:13" x14ac:dyDescent="0.2">
      <c r="L972" s="29" t="s">
        <v>361</v>
      </c>
      <c r="M972" s="36" t="s">
        <v>97</v>
      </c>
    </row>
    <row r="973" spans="12:13" x14ac:dyDescent="0.2">
      <c r="L973" s="30" t="s">
        <v>478</v>
      </c>
      <c r="M973" s="37" t="s">
        <v>97</v>
      </c>
    </row>
    <row r="974" spans="12:13" x14ac:dyDescent="0.2">
      <c r="L974" s="29" t="s">
        <v>881</v>
      </c>
      <c r="M974" s="36" t="s">
        <v>97</v>
      </c>
    </row>
    <row r="975" spans="12:13" x14ac:dyDescent="0.2">
      <c r="L975" s="30" t="s">
        <v>882</v>
      </c>
      <c r="M975" s="37" t="s">
        <v>97</v>
      </c>
    </row>
    <row r="976" spans="12:13" x14ac:dyDescent="0.2">
      <c r="L976" s="29" t="s">
        <v>883</v>
      </c>
      <c r="M976" s="36" t="s">
        <v>97</v>
      </c>
    </row>
    <row r="977" spans="12:13" x14ac:dyDescent="0.2">
      <c r="L977" s="30" t="s">
        <v>884</v>
      </c>
      <c r="M977" s="37" t="s">
        <v>97</v>
      </c>
    </row>
    <row r="978" spans="12:13" x14ac:dyDescent="0.2">
      <c r="L978" s="29" t="s">
        <v>885</v>
      </c>
      <c r="M978" s="36" t="s">
        <v>97</v>
      </c>
    </row>
    <row r="979" spans="12:13" x14ac:dyDescent="0.2">
      <c r="L979" s="30" t="s">
        <v>886</v>
      </c>
      <c r="M979" s="37" t="s">
        <v>97</v>
      </c>
    </row>
    <row r="980" spans="12:13" x14ac:dyDescent="0.2">
      <c r="L980" s="29" t="s">
        <v>887</v>
      </c>
      <c r="M980" s="36" t="s">
        <v>97</v>
      </c>
    </row>
    <row r="981" spans="12:13" x14ac:dyDescent="0.2">
      <c r="L981" s="30" t="s">
        <v>888</v>
      </c>
      <c r="M981" s="37" t="s">
        <v>97</v>
      </c>
    </row>
    <row r="982" spans="12:13" x14ac:dyDescent="0.2">
      <c r="L982" s="29" t="s">
        <v>889</v>
      </c>
      <c r="M982" s="36" t="s">
        <v>97</v>
      </c>
    </row>
    <row r="983" spans="12:13" x14ac:dyDescent="0.2">
      <c r="L983" s="30" t="s">
        <v>634</v>
      </c>
      <c r="M983" s="37" t="s">
        <v>97</v>
      </c>
    </row>
    <row r="984" spans="12:13" x14ac:dyDescent="0.2">
      <c r="L984" s="29" t="s">
        <v>890</v>
      </c>
      <c r="M984" s="36" t="s">
        <v>97</v>
      </c>
    </row>
    <row r="985" spans="12:13" x14ac:dyDescent="0.2">
      <c r="L985" s="30" t="s">
        <v>891</v>
      </c>
      <c r="M985" s="37" t="s">
        <v>97</v>
      </c>
    </row>
    <row r="986" spans="12:13" x14ac:dyDescent="0.2">
      <c r="L986" s="29" t="s">
        <v>892</v>
      </c>
      <c r="M986" s="36" t="s">
        <v>97</v>
      </c>
    </row>
    <row r="987" spans="12:13" x14ac:dyDescent="0.2">
      <c r="L987" s="30" t="s">
        <v>272</v>
      </c>
      <c r="M987" s="37" t="s">
        <v>97</v>
      </c>
    </row>
    <row r="988" spans="12:13" x14ac:dyDescent="0.2">
      <c r="L988" s="29" t="s">
        <v>893</v>
      </c>
      <c r="M988" s="36" t="s">
        <v>97</v>
      </c>
    </row>
    <row r="989" spans="12:13" x14ac:dyDescent="0.2">
      <c r="L989" s="30" t="s">
        <v>894</v>
      </c>
      <c r="M989" s="37" t="s">
        <v>97</v>
      </c>
    </row>
    <row r="990" spans="12:13" x14ac:dyDescent="0.2">
      <c r="L990" s="29" t="s">
        <v>895</v>
      </c>
      <c r="M990" s="36" t="s">
        <v>97</v>
      </c>
    </row>
    <row r="991" spans="12:13" x14ac:dyDescent="0.2">
      <c r="L991" s="30" t="s">
        <v>896</v>
      </c>
      <c r="M991" s="37" t="s">
        <v>97</v>
      </c>
    </row>
    <row r="992" spans="12:13" x14ac:dyDescent="0.2">
      <c r="L992" s="29" t="s">
        <v>785</v>
      </c>
      <c r="M992" s="36" t="s">
        <v>96</v>
      </c>
    </row>
    <row r="993" spans="12:13" x14ac:dyDescent="0.2">
      <c r="L993" s="30" t="s">
        <v>744</v>
      </c>
      <c r="M993" s="37" t="s">
        <v>96</v>
      </c>
    </row>
    <row r="994" spans="12:13" x14ac:dyDescent="0.2">
      <c r="L994" s="29" t="s">
        <v>830</v>
      </c>
      <c r="M994" s="36" t="s">
        <v>96</v>
      </c>
    </row>
    <row r="995" spans="12:13" x14ac:dyDescent="0.2">
      <c r="L995" s="30" t="s">
        <v>897</v>
      </c>
      <c r="M995" s="37" t="s">
        <v>96</v>
      </c>
    </row>
    <row r="996" spans="12:13" x14ac:dyDescent="0.2">
      <c r="L996" s="29" t="s">
        <v>898</v>
      </c>
      <c r="M996" s="36" t="s">
        <v>96</v>
      </c>
    </row>
    <row r="997" spans="12:13" x14ac:dyDescent="0.2">
      <c r="L997" s="30" t="s">
        <v>899</v>
      </c>
      <c r="M997" s="37" t="s">
        <v>96</v>
      </c>
    </row>
    <row r="998" spans="12:13" x14ac:dyDescent="0.2">
      <c r="L998" s="29" t="s">
        <v>900</v>
      </c>
      <c r="M998" s="36" t="s">
        <v>96</v>
      </c>
    </row>
    <row r="999" spans="12:13" x14ac:dyDescent="0.2">
      <c r="L999" s="30" t="s">
        <v>319</v>
      </c>
      <c r="M999" s="37" t="s">
        <v>96</v>
      </c>
    </row>
    <row r="1000" spans="12:13" x14ac:dyDescent="0.2">
      <c r="L1000" s="29" t="s">
        <v>834</v>
      </c>
      <c r="M1000" s="36" t="s">
        <v>96</v>
      </c>
    </row>
    <row r="1001" spans="12:13" x14ac:dyDescent="0.2">
      <c r="L1001" s="30" t="s">
        <v>901</v>
      </c>
      <c r="M1001" s="37" t="s">
        <v>96</v>
      </c>
    </row>
    <row r="1002" spans="12:13" x14ac:dyDescent="0.2">
      <c r="L1002" s="29" t="s">
        <v>902</v>
      </c>
      <c r="M1002" s="36" t="s">
        <v>96</v>
      </c>
    </row>
    <row r="1003" spans="12:13" x14ac:dyDescent="0.2">
      <c r="L1003" s="30" t="s">
        <v>903</v>
      </c>
      <c r="M1003" s="37" t="s">
        <v>96</v>
      </c>
    </row>
    <row r="1004" spans="12:13" x14ac:dyDescent="0.2">
      <c r="L1004" s="29" t="s">
        <v>904</v>
      </c>
      <c r="M1004" s="36" t="s">
        <v>96</v>
      </c>
    </row>
    <row r="1005" spans="12:13" x14ac:dyDescent="0.2">
      <c r="L1005" s="30" t="s">
        <v>905</v>
      </c>
      <c r="M1005" s="37" t="s">
        <v>96</v>
      </c>
    </row>
    <row r="1006" spans="12:13" x14ac:dyDescent="0.2">
      <c r="L1006" s="29" t="s">
        <v>906</v>
      </c>
      <c r="M1006" s="36" t="s">
        <v>96</v>
      </c>
    </row>
    <row r="1007" spans="12:13" x14ac:dyDescent="0.2">
      <c r="L1007" s="30" t="s">
        <v>214</v>
      </c>
      <c r="M1007" s="37" t="s">
        <v>96</v>
      </c>
    </row>
    <row r="1008" spans="12:13" x14ac:dyDescent="0.2">
      <c r="L1008" s="29" t="s">
        <v>907</v>
      </c>
      <c r="M1008" s="36" t="s">
        <v>96</v>
      </c>
    </row>
    <row r="1009" spans="12:13" x14ac:dyDescent="0.2">
      <c r="L1009" s="30" t="s">
        <v>908</v>
      </c>
      <c r="M1009" s="37" t="s">
        <v>96</v>
      </c>
    </row>
    <row r="1010" spans="12:13" x14ac:dyDescent="0.2">
      <c r="L1010" s="29" t="s">
        <v>909</v>
      </c>
      <c r="M1010" s="36" t="s">
        <v>96</v>
      </c>
    </row>
    <row r="1011" spans="12:13" x14ac:dyDescent="0.2">
      <c r="L1011" s="30" t="s">
        <v>910</v>
      </c>
      <c r="M1011" s="37" t="s">
        <v>96</v>
      </c>
    </row>
    <row r="1012" spans="12:13" x14ac:dyDescent="0.2">
      <c r="L1012" s="29" t="s">
        <v>321</v>
      </c>
      <c r="M1012" s="36" t="s">
        <v>96</v>
      </c>
    </row>
    <row r="1013" spans="12:13" x14ac:dyDescent="0.2">
      <c r="L1013" s="30" t="s">
        <v>911</v>
      </c>
      <c r="M1013" s="37" t="s">
        <v>96</v>
      </c>
    </row>
    <row r="1014" spans="12:13" x14ac:dyDescent="0.2">
      <c r="L1014" s="29" t="s">
        <v>912</v>
      </c>
      <c r="M1014" s="36" t="s">
        <v>96</v>
      </c>
    </row>
    <row r="1015" spans="12:13" x14ac:dyDescent="0.2">
      <c r="L1015" s="30" t="s">
        <v>696</v>
      </c>
      <c r="M1015" s="37" t="s">
        <v>96</v>
      </c>
    </row>
    <row r="1016" spans="12:13" x14ac:dyDescent="0.2">
      <c r="L1016" s="29" t="s">
        <v>323</v>
      </c>
      <c r="M1016" s="36" t="s">
        <v>96</v>
      </c>
    </row>
    <row r="1017" spans="12:13" x14ac:dyDescent="0.2">
      <c r="L1017" s="30" t="s">
        <v>221</v>
      </c>
      <c r="M1017" s="37" t="s">
        <v>96</v>
      </c>
    </row>
    <row r="1018" spans="12:13" x14ac:dyDescent="0.2">
      <c r="L1018" s="29" t="s">
        <v>697</v>
      </c>
      <c r="M1018" s="36" t="s">
        <v>96</v>
      </c>
    </row>
    <row r="1019" spans="12:13" x14ac:dyDescent="0.2">
      <c r="L1019" s="30" t="s">
        <v>329</v>
      </c>
      <c r="M1019" s="37" t="s">
        <v>96</v>
      </c>
    </row>
    <row r="1020" spans="12:13" x14ac:dyDescent="0.2">
      <c r="L1020" s="29" t="s">
        <v>699</v>
      </c>
      <c r="M1020" s="36" t="s">
        <v>96</v>
      </c>
    </row>
    <row r="1021" spans="12:13" x14ac:dyDescent="0.2">
      <c r="L1021" s="30" t="s">
        <v>747</v>
      </c>
      <c r="M1021" s="37" t="s">
        <v>96</v>
      </c>
    </row>
    <row r="1022" spans="12:13" x14ac:dyDescent="0.2">
      <c r="L1022" s="29" t="s">
        <v>913</v>
      </c>
      <c r="M1022" s="36" t="s">
        <v>96</v>
      </c>
    </row>
    <row r="1023" spans="12:13" x14ac:dyDescent="0.2">
      <c r="L1023" s="30" t="s">
        <v>914</v>
      </c>
      <c r="M1023" s="37" t="s">
        <v>96</v>
      </c>
    </row>
    <row r="1024" spans="12:13" x14ac:dyDescent="0.2">
      <c r="L1024" s="29" t="s">
        <v>915</v>
      </c>
      <c r="M1024" s="36" t="s">
        <v>96</v>
      </c>
    </row>
    <row r="1025" spans="12:13" x14ac:dyDescent="0.2">
      <c r="L1025" s="30" t="s">
        <v>236</v>
      </c>
      <c r="M1025" s="37" t="s">
        <v>96</v>
      </c>
    </row>
    <row r="1026" spans="12:13" x14ac:dyDescent="0.2">
      <c r="L1026" s="29" t="s">
        <v>916</v>
      </c>
      <c r="M1026" s="36" t="s">
        <v>96</v>
      </c>
    </row>
    <row r="1027" spans="12:13" x14ac:dyDescent="0.2">
      <c r="L1027" s="30" t="s">
        <v>585</v>
      </c>
      <c r="M1027" s="37" t="s">
        <v>96</v>
      </c>
    </row>
    <row r="1028" spans="12:13" x14ac:dyDescent="0.2">
      <c r="L1028" s="29" t="s">
        <v>237</v>
      </c>
      <c r="M1028" s="36" t="s">
        <v>96</v>
      </c>
    </row>
    <row r="1029" spans="12:13" x14ac:dyDescent="0.2">
      <c r="L1029" s="30" t="s">
        <v>334</v>
      </c>
      <c r="M1029" s="37" t="s">
        <v>96</v>
      </c>
    </row>
    <row r="1030" spans="12:13" x14ac:dyDescent="0.2">
      <c r="L1030" s="29" t="s">
        <v>705</v>
      </c>
      <c r="M1030" s="36" t="s">
        <v>96</v>
      </c>
    </row>
    <row r="1031" spans="12:13" x14ac:dyDescent="0.2">
      <c r="L1031" s="30" t="s">
        <v>917</v>
      </c>
      <c r="M1031" s="37" t="s">
        <v>96</v>
      </c>
    </row>
    <row r="1032" spans="12:13" x14ac:dyDescent="0.2">
      <c r="L1032" s="29" t="s">
        <v>336</v>
      </c>
      <c r="M1032" s="36" t="s">
        <v>96</v>
      </c>
    </row>
    <row r="1033" spans="12:13" x14ac:dyDescent="0.2">
      <c r="L1033" s="30" t="s">
        <v>918</v>
      </c>
      <c r="M1033" s="37" t="s">
        <v>96</v>
      </c>
    </row>
    <row r="1034" spans="12:13" x14ac:dyDescent="0.2">
      <c r="L1034" s="29" t="s">
        <v>919</v>
      </c>
      <c r="M1034" s="36" t="s">
        <v>96</v>
      </c>
    </row>
    <row r="1035" spans="12:13" x14ac:dyDescent="0.2">
      <c r="L1035" s="30" t="s">
        <v>920</v>
      </c>
      <c r="M1035" s="37" t="s">
        <v>96</v>
      </c>
    </row>
    <row r="1036" spans="12:13" x14ac:dyDescent="0.2">
      <c r="L1036" s="29" t="s">
        <v>921</v>
      </c>
      <c r="M1036" s="36" t="s">
        <v>96</v>
      </c>
    </row>
    <row r="1037" spans="12:13" x14ac:dyDescent="0.2">
      <c r="L1037" s="30" t="s">
        <v>595</v>
      </c>
      <c r="M1037" s="37" t="s">
        <v>96</v>
      </c>
    </row>
    <row r="1038" spans="12:13" x14ac:dyDescent="0.2">
      <c r="L1038" s="29" t="s">
        <v>707</v>
      </c>
      <c r="M1038" s="36" t="s">
        <v>96</v>
      </c>
    </row>
    <row r="1039" spans="12:13" x14ac:dyDescent="0.2">
      <c r="L1039" s="30" t="s">
        <v>922</v>
      </c>
      <c r="M1039" s="37" t="s">
        <v>96</v>
      </c>
    </row>
    <row r="1040" spans="12:13" x14ac:dyDescent="0.2">
      <c r="L1040" s="29" t="s">
        <v>754</v>
      </c>
      <c r="M1040" s="36" t="s">
        <v>96</v>
      </c>
    </row>
    <row r="1041" spans="12:13" x14ac:dyDescent="0.2">
      <c r="L1041" s="30" t="s">
        <v>598</v>
      </c>
      <c r="M1041" s="37" t="s">
        <v>96</v>
      </c>
    </row>
    <row r="1042" spans="12:13" x14ac:dyDescent="0.2">
      <c r="L1042" s="29" t="s">
        <v>708</v>
      </c>
      <c r="M1042" s="36" t="s">
        <v>96</v>
      </c>
    </row>
    <row r="1043" spans="12:13" x14ac:dyDescent="0.2">
      <c r="L1043" s="30" t="s">
        <v>241</v>
      </c>
      <c r="M1043" s="37" t="s">
        <v>96</v>
      </c>
    </row>
    <row r="1044" spans="12:13" x14ac:dyDescent="0.2">
      <c r="L1044" s="29" t="s">
        <v>923</v>
      </c>
      <c r="M1044" s="36" t="s">
        <v>96</v>
      </c>
    </row>
    <row r="1045" spans="12:13" x14ac:dyDescent="0.2">
      <c r="L1045" s="30" t="s">
        <v>924</v>
      </c>
      <c r="M1045" s="37" t="s">
        <v>96</v>
      </c>
    </row>
    <row r="1046" spans="12:13" x14ac:dyDescent="0.2">
      <c r="L1046" s="29" t="s">
        <v>243</v>
      </c>
      <c r="M1046" s="36" t="s">
        <v>96</v>
      </c>
    </row>
    <row r="1047" spans="12:13" x14ac:dyDescent="0.2">
      <c r="L1047" s="30" t="s">
        <v>244</v>
      </c>
      <c r="M1047" s="37" t="s">
        <v>96</v>
      </c>
    </row>
    <row r="1048" spans="12:13" x14ac:dyDescent="0.2">
      <c r="L1048" s="29" t="s">
        <v>925</v>
      </c>
      <c r="M1048" s="36" t="s">
        <v>96</v>
      </c>
    </row>
    <row r="1049" spans="12:13" x14ac:dyDescent="0.2">
      <c r="L1049" s="30" t="s">
        <v>342</v>
      </c>
      <c r="M1049" s="37" t="s">
        <v>96</v>
      </c>
    </row>
    <row r="1050" spans="12:13" x14ac:dyDescent="0.2">
      <c r="L1050" s="29" t="s">
        <v>926</v>
      </c>
      <c r="M1050" s="36" t="s">
        <v>96</v>
      </c>
    </row>
    <row r="1051" spans="12:13" x14ac:dyDescent="0.2">
      <c r="L1051" s="30" t="s">
        <v>927</v>
      </c>
      <c r="M1051" s="37" t="s">
        <v>96</v>
      </c>
    </row>
    <row r="1052" spans="12:13" x14ac:dyDescent="0.2">
      <c r="L1052" s="29" t="s">
        <v>715</v>
      </c>
      <c r="M1052" s="36" t="s">
        <v>96</v>
      </c>
    </row>
    <row r="1053" spans="12:13" x14ac:dyDescent="0.2">
      <c r="L1053" s="30" t="s">
        <v>928</v>
      </c>
      <c r="M1053" s="37" t="s">
        <v>96</v>
      </c>
    </row>
    <row r="1054" spans="12:13" x14ac:dyDescent="0.2">
      <c r="L1054" s="29" t="s">
        <v>929</v>
      </c>
      <c r="M1054" s="36" t="s">
        <v>96</v>
      </c>
    </row>
    <row r="1055" spans="12:13" x14ac:dyDescent="0.2">
      <c r="L1055" s="30" t="s">
        <v>247</v>
      </c>
      <c r="M1055" s="37" t="s">
        <v>96</v>
      </c>
    </row>
    <row r="1056" spans="12:13" x14ac:dyDescent="0.2">
      <c r="L1056" s="29" t="s">
        <v>248</v>
      </c>
      <c r="M1056" s="36" t="s">
        <v>96</v>
      </c>
    </row>
    <row r="1057" spans="12:13" x14ac:dyDescent="0.2">
      <c r="L1057" s="30" t="s">
        <v>930</v>
      </c>
      <c r="M1057" s="37" t="s">
        <v>96</v>
      </c>
    </row>
    <row r="1058" spans="12:13" x14ac:dyDescent="0.2">
      <c r="L1058" s="29" t="s">
        <v>931</v>
      </c>
      <c r="M1058" s="36" t="s">
        <v>96</v>
      </c>
    </row>
    <row r="1059" spans="12:13" x14ac:dyDescent="0.2">
      <c r="L1059" s="30" t="s">
        <v>679</v>
      </c>
      <c r="M1059" s="37" t="s">
        <v>96</v>
      </c>
    </row>
    <row r="1060" spans="12:13" x14ac:dyDescent="0.2">
      <c r="L1060" s="29" t="s">
        <v>344</v>
      </c>
      <c r="M1060" s="36" t="s">
        <v>96</v>
      </c>
    </row>
    <row r="1061" spans="12:13" x14ac:dyDescent="0.2">
      <c r="L1061" s="30" t="s">
        <v>717</v>
      </c>
      <c r="M1061" s="37" t="s">
        <v>96</v>
      </c>
    </row>
    <row r="1062" spans="12:13" x14ac:dyDescent="0.2">
      <c r="L1062" s="29" t="s">
        <v>346</v>
      </c>
      <c r="M1062" s="36" t="s">
        <v>96</v>
      </c>
    </row>
    <row r="1063" spans="12:13" x14ac:dyDescent="0.2">
      <c r="L1063" s="30" t="s">
        <v>809</v>
      </c>
      <c r="M1063" s="37" t="s">
        <v>96</v>
      </c>
    </row>
    <row r="1064" spans="12:13" x14ac:dyDescent="0.2">
      <c r="L1064" s="29" t="s">
        <v>932</v>
      </c>
      <c r="M1064" s="36" t="s">
        <v>96</v>
      </c>
    </row>
    <row r="1065" spans="12:13" x14ac:dyDescent="0.2">
      <c r="L1065" s="30" t="s">
        <v>933</v>
      </c>
      <c r="M1065" s="37" t="s">
        <v>96</v>
      </c>
    </row>
    <row r="1066" spans="12:13" x14ac:dyDescent="0.2">
      <c r="L1066" s="29" t="s">
        <v>720</v>
      </c>
      <c r="M1066" s="36" t="s">
        <v>96</v>
      </c>
    </row>
    <row r="1067" spans="12:13" x14ac:dyDescent="0.2">
      <c r="L1067" s="30" t="s">
        <v>252</v>
      </c>
      <c r="M1067" s="37" t="s">
        <v>96</v>
      </c>
    </row>
    <row r="1068" spans="12:13" x14ac:dyDescent="0.2">
      <c r="L1068" s="29" t="s">
        <v>934</v>
      </c>
      <c r="M1068" s="36" t="s">
        <v>96</v>
      </c>
    </row>
    <row r="1069" spans="12:13" x14ac:dyDescent="0.2">
      <c r="L1069" s="30" t="s">
        <v>254</v>
      </c>
      <c r="M1069" s="37" t="s">
        <v>96</v>
      </c>
    </row>
    <row r="1070" spans="12:13" x14ac:dyDescent="0.2">
      <c r="L1070" s="29" t="s">
        <v>255</v>
      </c>
      <c r="M1070" s="36" t="s">
        <v>96</v>
      </c>
    </row>
    <row r="1071" spans="12:13" x14ac:dyDescent="0.2">
      <c r="L1071" s="30" t="s">
        <v>525</v>
      </c>
      <c r="M1071" s="37" t="s">
        <v>96</v>
      </c>
    </row>
    <row r="1072" spans="12:13" x14ac:dyDescent="0.2">
      <c r="L1072" s="29" t="s">
        <v>722</v>
      </c>
      <c r="M1072" s="36" t="s">
        <v>96</v>
      </c>
    </row>
    <row r="1073" spans="12:13" x14ac:dyDescent="0.2">
      <c r="L1073" s="30" t="s">
        <v>862</v>
      </c>
      <c r="M1073" s="37" t="s">
        <v>96</v>
      </c>
    </row>
    <row r="1074" spans="12:13" x14ac:dyDescent="0.2">
      <c r="L1074" s="29" t="s">
        <v>935</v>
      </c>
      <c r="M1074" s="36" t="s">
        <v>96</v>
      </c>
    </row>
    <row r="1075" spans="12:13" x14ac:dyDescent="0.2">
      <c r="L1075" s="30" t="s">
        <v>725</v>
      </c>
      <c r="M1075" s="37" t="s">
        <v>96</v>
      </c>
    </row>
    <row r="1076" spans="12:13" x14ac:dyDescent="0.2">
      <c r="L1076" s="29" t="s">
        <v>936</v>
      </c>
      <c r="M1076" s="36" t="s">
        <v>96</v>
      </c>
    </row>
    <row r="1077" spans="12:13" x14ac:dyDescent="0.2">
      <c r="L1077" s="30" t="s">
        <v>257</v>
      </c>
      <c r="M1077" s="37" t="s">
        <v>96</v>
      </c>
    </row>
    <row r="1078" spans="12:13" x14ac:dyDescent="0.2">
      <c r="L1078" s="29" t="s">
        <v>258</v>
      </c>
      <c r="M1078" s="36" t="s">
        <v>96</v>
      </c>
    </row>
    <row r="1079" spans="12:13" x14ac:dyDescent="0.2">
      <c r="L1079" s="30" t="s">
        <v>259</v>
      </c>
      <c r="M1079" s="37" t="s">
        <v>96</v>
      </c>
    </row>
    <row r="1080" spans="12:13" x14ac:dyDescent="0.2">
      <c r="L1080" s="29" t="s">
        <v>937</v>
      </c>
      <c r="M1080" s="36" t="s">
        <v>96</v>
      </c>
    </row>
    <row r="1081" spans="12:13" x14ac:dyDescent="0.2">
      <c r="L1081" s="30" t="s">
        <v>938</v>
      </c>
      <c r="M1081" s="37" t="s">
        <v>96</v>
      </c>
    </row>
    <row r="1082" spans="12:13" x14ac:dyDescent="0.2">
      <c r="L1082" s="29" t="s">
        <v>939</v>
      </c>
      <c r="M1082" s="36" t="s">
        <v>96</v>
      </c>
    </row>
    <row r="1083" spans="12:13" x14ac:dyDescent="0.2">
      <c r="L1083" s="30" t="s">
        <v>764</v>
      </c>
      <c r="M1083" s="37" t="s">
        <v>96</v>
      </c>
    </row>
    <row r="1084" spans="12:13" x14ac:dyDescent="0.2">
      <c r="L1084" s="29" t="s">
        <v>940</v>
      </c>
      <c r="M1084" s="36" t="s">
        <v>96</v>
      </c>
    </row>
    <row r="1085" spans="12:13" x14ac:dyDescent="0.2">
      <c r="L1085" s="30" t="s">
        <v>765</v>
      </c>
      <c r="M1085" s="37" t="s">
        <v>96</v>
      </c>
    </row>
    <row r="1086" spans="12:13" x14ac:dyDescent="0.2">
      <c r="L1086" s="29" t="s">
        <v>941</v>
      </c>
      <c r="M1086" s="36" t="s">
        <v>96</v>
      </c>
    </row>
    <row r="1087" spans="12:13" x14ac:dyDescent="0.2">
      <c r="L1087" s="30" t="s">
        <v>942</v>
      </c>
      <c r="M1087" s="37" t="s">
        <v>96</v>
      </c>
    </row>
    <row r="1088" spans="12:13" x14ac:dyDescent="0.2">
      <c r="L1088" s="29" t="s">
        <v>260</v>
      </c>
      <c r="M1088" s="36" t="s">
        <v>96</v>
      </c>
    </row>
    <row r="1089" spans="12:13" x14ac:dyDescent="0.2">
      <c r="L1089" s="30" t="s">
        <v>262</v>
      </c>
      <c r="M1089" s="37" t="s">
        <v>96</v>
      </c>
    </row>
    <row r="1090" spans="12:13" x14ac:dyDescent="0.2">
      <c r="L1090" s="29" t="s">
        <v>943</v>
      </c>
      <c r="M1090" s="36" t="s">
        <v>96</v>
      </c>
    </row>
    <row r="1091" spans="12:13" x14ac:dyDescent="0.2">
      <c r="L1091" s="30" t="s">
        <v>358</v>
      </c>
      <c r="M1091" s="37" t="s">
        <v>96</v>
      </c>
    </row>
    <row r="1092" spans="12:13" x14ac:dyDescent="0.2">
      <c r="L1092" s="29" t="s">
        <v>944</v>
      </c>
      <c r="M1092" s="36" t="s">
        <v>96</v>
      </c>
    </row>
    <row r="1093" spans="12:13" x14ac:dyDescent="0.2">
      <c r="L1093" s="30" t="s">
        <v>945</v>
      </c>
      <c r="M1093" s="37" t="s">
        <v>96</v>
      </c>
    </row>
    <row r="1094" spans="12:13" x14ac:dyDescent="0.2">
      <c r="L1094" s="29" t="s">
        <v>946</v>
      </c>
      <c r="M1094" s="36" t="s">
        <v>96</v>
      </c>
    </row>
    <row r="1095" spans="12:13" x14ac:dyDescent="0.2">
      <c r="L1095" s="30" t="s">
        <v>264</v>
      </c>
      <c r="M1095" s="37" t="s">
        <v>96</v>
      </c>
    </row>
    <row r="1096" spans="12:13" x14ac:dyDescent="0.2">
      <c r="L1096" s="29" t="s">
        <v>361</v>
      </c>
      <c r="M1096" s="36" t="s">
        <v>96</v>
      </c>
    </row>
    <row r="1097" spans="12:13" x14ac:dyDescent="0.2">
      <c r="L1097" s="30" t="s">
        <v>266</v>
      </c>
      <c r="M1097" s="37" t="s">
        <v>96</v>
      </c>
    </row>
    <row r="1098" spans="12:13" x14ac:dyDescent="0.2">
      <c r="L1098" s="29" t="s">
        <v>947</v>
      </c>
      <c r="M1098" s="36" t="s">
        <v>96</v>
      </c>
    </row>
    <row r="1099" spans="12:13" x14ac:dyDescent="0.2">
      <c r="L1099" s="30" t="s">
        <v>772</v>
      </c>
      <c r="M1099" s="37" t="s">
        <v>96</v>
      </c>
    </row>
    <row r="1100" spans="12:13" x14ac:dyDescent="0.2">
      <c r="L1100" s="29" t="s">
        <v>540</v>
      </c>
      <c r="M1100" s="36" t="s">
        <v>96</v>
      </c>
    </row>
    <row r="1101" spans="12:13" x14ac:dyDescent="0.2">
      <c r="L1101" s="30" t="s">
        <v>948</v>
      </c>
      <c r="M1101" s="37" t="s">
        <v>96</v>
      </c>
    </row>
    <row r="1102" spans="12:13" x14ac:dyDescent="0.2">
      <c r="L1102" s="29" t="s">
        <v>949</v>
      </c>
      <c r="M1102" s="36" t="s">
        <v>96</v>
      </c>
    </row>
    <row r="1103" spans="12:13" x14ac:dyDescent="0.2">
      <c r="L1103" s="30" t="s">
        <v>950</v>
      </c>
      <c r="M1103" s="37" t="s">
        <v>96</v>
      </c>
    </row>
    <row r="1104" spans="12:13" x14ac:dyDescent="0.2">
      <c r="L1104" s="29" t="s">
        <v>367</v>
      </c>
      <c r="M1104" s="36" t="s">
        <v>96</v>
      </c>
    </row>
    <row r="1105" spans="12:13" x14ac:dyDescent="0.2">
      <c r="L1105" s="30" t="s">
        <v>644</v>
      </c>
      <c r="M1105" s="37" t="s">
        <v>96</v>
      </c>
    </row>
    <row r="1106" spans="12:13" x14ac:dyDescent="0.2">
      <c r="L1106" s="29" t="s">
        <v>272</v>
      </c>
      <c r="M1106" s="36" t="s">
        <v>96</v>
      </c>
    </row>
    <row r="1107" spans="12:13" x14ac:dyDescent="0.2">
      <c r="L1107" s="30" t="s">
        <v>645</v>
      </c>
      <c r="M1107" s="37" t="s">
        <v>96</v>
      </c>
    </row>
    <row r="1108" spans="12:13" x14ac:dyDescent="0.2">
      <c r="L1108" s="29" t="s">
        <v>646</v>
      </c>
      <c r="M1108" s="36" t="s">
        <v>96</v>
      </c>
    </row>
    <row r="1109" spans="12:13" x14ac:dyDescent="0.2">
      <c r="L1109" s="30" t="s">
        <v>784</v>
      </c>
      <c r="M1109" s="37" t="s">
        <v>96</v>
      </c>
    </row>
    <row r="1110" spans="12:13" x14ac:dyDescent="0.2">
      <c r="L1110" s="29" t="s">
        <v>951</v>
      </c>
      <c r="M1110" s="36" t="s">
        <v>96</v>
      </c>
    </row>
    <row r="1111" spans="12:13" x14ac:dyDescent="0.2">
      <c r="L1111" s="30" t="s">
        <v>743</v>
      </c>
      <c r="M1111" s="37" t="s">
        <v>96</v>
      </c>
    </row>
    <row r="1112" spans="12:13" x14ac:dyDescent="0.2">
      <c r="L1112" s="29" t="s">
        <v>952</v>
      </c>
      <c r="M1112" s="36" t="s">
        <v>95</v>
      </c>
    </row>
    <row r="1113" spans="12:13" x14ac:dyDescent="0.2">
      <c r="L1113" s="30" t="s">
        <v>953</v>
      </c>
      <c r="M1113" s="37" t="s">
        <v>95</v>
      </c>
    </row>
    <row r="1114" spans="12:13" x14ac:dyDescent="0.2">
      <c r="L1114" s="29" t="s">
        <v>954</v>
      </c>
      <c r="M1114" s="36" t="s">
        <v>95</v>
      </c>
    </row>
    <row r="1115" spans="12:13" x14ac:dyDescent="0.2">
      <c r="L1115" s="30" t="s">
        <v>955</v>
      </c>
      <c r="M1115" s="37" t="s">
        <v>95</v>
      </c>
    </row>
    <row r="1116" spans="12:13" x14ac:dyDescent="0.2">
      <c r="L1116" s="29" t="s">
        <v>956</v>
      </c>
      <c r="M1116" s="36" t="s">
        <v>95</v>
      </c>
    </row>
    <row r="1117" spans="12:13" x14ac:dyDescent="0.2">
      <c r="L1117" s="30" t="s">
        <v>957</v>
      </c>
      <c r="M1117" s="37" t="s">
        <v>95</v>
      </c>
    </row>
    <row r="1118" spans="12:13" x14ac:dyDescent="0.2">
      <c r="L1118" s="29" t="s">
        <v>958</v>
      </c>
      <c r="M1118" s="36" t="s">
        <v>95</v>
      </c>
    </row>
    <row r="1119" spans="12:13" x14ac:dyDescent="0.2">
      <c r="L1119" s="30" t="s">
        <v>959</v>
      </c>
      <c r="M1119" s="37" t="s">
        <v>95</v>
      </c>
    </row>
    <row r="1120" spans="12:13" x14ac:dyDescent="0.2">
      <c r="L1120" s="29" t="s">
        <v>960</v>
      </c>
      <c r="M1120" s="36" t="s">
        <v>95</v>
      </c>
    </row>
    <row r="1121" spans="12:13" x14ac:dyDescent="0.2">
      <c r="L1121" s="30" t="s">
        <v>961</v>
      </c>
      <c r="M1121" s="37" t="s">
        <v>95</v>
      </c>
    </row>
    <row r="1122" spans="12:13" x14ac:dyDescent="0.2">
      <c r="L1122" s="29" t="s">
        <v>962</v>
      </c>
      <c r="M1122" s="36" t="s">
        <v>95</v>
      </c>
    </row>
    <row r="1123" spans="12:13" x14ac:dyDescent="0.2">
      <c r="L1123" s="30" t="s">
        <v>963</v>
      </c>
      <c r="M1123" s="37" t="s">
        <v>95</v>
      </c>
    </row>
    <row r="1124" spans="12:13" x14ac:dyDescent="0.2">
      <c r="L1124" s="29" t="s">
        <v>964</v>
      </c>
      <c r="M1124" s="36" t="s">
        <v>95</v>
      </c>
    </row>
    <row r="1125" spans="12:13" x14ac:dyDescent="0.2">
      <c r="L1125" s="30" t="s">
        <v>965</v>
      </c>
      <c r="M1125" s="37" t="s">
        <v>95</v>
      </c>
    </row>
    <row r="1126" spans="12:13" x14ac:dyDescent="0.2">
      <c r="L1126" s="29" t="s">
        <v>966</v>
      </c>
      <c r="M1126" s="36" t="s">
        <v>95</v>
      </c>
    </row>
    <row r="1127" spans="12:13" x14ac:dyDescent="0.2">
      <c r="L1127" s="30" t="s">
        <v>967</v>
      </c>
      <c r="M1127" s="37" t="s">
        <v>95</v>
      </c>
    </row>
    <row r="1128" spans="12:13" x14ac:dyDescent="0.2">
      <c r="L1128" s="29" t="s">
        <v>968</v>
      </c>
      <c r="M1128" s="36" t="s">
        <v>95</v>
      </c>
    </row>
    <row r="1129" spans="12:13" x14ac:dyDescent="0.2">
      <c r="L1129" s="30" t="s">
        <v>969</v>
      </c>
      <c r="M1129" s="37" t="s">
        <v>95</v>
      </c>
    </row>
    <row r="1130" spans="12:13" x14ac:dyDescent="0.2">
      <c r="L1130" s="29" t="s">
        <v>970</v>
      </c>
      <c r="M1130" s="36" t="s">
        <v>95</v>
      </c>
    </row>
    <row r="1131" spans="12:13" x14ac:dyDescent="0.2">
      <c r="L1131" s="30" t="s">
        <v>971</v>
      </c>
      <c r="M1131" s="37" t="s">
        <v>95</v>
      </c>
    </row>
    <row r="1132" spans="12:13" x14ac:dyDescent="0.2">
      <c r="L1132" s="29" t="s">
        <v>972</v>
      </c>
      <c r="M1132" s="36" t="s">
        <v>95</v>
      </c>
    </row>
    <row r="1133" spans="12:13" x14ac:dyDescent="0.2">
      <c r="L1133" s="30" t="s">
        <v>973</v>
      </c>
      <c r="M1133" s="37" t="s">
        <v>95</v>
      </c>
    </row>
    <row r="1134" spans="12:13" x14ac:dyDescent="0.2">
      <c r="L1134" s="29" t="s">
        <v>974</v>
      </c>
      <c r="M1134" s="36" t="s">
        <v>95</v>
      </c>
    </row>
    <row r="1135" spans="12:13" x14ac:dyDescent="0.2">
      <c r="L1135" s="30" t="s">
        <v>975</v>
      </c>
      <c r="M1135" s="37" t="s">
        <v>95</v>
      </c>
    </row>
    <row r="1136" spans="12:13" x14ac:dyDescent="0.2">
      <c r="L1136" s="29" t="s">
        <v>976</v>
      </c>
      <c r="M1136" s="36" t="s">
        <v>95</v>
      </c>
    </row>
    <row r="1137" spans="12:13" x14ac:dyDescent="0.2">
      <c r="L1137" s="30" t="s">
        <v>977</v>
      </c>
      <c r="M1137" s="37" t="s">
        <v>95</v>
      </c>
    </row>
    <row r="1138" spans="12:13" x14ac:dyDescent="0.2">
      <c r="L1138" s="29" t="s">
        <v>978</v>
      </c>
      <c r="M1138" s="36" t="s">
        <v>95</v>
      </c>
    </row>
    <row r="1139" spans="12:13" x14ac:dyDescent="0.2">
      <c r="L1139" s="30" t="s">
        <v>979</v>
      </c>
      <c r="M1139" s="37" t="s">
        <v>95</v>
      </c>
    </row>
    <row r="1140" spans="12:13" x14ac:dyDescent="0.2">
      <c r="L1140" s="29" t="s">
        <v>980</v>
      </c>
      <c r="M1140" s="36" t="s">
        <v>95</v>
      </c>
    </row>
    <row r="1141" spans="12:13" x14ac:dyDescent="0.2">
      <c r="L1141" s="30" t="s">
        <v>981</v>
      </c>
      <c r="M1141" s="37" t="s">
        <v>95</v>
      </c>
    </row>
    <row r="1142" spans="12:13" x14ac:dyDescent="0.2">
      <c r="L1142" s="29" t="s">
        <v>982</v>
      </c>
      <c r="M1142" s="36" t="s">
        <v>95</v>
      </c>
    </row>
    <row r="1143" spans="12:13" x14ac:dyDescent="0.2">
      <c r="L1143" s="30" t="s">
        <v>983</v>
      </c>
      <c r="M1143" s="37" t="s">
        <v>95</v>
      </c>
    </row>
    <row r="1144" spans="12:13" x14ac:dyDescent="0.2">
      <c r="L1144" s="29" t="s">
        <v>984</v>
      </c>
      <c r="M1144" s="36" t="s">
        <v>95</v>
      </c>
    </row>
    <row r="1145" spans="12:13" x14ac:dyDescent="0.2">
      <c r="L1145" s="30" t="s">
        <v>985</v>
      </c>
      <c r="M1145" s="37" t="s">
        <v>95</v>
      </c>
    </row>
    <row r="1146" spans="12:13" x14ac:dyDescent="0.2">
      <c r="L1146" s="29" t="s">
        <v>986</v>
      </c>
      <c r="M1146" s="36" t="s">
        <v>95</v>
      </c>
    </row>
    <row r="1147" spans="12:13" x14ac:dyDescent="0.2">
      <c r="L1147" s="30" t="s">
        <v>987</v>
      </c>
      <c r="M1147" s="37" t="s">
        <v>95</v>
      </c>
    </row>
    <row r="1148" spans="12:13" x14ac:dyDescent="0.2">
      <c r="L1148" s="29" t="s">
        <v>988</v>
      </c>
      <c r="M1148" s="36" t="s">
        <v>95</v>
      </c>
    </row>
    <row r="1149" spans="12:13" x14ac:dyDescent="0.2">
      <c r="L1149" s="30" t="s">
        <v>989</v>
      </c>
      <c r="M1149" s="37" t="s">
        <v>95</v>
      </c>
    </row>
    <row r="1150" spans="12:13" x14ac:dyDescent="0.2">
      <c r="L1150" s="29" t="s">
        <v>990</v>
      </c>
      <c r="M1150" s="36" t="s">
        <v>95</v>
      </c>
    </row>
    <row r="1151" spans="12:13" x14ac:dyDescent="0.2">
      <c r="L1151" s="30" t="s">
        <v>991</v>
      </c>
      <c r="M1151" s="37" t="s">
        <v>95</v>
      </c>
    </row>
    <row r="1152" spans="12:13" x14ac:dyDescent="0.2">
      <c r="L1152" s="29" t="s">
        <v>992</v>
      </c>
      <c r="M1152" s="36" t="s">
        <v>95</v>
      </c>
    </row>
    <row r="1153" spans="12:13" x14ac:dyDescent="0.2">
      <c r="L1153" s="30" t="s">
        <v>993</v>
      </c>
      <c r="M1153" s="37" t="s">
        <v>95</v>
      </c>
    </row>
    <row r="1154" spans="12:13" x14ac:dyDescent="0.2">
      <c r="L1154" s="29" t="s">
        <v>994</v>
      </c>
      <c r="M1154" s="36" t="s">
        <v>95</v>
      </c>
    </row>
    <row r="1155" spans="12:13" x14ac:dyDescent="0.2">
      <c r="L1155" s="30" t="s">
        <v>995</v>
      </c>
      <c r="M1155" s="37" t="s">
        <v>95</v>
      </c>
    </row>
    <row r="1156" spans="12:13" x14ac:dyDescent="0.2">
      <c r="L1156" s="29" t="s">
        <v>996</v>
      </c>
      <c r="M1156" s="36" t="s">
        <v>95</v>
      </c>
    </row>
    <row r="1157" spans="12:13" x14ac:dyDescent="0.2">
      <c r="L1157" s="30" t="s">
        <v>997</v>
      </c>
      <c r="M1157" s="37" t="s">
        <v>95</v>
      </c>
    </row>
    <row r="1158" spans="12:13" x14ac:dyDescent="0.2">
      <c r="L1158" s="29" t="s">
        <v>998</v>
      </c>
      <c r="M1158" s="36" t="s">
        <v>95</v>
      </c>
    </row>
    <row r="1159" spans="12:13" x14ac:dyDescent="0.2">
      <c r="L1159" s="30" t="s">
        <v>999</v>
      </c>
      <c r="M1159" s="37" t="s">
        <v>95</v>
      </c>
    </row>
    <row r="1160" spans="12:13" x14ac:dyDescent="0.2">
      <c r="L1160" s="29" t="s">
        <v>1000</v>
      </c>
      <c r="M1160" s="36" t="s">
        <v>95</v>
      </c>
    </row>
    <row r="1161" spans="12:13" x14ac:dyDescent="0.2">
      <c r="L1161" s="30" t="s">
        <v>1001</v>
      </c>
      <c r="M1161" s="37" t="s">
        <v>95</v>
      </c>
    </row>
    <row r="1162" spans="12:13" x14ac:dyDescent="0.2">
      <c r="L1162" s="29" t="s">
        <v>1002</v>
      </c>
      <c r="M1162" s="36" t="s">
        <v>95</v>
      </c>
    </row>
    <row r="1163" spans="12:13" x14ac:dyDescent="0.2">
      <c r="L1163" s="30" t="s">
        <v>1003</v>
      </c>
      <c r="M1163" s="37" t="s">
        <v>95</v>
      </c>
    </row>
    <row r="1164" spans="12:13" x14ac:dyDescent="0.2">
      <c r="L1164" s="29" t="s">
        <v>1004</v>
      </c>
      <c r="M1164" s="36" t="s">
        <v>95</v>
      </c>
    </row>
    <row r="1165" spans="12:13" x14ac:dyDescent="0.2">
      <c r="L1165" s="30" t="s">
        <v>1005</v>
      </c>
      <c r="M1165" s="37" t="s">
        <v>95</v>
      </c>
    </row>
    <row r="1166" spans="12:13" x14ac:dyDescent="0.2">
      <c r="L1166" s="29" t="s">
        <v>1006</v>
      </c>
      <c r="M1166" s="36" t="s">
        <v>95</v>
      </c>
    </row>
    <row r="1167" spans="12:13" x14ac:dyDescent="0.2">
      <c r="L1167" s="30" t="s">
        <v>1007</v>
      </c>
      <c r="M1167" s="37" t="s">
        <v>95</v>
      </c>
    </row>
    <row r="1168" spans="12:13" x14ac:dyDescent="0.2">
      <c r="L1168" s="29" t="s">
        <v>1008</v>
      </c>
      <c r="M1168" s="36" t="s">
        <v>95</v>
      </c>
    </row>
    <row r="1169" spans="12:13" x14ac:dyDescent="0.2">
      <c r="L1169" s="30" t="s">
        <v>1009</v>
      </c>
      <c r="M1169" s="37" t="s">
        <v>95</v>
      </c>
    </row>
    <row r="1170" spans="12:13" x14ac:dyDescent="0.2">
      <c r="L1170" s="29" t="s">
        <v>1010</v>
      </c>
      <c r="M1170" s="36" t="s">
        <v>95</v>
      </c>
    </row>
    <row r="1171" spans="12:13" x14ac:dyDescent="0.2">
      <c r="L1171" s="30" t="s">
        <v>1011</v>
      </c>
      <c r="M1171" s="37" t="s">
        <v>95</v>
      </c>
    </row>
    <row r="1172" spans="12:13" x14ac:dyDescent="0.2">
      <c r="L1172" s="29" t="s">
        <v>1012</v>
      </c>
      <c r="M1172" s="36" t="s">
        <v>95</v>
      </c>
    </row>
    <row r="1173" spans="12:13" x14ac:dyDescent="0.2">
      <c r="L1173" s="30" t="s">
        <v>1013</v>
      </c>
      <c r="M1173" s="37" t="s">
        <v>95</v>
      </c>
    </row>
    <row r="1174" spans="12:13" x14ac:dyDescent="0.2">
      <c r="L1174" s="29" t="s">
        <v>1014</v>
      </c>
      <c r="M1174" s="36" t="s">
        <v>95</v>
      </c>
    </row>
    <row r="1175" spans="12:13" x14ac:dyDescent="0.2">
      <c r="L1175" s="30" t="s">
        <v>1015</v>
      </c>
      <c r="M1175" s="37" t="s">
        <v>95</v>
      </c>
    </row>
    <row r="1176" spans="12:13" x14ac:dyDescent="0.2">
      <c r="L1176" s="29" t="s">
        <v>1016</v>
      </c>
      <c r="M1176" s="36" t="s">
        <v>94</v>
      </c>
    </row>
    <row r="1177" spans="12:13" x14ac:dyDescent="0.2">
      <c r="L1177" s="30" t="s">
        <v>1017</v>
      </c>
      <c r="M1177" s="37" t="s">
        <v>94</v>
      </c>
    </row>
    <row r="1178" spans="12:13" x14ac:dyDescent="0.2">
      <c r="L1178" s="29" t="s">
        <v>699</v>
      </c>
      <c r="M1178" s="36" t="s">
        <v>94</v>
      </c>
    </row>
    <row r="1179" spans="12:13" x14ac:dyDescent="0.2">
      <c r="L1179" s="30" t="s">
        <v>237</v>
      </c>
      <c r="M1179" s="37" t="s">
        <v>94</v>
      </c>
    </row>
    <row r="1180" spans="12:13" x14ac:dyDescent="0.2">
      <c r="L1180" s="29" t="s">
        <v>595</v>
      </c>
      <c r="M1180" s="36" t="s">
        <v>94</v>
      </c>
    </row>
    <row r="1181" spans="12:13" x14ac:dyDescent="0.2">
      <c r="L1181" s="30" t="s">
        <v>1018</v>
      </c>
      <c r="M1181" s="37" t="s">
        <v>94</v>
      </c>
    </row>
    <row r="1182" spans="12:13" x14ac:dyDescent="0.2">
      <c r="L1182" s="29" t="s">
        <v>715</v>
      </c>
      <c r="M1182" s="36" t="s">
        <v>94</v>
      </c>
    </row>
    <row r="1183" spans="12:13" x14ac:dyDescent="0.2">
      <c r="L1183" s="30" t="s">
        <v>344</v>
      </c>
      <c r="M1183" s="37" t="s">
        <v>94</v>
      </c>
    </row>
    <row r="1184" spans="12:13" x14ac:dyDescent="0.2">
      <c r="L1184" s="29" t="s">
        <v>1019</v>
      </c>
      <c r="M1184" s="36" t="s">
        <v>94</v>
      </c>
    </row>
    <row r="1185" spans="12:13" x14ac:dyDescent="0.2">
      <c r="L1185" s="30" t="s">
        <v>1020</v>
      </c>
      <c r="M1185" s="37" t="s">
        <v>94</v>
      </c>
    </row>
    <row r="1186" spans="12:13" x14ac:dyDescent="0.2">
      <c r="L1186" s="29" t="s">
        <v>1021</v>
      </c>
      <c r="M1186" s="36" t="s">
        <v>94</v>
      </c>
    </row>
    <row r="1187" spans="12:13" x14ac:dyDescent="0.2">
      <c r="L1187" s="30" t="s">
        <v>1022</v>
      </c>
      <c r="M1187" s="37" t="s">
        <v>94</v>
      </c>
    </row>
    <row r="1188" spans="12:13" x14ac:dyDescent="0.2">
      <c r="L1188" s="29" t="s">
        <v>1023</v>
      </c>
      <c r="M1188" s="36" t="s">
        <v>94</v>
      </c>
    </row>
    <row r="1189" spans="12:13" x14ac:dyDescent="0.2">
      <c r="L1189" s="30" t="s">
        <v>1024</v>
      </c>
      <c r="M1189" s="37" t="s">
        <v>94</v>
      </c>
    </row>
    <row r="1190" spans="12:13" x14ac:dyDescent="0.2">
      <c r="L1190" s="29" t="s">
        <v>272</v>
      </c>
      <c r="M1190" s="36" t="s">
        <v>94</v>
      </c>
    </row>
    <row r="1191" spans="12:13" x14ac:dyDescent="0.2">
      <c r="L1191" s="30" t="s">
        <v>1025</v>
      </c>
      <c r="M1191" s="37" t="s">
        <v>94</v>
      </c>
    </row>
    <row r="1192" spans="12:13" x14ac:dyDescent="0.2">
      <c r="L1192" s="29" t="s">
        <v>1026</v>
      </c>
      <c r="M1192" s="36" t="s">
        <v>93</v>
      </c>
    </row>
    <row r="1193" spans="12:13" x14ac:dyDescent="0.2">
      <c r="L1193" s="30" t="s">
        <v>1027</v>
      </c>
      <c r="M1193" s="37" t="s">
        <v>93</v>
      </c>
    </row>
    <row r="1194" spans="12:13" x14ac:dyDescent="0.2">
      <c r="L1194" s="29" t="s">
        <v>1028</v>
      </c>
      <c r="M1194" s="36" t="s">
        <v>93</v>
      </c>
    </row>
    <row r="1195" spans="12:13" x14ac:dyDescent="0.2">
      <c r="L1195" s="30" t="s">
        <v>1029</v>
      </c>
      <c r="M1195" s="37" t="s">
        <v>93</v>
      </c>
    </row>
    <row r="1196" spans="12:13" x14ac:dyDescent="0.2">
      <c r="L1196" s="29" t="s">
        <v>1030</v>
      </c>
      <c r="M1196" s="36" t="s">
        <v>93</v>
      </c>
    </row>
    <row r="1197" spans="12:13" x14ac:dyDescent="0.2">
      <c r="L1197" s="30" t="s">
        <v>321</v>
      </c>
      <c r="M1197" s="37" t="s">
        <v>93</v>
      </c>
    </row>
    <row r="1198" spans="12:13" x14ac:dyDescent="0.2">
      <c r="L1198" s="29" t="s">
        <v>1031</v>
      </c>
      <c r="M1198" s="36" t="s">
        <v>93</v>
      </c>
    </row>
    <row r="1199" spans="12:13" x14ac:dyDescent="0.2">
      <c r="L1199" s="30" t="s">
        <v>1032</v>
      </c>
      <c r="M1199" s="37" t="s">
        <v>93</v>
      </c>
    </row>
    <row r="1200" spans="12:13" x14ac:dyDescent="0.2">
      <c r="L1200" s="29" t="s">
        <v>1033</v>
      </c>
      <c r="M1200" s="36" t="s">
        <v>93</v>
      </c>
    </row>
    <row r="1201" spans="12:13" x14ac:dyDescent="0.2">
      <c r="L1201" s="30" t="s">
        <v>1034</v>
      </c>
      <c r="M1201" s="37" t="s">
        <v>93</v>
      </c>
    </row>
    <row r="1202" spans="12:13" x14ac:dyDescent="0.2">
      <c r="L1202" s="29" t="s">
        <v>1035</v>
      </c>
      <c r="M1202" s="36" t="s">
        <v>93</v>
      </c>
    </row>
    <row r="1203" spans="12:13" x14ac:dyDescent="0.2">
      <c r="L1203" s="30" t="s">
        <v>1036</v>
      </c>
      <c r="M1203" s="37" t="s">
        <v>93</v>
      </c>
    </row>
    <row r="1204" spans="12:13" x14ac:dyDescent="0.2">
      <c r="L1204" s="29" t="s">
        <v>339</v>
      </c>
      <c r="M1204" s="36" t="s">
        <v>93</v>
      </c>
    </row>
    <row r="1205" spans="12:13" x14ac:dyDescent="0.2">
      <c r="L1205" s="30" t="s">
        <v>490</v>
      </c>
      <c r="M1205" s="37" t="s">
        <v>93</v>
      </c>
    </row>
    <row r="1206" spans="12:13" x14ac:dyDescent="0.2">
      <c r="L1206" s="29" t="s">
        <v>258</v>
      </c>
      <c r="M1206" s="36" t="s">
        <v>93</v>
      </c>
    </row>
    <row r="1207" spans="12:13" x14ac:dyDescent="0.2">
      <c r="L1207" s="30" t="s">
        <v>1037</v>
      </c>
      <c r="M1207" s="37" t="s">
        <v>93</v>
      </c>
    </row>
    <row r="1208" spans="12:13" x14ac:dyDescent="0.2">
      <c r="L1208" s="29" t="s">
        <v>1038</v>
      </c>
      <c r="M1208" s="36" t="s">
        <v>93</v>
      </c>
    </row>
    <row r="1209" spans="12:13" x14ac:dyDescent="0.2">
      <c r="L1209" s="30" t="s">
        <v>1039</v>
      </c>
      <c r="M1209" s="37" t="s">
        <v>93</v>
      </c>
    </row>
    <row r="1210" spans="12:13" x14ac:dyDescent="0.2">
      <c r="L1210" s="29" t="s">
        <v>1023</v>
      </c>
      <c r="M1210" s="36" t="s">
        <v>93</v>
      </c>
    </row>
    <row r="1211" spans="12:13" x14ac:dyDescent="0.2">
      <c r="L1211" s="30" t="s">
        <v>629</v>
      </c>
      <c r="M1211" s="37" t="s">
        <v>93</v>
      </c>
    </row>
    <row r="1212" spans="12:13" x14ac:dyDescent="0.2">
      <c r="L1212" s="29" t="s">
        <v>272</v>
      </c>
      <c r="M1212" s="36" t="s">
        <v>93</v>
      </c>
    </row>
    <row r="1213" spans="12:13" x14ac:dyDescent="0.2">
      <c r="L1213" s="30" t="s">
        <v>1040</v>
      </c>
      <c r="M1213" s="37" t="s">
        <v>93</v>
      </c>
    </row>
    <row r="1214" spans="12:13" x14ac:dyDescent="0.2">
      <c r="L1214" s="29" t="s">
        <v>1041</v>
      </c>
      <c r="M1214" s="36" t="s">
        <v>93</v>
      </c>
    </row>
    <row r="1215" spans="12:13" x14ac:dyDescent="0.2">
      <c r="L1215" s="30" t="s">
        <v>1042</v>
      </c>
      <c r="M1215" s="37" t="s">
        <v>93</v>
      </c>
    </row>
    <row r="1216" spans="12:13" x14ac:dyDescent="0.2">
      <c r="L1216" s="29" t="s">
        <v>1043</v>
      </c>
      <c r="M1216" s="36" t="s">
        <v>92</v>
      </c>
    </row>
    <row r="1217" spans="12:13" x14ac:dyDescent="0.2">
      <c r="L1217" s="30" t="s">
        <v>1044</v>
      </c>
      <c r="M1217" s="37" t="s">
        <v>92</v>
      </c>
    </row>
    <row r="1218" spans="12:13" x14ac:dyDescent="0.2">
      <c r="L1218" s="29" t="s">
        <v>1045</v>
      </c>
      <c r="M1218" s="36" t="s">
        <v>92</v>
      </c>
    </row>
    <row r="1219" spans="12:13" x14ac:dyDescent="0.2">
      <c r="L1219" s="30" t="s">
        <v>1046</v>
      </c>
      <c r="M1219" s="37" t="s">
        <v>92</v>
      </c>
    </row>
    <row r="1220" spans="12:13" x14ac:dyDescent="0.2">
      <c r="L1220" s="29" t="s">
        <v>1047</v>
      </c>
      <c r="M1220" s="36" t="s">
        <v>92</v>
      </c>
    </row>
    <row r="1221" spans="12:13" x14ac:dyDescent="0.2">
      <c r="L1221" s="30" t="s">
        <v>237</v>
      </c>
      <c r="M1221" s="37" t="s">
        <v>92</v>
      </c>
    </row>
    <row r="1222" spans="12:13" x14ac:dyDescent="0.2">
      <c r="L1222" s="29" t="s">
        <v>1048</v>
      </c>
      <c r="M1222" s="36" t="s">
        <v>92</v>
      </c>
    </row>
    <row r="1223" spans="12:13" x14ac:dyDescent="0.2">
      <c r="L1223" s="30" t="s">
        <v>1049</v>
      </c>
      <c r="M1223" s="37" t="s">
        <v>92</v>
      </c>
    </row>
    <row r="1224" spans="12:13" x14ac:dyDescent="0.2">
      <c r="L1224" s="29" t="s">
        <v>485</v>
      </c>
      <c r="M1224" s="36" t="s">
        <v>92</v>
      </c>
    </row>
    <row r="1225" spans="12:13" x14ac:dyDescent="0.2">
      <c r="L1225" s="30" t="s">
        <v>1050</v>
      </c>
      <c r="M1225" s="37" t="s">
        <v>92</v>
      </c>
    </row>
    <row r="1226" spans="12:13" x14ac:dyDescent="0.2">
      <c r="L1226" s="29" t="s">
        <v>1051</v>
      </c>
      <c r="M1226" s="36" t="s">
        <v>92</v>
      </c>
    </row>
    <row r="1227" spans="12:13" x14ac:dyDescent="0.2">
      <c r="L1227" s="30" t="s">
        <v>817</v>
      </c>
      <c r="M1227" s="37" t="s">
        <v>92</v>
      </c>
    </row>
    <row r="1228" spans="12:13" x14ac:dyDescent="0.2">
      <c r="L1228" s="29" t="s">
        <v>1052</v>
      </c>
      <c r="M1228" s="36" t="s">
        <v>92</v>
      </c>
    </row>
    <row r="1229" spans="12:13" x14ac:dyDescent="0.2">
      <c r="L1229" s="30" t="s">
        <v>1041</v>
      </c>
      <c r="M1229" s="37" t="s">
        <v>92</v>
      </c>
    </row>
    <row r="1230" spans="12:13" x14ac:dyDescent="0.2">
      <c r="L1230" s="29" t="s">
        <v>1053</v>
      </c>
      <c r="M1230" s="36" t="s">
        <v>91</v>
      </c>
    </row>
    <row r="1231" spans="12:13" x14ac:dyDescent="0.2">
      <c r="L1231" s="30" t="s">
        <v>1054</v>
      </c>
      <c r="M1231" s="37" t="s">
        <v>91</v>
      </c>
    </row>
    <row r="1232" spans="12:13" x14ac:dyDescent="0.2">
      <c r="L1232" s="29" t="s">
        <v>1055</v>
      </c>
      <c r="M1232" s="36" t="s">
        <v>91</v>
      </c>
    </row>
    <row r="1233" spans="12:13" x14ac:dyDescent="0.2">
      <c r="L1233" s="30" t="s">
        <v>1056</v>
      </c>
      <c r="M1233" s="37" t="s">
        <v>91</v>
      </c>
    </row>
    <row r="1234" spans="12:13" x14ac:dyDescent="0.2">
      <c r="L1234" s="29" t="s">
        <v>1057</v>
      </c>
      <c r="M1234" s="36" t="s">
        <v>91</v>
      </c>
    </row>
    <row r="1235" spans="12:13" x14ac:dyDescent="0.2">
      <c r="L1235" s="30" t="s">
        <v>1058</v>
      </c>
      <c r="M1235" s="37" t="s">
        <v>91</v>
      </c>
    </row>
    <row r="1236" spans="12:13" x14ac:dyDescent="0.2">
      <c r="L1236" s="29" t="s">
        <v>1059</v>
      </c>
      <c r="M1236" s="36" t="s">
        <v>91</v>
      </c>
    </row>
    <row r="1237" spans="12:13" x14ac:dyDescent="0.2">
      <c r="L1237" s="30" t="s">
        <v>1060</v>
      </c>
      <c r="M1237" s="37" t="s">
        <v>91</v>
      </c>
    </row>
    <row r="1238" spans="12:13" x14ac:dyDescent="0.2">
      <c r="L1238" s="29" t="s">
        <v>497</v>
      </c>
      <c r="M1238" s="36" t="s">
        <v>91</v>
      </c>
    </row>
    <row r="1239" spans="12:13" x14ac:dyDescent="0.2">
      <c r="L1239" s="30" t="s">
        <v>1061</v>
      </c>
      <c r="M1239" s="37" t="s">
        <v>91</v>
      </c>
    </row>
    <row r="1240" spans="12:13" x14ac:dyDescent="0.2">
      <c r="L1240" s="29" t="s">
        <v>551</v>
      </c>
      <c r="M1240" s="36" t="s">
        <v>91</v>
      </c>
    </row>
    <row r="1241" spans="12:13" x14ac:dyDescent="0.2">
      <c r="L1241" s="30" t="s">
        <v>1062</v>
      </c>
      <c r="M1241" s="37" t="s">
        <v>91</v>
      </c>
    </row>
    <row r="1242" spans="12:13" x14ac:dyDescent="0.2">
      <c r="L1242" s="29" t="s">
        <v>215</v>
      </c>
      <c r="M1242" s="36" t="s">
        <v>91</v>
      </c>
    </row>
    <row r="1243" spans="12:13" x14ac:dyDescent="0.2">
      <c r="L1243" s="30" t="s">
        <v>694</v>
      </c>
      <c r="M1243" s="37" t="s">
        <v>91</v>
      </c>
    </row>
    <row r="1244" spans="12:13" x14ac:dyDescent="0.2">
      <c r="L1244" s="29" t="s">
        <v>1063</v>
      </c>
      <c r="M1244" s="36" t="s">
        <v>91</v>
      </c>
    </row>
    <row r="1245" spans="12:13" x14ac:dyDescent="0.2">
      <c r="L1245" s="30" t="s">
        <v>1064</v>
      </c>
      <c r="M1245" s="37" t="s">
        <v>91</v>
      </c>
    </row>
    <row r="1246" spans="12:13" x14ac:dyDescent="0.2">
      <c r="L1246" s="29" t="s">
        <v>1065</v>
      </c>
      <c r="M1246" s="36" t="s">
        <v>91</v>
      </c>
    </row>
    <row r="1247" spans="12:13" x14ac:dyDescent="0.2">
      <c r="L1247" s="30" t="s">
        <v>1066</v>
      </c>
      <c r="M1247" s="37" t="s">
        <v>91</v>
      </c>
    </row>
    <row r="1248" spans="12:13" x14ac:dyDescent="0.2">
      <c r="L1248" s="29" t="s">
        <v>697</v>
      </c>
      <c r="M1248" s="36" t="s">
        <v>91</v>
      </c>
    </row>
    <row r="1249" spans="12:13" x14ac:dyDescent="0.2">
      <c r="L1249" s="30" t="s">
        <v>328</v>
      </c>
      <c r="M1249" s="37" t="s">
        <v>91</v>
      </c>
    </row>
    <row r="1250" spans="12:13" x14ac:dyDescent="0.2">
      <c r="L1250" s="29" t="s">
        <v>442</v>
      </c>
      <c r="M1250" s="36" t="s">
        <v>91</v>
      </c>
    </row>
    <row r="1251" spans="12:13" x14ac:dyDescent="0.2">
      <c r="L1251" s="30" t="s">
        <v>798</v>
      </c>
      <c r="M1251" s="37" t="s">
        <v>91</v>
      </c>
    </row>
    <row r="1252" spans="12:13" x14ac:dyDescent="0.2">
      <c r="L1252" s="29" t="s">
        <v>1067</v>
      </c>
      <c r="M1252" s="36" t="s">
        <v>91</v>
      </c>
    </row>
    <row r="1253" spans="12:13" x14ac:dyDescent="0.2">
      <c r="L1253" s="30" t="s">
        <v>800</v>
      </c>
      <c r="M1253" s="37" t="s">
        <v>91</v>
      </c>
    </row>
    <row r="1254" spans="12:13" x14ac:dyDescent="0.2">
      <c r="L1254" s="29" t="s">
        <v>1068</v>
      </c>
      <c r="M1254" s="36" t="s">
        <v>91</v>
      </c>
    </row>
    <row r="1255" spans="12:13" x14ac:dyDescent="0.2">
      <c r="L1255" s="30" t="s">
        <v>1069</v>
      </c>
      <c r="M1255" s="37" t="s">
        <v>91</v>
      </c>
    </row>
    <row r="1256" spans="12:13" x14ac:dyDescent="0.2">
      <c r="L1256" s="29" t="s">
        <v>1070</v>
      </c>
      <c r="M1256" s="36" t="s">
        <v>91</v>
      </c>
    </row>
    <row r="1257" spans="12:13" x14ac:dyDescent="0.2">
      <c r="L1257" s="30" t="s">
        <v>1071</v>
      </c>
      <c r="M1257" s="37" t="s">
        <v>91</v>
      </c>
    </row>
    <row r="1258" spans="12:13" x14ac:dyDescent="0.2">
      <c r="L1258" s="29" t="s">
        <v>1072</v>
      </c>
      <c r="M1258" s="36" t="s">
        <v>91</v>
      </c>
    </row>
    <row r="1259" spans="12:13" x14ac:dyDescent="0.2">
      <c r="L1259" s="30" t="s">
        <v>1073</v>
      </c>
      <c r="M1259" s="37" t="s">
        <v>91</v>
      </c>
    </row>
    <row r="1260" spans="12:13" x14ac:dyDescent="0.2">
      <c r="L1260" s="29" t="s">
        <v>1074</v>
      </c>
      <c r="M1260" s="36" t="s">
        <v>91</v>
      </c>
    </row>
    <row r="1261" spans="12:13" x14ac:dyDescent="0.2">
      <c r="L1261" s="30" t="s">
        <v>1075</v>
      </c>
      <c r="M1261" s="37" t="s">
        <v>91</v>
      </c>
    </row>
    <row r="1262" spans="12:13" x14ac:dyDescent="0.2">
      <c r="L1262" s="29" t="s">
        <v>1076</v>
      </c>
      <c r="M1262" s="36" t="s">
        <v>91</v>
      </c>
    </row>
    <row r="1263" spans="12:13" x14ac:dyDescent="0.2">
      <c r="L1263" s="30" t="s">
        <v>1077</v>
      </c>
      <c r="M1263" s="37" t="s">
        <v>91</v>
      </c>
    </row>
    <row r="1264" spans="12:13" x14ac:dyDescent="0.2">
      <c r="L1264" s="29" t="s">
        <v>1078</v>
      </c>
      <c r="M1264" s="36" t="s">
        <v>91</v>
      </c>
    </row>
    <row r="1265" spans="12:13" x14ac:dyDescent="0.2">
      <c r="L1265" s="30" t="s">
        <v>1079</v>
      </c>
      <c r="M1265" s="37" t="s">
        <v>91</v>
      </c>
    </row>
    <row r="1266" spans="12:13" x14ac:dyDescent="0.2">
      <c r="L1266" s="29" t="s">
        <v>1080</v>
      </c>
      <c r="M1266" s="36" t="s">
        <v>91</v>
      </c>
    </row>
    <row r="1267" spans="12:13" x14ac:dyDescent="0.2">
      <c r="L1267" s="30" t="s">
        <v>243</v>
      </c>
      <c r="M1267" s="37" t="s">
        <v>91</v>
      </c>
    </row>
    <row r="1268" spans="12:13" x14ac:dyDescent="0.2">
      <c r="L1268" s="29" t="s">
        <v>1081</v>
      </c>
      <c r="M1268" s="36" t="s">
        <v>91</v>
      </c>
    </row>
    <row r="1269" spans="12:13" x14ac:dyDescent="0.2">
      <c r="L1269" s="30" t="s">
        <v>1082</v>
      </c>
      <c r="M1269" s="37" t="s">
        <v>91</v>
      </c>
    </row>
    <row r="1270" spans="12:13" x14ac:dyDescent="0.2">
      <c r="L1270" s="29" t="s">
        <v>490</v>
      </c>
      <c r="M1270" s="36" t="s">
        <v>91</v>
      </c>
    </row>
    <row r="1271" spans="12:13" x14ac:dyDescent="0.2">
      <c r="L1271" s="30" t="s">
        <v>1083</v>
      </c>
      <c r="M1271" s="37" t="s">
        <v>91</v>
      </c>
    </row>
    <row r="1272" spans="12:13" x14ac:dyDescent="0.2">
      <c r="L1272" s="29" t="s">
        <v>388</v>
      </c>
      <c r="M1272" s="36" t="s">
        <v>91</v>
      </c>
    </row>
    <row r="1273" spans="12:13" x14ac:dyDescent="0.2">
      <c r="L1273" s="30" t="s">
        <v>1084</v>
      </c>
      <c r="M1273" s="37" t="s">
        <v>91</v>
      </c>
    </row>
    <row r="1274" spans="12:13" x14ac:dyDescent="0.2">
      <c r="L1274" s="29" t="s">
        <v>1085</v>
      </c>
      <c r="M1274" s="36" t="s">
        <v>91</v>
      </c>
    </row>
    <row r="1275" spans="12:13" x14ac:dyDescent="0.2">
      <c r="L1275" s="30" t="s">
        <v>1086</v>
      </c>
      <c r="M1275" s="37" t="s">
        <v>91</v>
      </c>
    </row>
    <row r="1276" spans="12:13" x14ac:dyDescent="0.2">
      <c r="L1276" s="29" t="s">
        <v>717</v>
      </c>
      <c r="M1276" s="36" t="s">
        <v>91</v>
      </c>
    </row>
    <row r="1277" spans="12:13" x14ac:dyDescent="0.2">
      <c r="L1277" s="30" t="s">
        <v>1087</v>
      </c>
      <c r="M1277" s="37" t="s">
        <v>91</v>
      </c>
    </row>
    <row r="1278" spans="12:13" x14ac:dyDescent="0.2">
      <c r="L1278" s="29" t="s">
        <v>1088</v>
      </c>
      <c r="M1278" s="36" t="s">
        <v>91</v>
      </c>
    </row>
    <row r="1279" spans="12:13" x14ac:dyDescent="0.2">
      <c r="L1279" s="30" t="s">
        <v>1089</v>
      </c>
      <c r="M1279" s="37" t="s">
        <v>91</v>
      </c>
    </row>
    <row r="1280" spans="12:13" x14ac:dyDescent="0.2">
      <c r="L1280" s="29" t="s">
        <v>1090</v>
      </c>
      <c r="M1280" s="36" t="s">
        <v>91</v>
      </c>
    </row>
    <row r="1281" spans="12:13" x14ac:dyDescent="0.2">
      <c r="L1281" s="30" t="s">
        <v>1091</v>
      </c>
      <c r="M1281" s="37" t="s">
        <v>91</v>
      </c>
    </row>
    <row r="1282" spans="12:13" x14ac:dyDescent="0.2">
      <c r="L1282" s="29" t="s">
        <v>722</v>
      </c>
      <c r="M1282" s="36" t="s">
        <v>91</v>
      </c>
    </row>
    <row r="1283" spans="12:13" x14ac:dyDescent="0.2">
      <c r="L1283" s="30" t="s">
        <v>1092</v>
      </c>
      <c r="M1283" s="37" t="s">
        <v>91</v>
      </c>
    </row>
    <row r="1284" spans="12:13" x14ac:dyDescent="0.2">
      <c r="L1284" s="29" t="s">
        <v>1093</v>
      </c>
      <c r="M1284" s="36" t="s">
        <v>91</v>
      </c>
    </row>
    <row r="1285" spans="12:13" x14ac:dyDescent="0.2">
      <c r="L1285" s="30" t="s">
        <v>1094</v>
      </c>
      <c r="M1285" s="37" t="s">
        <v>91</v>
      </c>
    </row>
    <row r="1286" spans="12:13" x14ac:dyDescent="0.2">
      <c r="L1286" s="29" t="s">
        <v>1095</v>
      </c>
      <c r="M1286" s="36" t="s">
        <v>91</v>
      </c>
    </row>
    <row r="1287" spans="12:13" x14ac:dyDescent="0.2">
      <c r="L1287" s="30" t="s">
        <v>257</v>
      </c>
      <c r="M1287" s="37" t="s">
        <v>91</v>
      </c>
    </row>
    <row r="1288" spans="12:13" x14ac:dyDescent="0.2">
      <c r="L1288" s="29" t="s">
        <v>1096</v>
      </c>
      <c r="M1288" s="36" t="s">
        <v>91</v>
      </c>
    </row>
    <row r="1289" spans="12:13" x14ac:dyDescent="0.2">
      <c r="L1289" s="30" t="s">
        <v>1097</v>
      </c>
      <c r="M1289" s="37" t="s">
        <v>91</v>
      </c>
    </row>
    <row r="1290" spans="12:13" x14ac:dyDescent="0.2">
      <c r="L1290" s="29" t="s">
        <v>1098</v>
      </c>
      <c r="M1290" s="36" t="s">
        <v>91</v>
      </c>
    </row>
    <row r="1291" spans="12:13" x14ac:dyDescent="0.2">
      <c r="L1291" s="30" t="s">
        <v>1099</v>
      </c>
      <c r="M1291" s="37" t="s">
        <v>91</v>
      </c>
    </row>
    <row r="1292" spans="12:13" x14ac:dyDescent="0.2">
      <c r="L1292" s="29" t="s">
        <v>1100</v>
      </c>
      <c r="M1292" s="36" t="s">
        <v>91</v>
      </c>
    </row>
    <row r="1293" spans="12:13" x14ac:dyDescent="0.2">
      <c r="L1293" s="30" t="s">
        <v>1101</v>
      </c>
      <c r="M1293" s="37" t="s">
        <v>91</v>
      </c>
    </row>
    <row r="1294" spans="12:13" x14ac:dyDescent="0.2">
      <c r="L1294" s="29" t="s">
        <v>1102</v>
      </c>
      <c r="M1294" s="36" t="s">
        <v>91</v>
      </c>
    </row>
    <row r="1295" spans="12:13" x14ac:dyDescent="0.2">
      <c r="L1295" s="30" t="s">
        <v>1103</v>
      </c>
      <c r="M1295" s="37" t="s">
        <v>91</v>
      </c>
    </row>
    <row r="1296" spans="12:13" x14ac:dyDescent="0.2">
      <c r="L1296" s="29" t="s">
        <v>529</v>
      </c>
      <c r="M1296" s="36" t="s">
        <v>91</v>
      </c>
    </row>
    <row r="1297" spans="12:13" x14ac:dyDescent="0.2">
      <c r="L1297" s="30" t="s">
        <v>1104</v>
      </c>
      <c r="M1297" s="37" t="s">
        <v>91</v>
      </c>
    </row>
    <row r="1298" spans="12:13" x14ac:dyDescent="0.2">
      <c r="L1298" s="29" t="s">
        <v>1105</v>
      </c>
      <c r="M1298" s="36" t="s">
        <v>91</v>
      </c>
    </row>
    <row r="1299" spans="12:13" x14ac:dyDescent="0.2">
      <c r="L1299" s="30" t="s">
        <v>871</v>
      </c>
      <c r="M1299" s="37" t="s">
        <v>91</v>
      </c>
    </row>
    <row r="1300" spans="12:13" x14ac:dyDescent="0.2">
      <c r="L1300" s="29" t="s">
        <v>1106</v>
      </c>
      <c r="M1300" s="36" t="s">
        <v>91</v>
      </c>
    </row>
    <row r="1301" spans="12:13" x14ac:dyDescent="0.2">
      <c r="L1301" s="30" t="s">
        <v>1107</v>
      </c>
      <c r="M1301" s="37" t="s">
        <v>91</v>
      </c>
    </row>
    <row r="1302" spans="12:13" x14ac:dyDescent="0.2">
      <c r="L1302" s="29" t="s">
        <v>1108</v>
      </c>
      <c r="M1302" s="36" t="s">
        <v>91</v>
      </c>
    </row>
    <row r="1303" spans="12:13" x14ac:dyDescent="0.2">
      <c r="L1303" s="30" t="s">
        <v>265</v>
      </c>
      <c r="M1303" s="37" t="s">
        <v>91</v>
      </c>
    </row>
    <row r="1304" spans="12:13" x14ac:dyDescent="0.2">
      <c r="L1304" s="29" t="s">
        <v>771</v>
      </c>
      <c r="M1304" s="36" t="s">
        <v>91</v>
      </c>
    </row>
    <row r="1305" spans="12:13" x14ac:dyDescent="0.2">
      <c r="L1305" s="30" t="s">
        <v>1109</v>
      </c>
      <c r="M1305" s="37" t="s">
        <v>91</v>
      </c>
    </row>
    <row r="1306" spans="12:13" x14ac:dyDescent="0.2">
      <c r="L1306" s="29" t="s">
        <v>1110</v>
      </c>
      <c r="M1306" s="36" t="s">
        <v>91</v>
      </c>
    </row>
    <row r="1307" spans="12:13" x14ac:dyDescent="0.2">
      <c r="L1307" s="30" t="s">
        <v>1111</v>
      </c>
      <c r="M1307" s="37" t="s">
        <v>91</v>
      </c>
    </row>
    <row r="1308" spans="12:13" x14ac:dyDescent="0.2">
      <c r="L1308" s="29" t="s">
        <v>1112</v>
      </c>
      <c r="M1308" s="36" t="s">
        <v>91</v>
      </c>
    </row>
    <row r="1309" spans="12:13" x14ac:dyDescent="0.2">
      <c r="L1309" s="30" t="s">
        <v>368</v>
      </c>
      <c r="M1309" s="37" t="s">
        <v>91</v>
      </c>
    </row>
    <row r="1310" spans="12:13" x14ac:dyDescent="0.2">
      <c r="L1310" s="29" t="s">
        <v>1113</v>
      </c>
      <c r="M1310" s="36" t="s">
        <v>91</v>
      </c>
    </row>
    <row r="1311" spans="12:13" x14ac:dyDescent="0.2">
      <c r="L1311" s="30" t="s">
        <v>645</v>
      </c>
      <c r="M1311" s="37" t="s">
        <v>91</v>
      </c>
    </row>
    <row r="1312" spans="12:13" x14ac:dyDescent="0.2">
      <c r="L1312" s="29" t="s">
        <v>1114</v>
      </c>
      <c r="M1312" s="36" t="s">
        <v>91</v>
      </c>
    </row>
    <row r="1313" spans="12:13" x14ac:dyDescent="0.2">
      <c r="L1313" s="30" t="s">
        <v>1115</v>
      </c>
      <c r="M1313" s="37" t="s">
        <v>90</v>
      </c>
    </row>
    <row r="1314" spans="12:13" x14ac:dyDescent="0.2">
      <c r="L1314" s="29" t="s">
        <v>1116</v>
      </c>
      <c r="M1314" s="36" t="s">
        <v>90</v>
      </c>
    </row>
    <row r="1315" spans="12:13" x14ac:dyDescent="0.2">
      <c r="L1315" s="30" t="s">
        <v>1117</v>
      </c>
      <c r="M1315" s="37" t="s">
        <v>90</v>
      </c>
    </row>
    <row r="1316" spans="12:13" x14ac:dyDescent="0.2">
      <c r="L1316" s="29" t="s">
        <v>1118</v>
      </c>
      <c r="M1316" s="36" t="s">
        <v>90</v>
      </c>
    </row>
    <row r="1317" spans="12:13" x14ac:dyDescent="0.2">
      <c r="L1317" s="30" t="s">
        <v>318</v>
      </c>
      <c r="M1317" s="37" t="s">
        <v>90</v>
      </c>
    </row>
    <row r="1318" spans="12:13" x14ac:dyDescent="0.2">
      <c r="L1318" s="29" t="s">
        <v>1119</v>
      </c>
      <c r="M1318" s="36" t="s">
        <v>90</v>
      </c>
    </row>
    <row r="1319" spans="12:13" x14ac:dyDescent="0.2">
      <c r="L1319" s="30" t="s">
        <v>1120</v>
      </c>
      <c r="M1319" s="37" t="s">
        <v>90</v>
      </c>
    </row>
    <row r="1320" spans="12:13" x14ac:dyDescent="0.2">
      <c r="L1320" s="29" t="s">
        <v>692</v>
      </c>
      <c r="M1320" s="36" t="s">
        <v>90</v>
      </c>
    </row>
    <row r="1321" spans="12:13" x14ac:dyDescent="0.2">
      <c r="L1321" s="30" t="s">
        <v>1121</v>
      </c>
      <c r="M1321" s="37" t="s">
        <v>90</v>
      </c>
    </row>
    <row r="1322" spans="12:13" x14ac:dyDescent="0.2">
      <c r="L1322" s="29" t="s">
        <v>1122</v>
      </c>
      <c r="M1322" s="36" t="s">
        <v>90</v>
      </c>
    </row>
    <row r="1323" spans="12:13" x14ac:dyDescent="0.2">
      <c r="L1323" s="30" t="s">
        <v>694</v>
      </c>
      <c r="M1323" s="37" t="s">
        <v>90</v>
      </c>
    </row>
    <row r="1324" spans="12:13" x14ac:dyDescent="0.2">
      <c r="L1324" s="29" t="s">
        <v>1065</v>
      </c>
      <c r="M1324" s="36" t="s">
        <v>90</v>
      </c>
    </row>
    <row r="1325" spans="12:13" x14ac:dyDescent="0.2">
      <c r="L1325" s="30" t="s">
        <v>1123</v>
      </c>
      <c r="M1325" s="37" t="s">
        <v>90</v>
      </c>
    </row>
    <row r="1326" spans="12:13" x14ac:dyDescent="0.2">
      <c r="L1326" s="29" t="s">
        <v>221</v>
      </c>
      <c r="M1326" s="36" t="s">
        <v>90</v>
      </c>
    </row>
    <row r="1327" spans="12:13" x14ac:dyDescent="0.2">
      <c r="L1327" s="30" t="s">
        <v>671</v>
      </c>
      <c r="M1327" s="37" t="s">
        <v>90</v>
      </c>
    </row>
    <row r="1328" spans="12:13" x14ac:dyDescent="0.2">
      <c r="L1328" s="29" t="s">
        <v>570</v>
      </c>
      <c r="M1328" s="36" t="s">
        <v>90</v>
      </c>
    </row>
    <row r="1329" spans="12:13" x14ac:dyDescent="0.2">
      <c r="L1329" s="30" t="s">
        <v>1124</v>
      </c>
      <c r="M1329" s="37" t="s">
        <v>90</v>
      </c>
    </row>
    <row r="1330" spans="12:13" x14ac:dyDescent="0.2">
      <c r="L1330" s="29" t="s">
        <v>1125</v>
      </c>
      <c r="M1330" s="36" t="s">
        <v>90</v>
      </c>
    </row>
    <row r="1331" spans="12:13" x14ac:dyDescent="0.2">
      <c r="L1331" s="30" t="s">
        <v>1126</v>
      </c>
      <c r="M1331" s="37" t="s">
        <v>90</v>
      </c>
    </row>
    <row r="1332" spans="12:13" x14ac:dyDescent="0.2">
      <c r="L1332" s="29" t="s">
        <v>576</v>
      </c>
      <c r="M1332" s="36" t="s">
        <v>90</v>
      </c>
    </row>
    <row r="1333" spans="12:13" x14ac:dyDescent="0.2">
      <c r="L1333" s="30" t="s">
        <v>445</v>
      </c>
      <c r="M1333" s="37" t="s">
        <v>90</v>
      </c>
    </row>
    <row r="1334" spans="12:13" x14ac:dyDescent="0.2">
      <c r="L1334" s="29" t="s">
        <v>1127</v>
      </c>
      <c r="M1334" s="36" t="s">
        <v>90</v>
      </c>
    </row>
    <row r="1335" spans="12:13" x14ac:dyDescent="0.2">
      <c r="L1335" s="30" t="s">
        <v>1128</v>
      </c>
      <c r="M1335" s="37" t="s">
        <v>90</v>
      </c>
    </row>
    <row r="1336" spans="12:13" x14ac:dyDescent="0.2">
      <c r="L1336" s="29" t="s">
        <v>1129</v>
      </c>
      <c r="M1336" s="36" t="s">
        <v>90</v>
      </c>
    </row>
    <row r="1337" spans="12:13" x14ac:dyDescent="0.2">
      <c r="L1337" s="30" t="s">
        <v>1130</v>
      </c>
      <c r="M1337" s="37" t="s">
        <v>90</v>
      </c>
    </row>
    <row r="1338" spans="12:13" x14ac:dyDescent="0.2">
      <c r="L1338" s="29" t="s">
        <v>336</v>
      </c>
      <c r="M1338" s="36" t="s">
        <v>90</v>
      </c>
    </row>
    <row r="1339" spans="12:13" x14ac:dyDescent="0.2">
      <c r="L1339" s="30" t="s">
        <v>1131</v>
      </c>
      <c r="M1339" s="37" t="s">
        <v>90</v>
      </c>
    </row>
    <row r="1340" spans="12:13" x14ac:dyDescent="0.2">
      <c r="L1340" s="29" t="s">
        <v>242</v>
      </c>
      <c r="M1340" s="36" t="s">
        <v>90</v>
      </c>
    </row>
    <row r="1341" spans="12:13" x14ac:dyDescent="0.2">
      <c r="L1341" s="30" t="s">
        <v>1132</v>
      </c>
      <c r="M1341" s="37" t="s">
        <v>90</v>
      </c>
    </row>
    <row r="1342" spans="12:13" x14ac:dyDescent="0.2">
      <c r="L1342" s="29" t="s">
        <v>1133</v>
      </c>
      <c r="M1342" s="36" t="s">
        <v>90</v>
      </c>
    </row>
    <row r="1343" spans="12:13" x14ac:dyDescent="0.2">
      <c r="L1343" s="30" t="s">
        <v>1134</v>
      </c>
      <c r="M1343" s="37" t="s">
        <v>90</v>
      </c>
    </row>
    <row r="1344" spans="12:13" x14ac:dyDescent="0.2">
      <c r="L1344" s="29" t="s">
        <v>243</v>
      </c>
      <c r="M1344" s="36" t="s">
        <v>90</v>
      </c>
    </row>
    <row r="1345" spans="12:13" x14ac:dyDescent="0.2">
      <c r="L1345" s="30" t="s">
        <v>1135</v>
      </c>
      <c r="M1345" s="37" t="s">
        <v>90</v>
      </c>
    </row>
    <row r="1346" spans="12:13" x14ac:dyDescent="0.2">
      <c r="L1346" s="29" t="s">
        <v>1136</v>
      </c>
      <c r="M1346" s="36" t="s">
        <v>90</v>
      </c>
    </row>
    <row r="1347" spans="12:13" x14ac:dyDescent="0.2">
      <c r="L1347" s="30" t="s">
        <v>1137</v>
      </c>
      <c r="M1347" s="37" t="s">
        <v>90</v>
      </c>
    </row>
    <row r="1348" spans="12:13" x14ac:dyDescent="0.2">
      <c r="L1348" s="29" t="s">
        <v>1138</v>
      </c>
      <c r="M1348" s="36" t="s">
        <v>90</v>
      </c>
    </row>
    <row r="1349" spans="12:13" x14ac:dyDescent="0.2">
      <c r="L1349" s="30" t="s">
        <v>1139</v>
      </c>
      <c r="M1349" s="37" t="s">
        <v>90</v>
      </c>
    </row>
    <row r="1350" spans="12:13" x14ac:dyDescent="0.2">
      <c r="L1350" s="29" t="s">
        <v>388</v>
      </c>
      <c r="M1350" s="36" t="s">
        <v>90</v>
      </c>
    </row>
    <row r="1351" spans="12:13" x14ac:dyDescent="0.2">
      <c r="L1351" s="30" t="s">
        <v>1140</v>
      </c>
      <c r="M1351" s="37" t="s">
        <v>90</v>
      </c>
    </row>
    <row r="1352" spans="12:13" x14ac:dyDescent="0.2">
      <c r="L1352" s="29" t="s">
        <v>1141</v>
      </c>
      <c r="M1352" s="36" t="s">
        <v>90</v>
      </c>
    </row>
    <row r="1353" spans="12:13" x14ac:dyDescent="0.2">
      <c r="L1353" s="30" t="s">
        <v>344</v>
      </c>
      <c r="M1353" s="37" t="s">
        <v>90</v>
      </c>
    </row>
    <row r="1354" spans="12:13" x14ac:dyDescent="0.2">
      <c r="L1354" s="29" t="s">
        <v>809</v>
      </c>
      <c r="M1354" s="36" t="s">
        <v>90</v>
      </c>
    </row>
    <row r="1355" spans="12:13" x14ac:dyDescent="0.2">
      <c r="L1355" s="30" t="s">
        <v>1142</v>
      </c>
      <c r="M1355" s="37" t="s">
        <v>90</v>
      </c>
    </row>
    <row r="1356" spans="12:13" x14ac:dyDescent="0.2">
      <c r="L1356" s="29" t="s">
        <v>1143</v>
      </c>
      <c r="M1356" s="36" t="s">
        <v>90</v>
      </c>
    </row>
    <row r="1357" spans="12:13" x14ac:dyDescent="0.2">
      <c r="L1357" s="30" t="s">
        <v>255</v>
      </c>
      <c r="M1357" s="37" t="s">
        <v>90</v>
      </c>
    </row>
    <row r="1358" spans="12:13" x14ac:dyDescent="0.2">
      <c r="L1358" s="29" t="s">
        <v>525</v>
      </c>
      <c r="M1358" s="36" t="s">
        <v>90</v>
      </c>
    </row>
    <row r="1359" spans="12:13" x14ac:dyDescent="0.2">
      <c r="L1359" s="30" t="s">
        <v>1144</v>
      </c>
      <c r="M1359" s="37" t="s">
        <v>90</v>
      </c>
    </row>
    <row r="1360" spans="12:13" x14ac:dyDescent="0.2">
      <c r="L1360" s="29" t="s">
        <v>1145</v>
      </c>
      <c r="M1360" s="36" t="s">
        <v>90</v>
      </c>
    </row>
    <row r="1361" spans="12:13" x14ac:dyDescent="0.2">
      <c r="L1361" s="30" t="s">
        <v>1146</v>
      </c>
      <c r="M1361" s="37" t="s">
        <v>90</v>
      </c>
    </row>
    <row r="1362" spans="12:13" x14ac:dyDescent="0.2">
      <c r="L1362" s="29" t="s">
        <v>1147</v>
      </c>
      <c r="M1362" s="36" t="s">
        <v>90</v>
      </c>
    </row>
    <row r="1363" spans="12:13" x14ac:dyDescent="0.2">
      <c r="L1363" s="30" t="s">
        <v>613</v>
      </c>
      <c r="M1363" s="37" t="s">
        <v>90</v>
      </c>
    </row>
    <row r="1364" spans="12:13" x14ac:dyDescent="0.2">
      <c r="L1364" s="29" t="s">
        <v>1148</v>
      </c>
      <c r="M1364" s="36" t="s">
        <v>90</v>
      </c>
    </row>
    <row r="1365" spans="12:13" x14ac:dyDescent="0.2">
      <c r="L1365" s="30" t="s">
        <v>1149</v>
      </c>
      <c r="M1365" s="37" t="s">
        <v>90</v>
      </c>
    </row>
    <row r="1366" spans="12:13" x14ac:dyDescent="0.2">
      <c r="L1366" s="29" t="s">
        <v>1150</v>
      </c>
      <c r="M1366" s="36" t="s">
        <v>90</v>
      </c>
    </row>
    <row r="1367" spans="12:13" x14ac:dyDescent="0.2">
      <c r="L1367" s="30" t="s">
        <v>1151</v>
      </c>
      <c r="M1367" s="37" t="s">
        <v>90</v>
      </c>
    </row>
    <row r="1368" spans="12:13" x14ac:dyDescent="0.2">
      <c r="L1368" s="29" t="s">
        <v>1152</v>
      </c>
      <c r="M1368" s="36" t="s">
        <v>90</v>
      </c>
    </row>
    <row r="1369" spans="12:13" x14ac:dyDescent="0.2">
      <c r="L1369" s="30" t="s">
        <v>1153</v>
      </c>
      <c r="M1369" s="37" t="s">
        <v>90</v>
      </c>
    </row>
    <row r="1370" spans="12:13" x14ac:dyDescent="0.2">
      <c r="L1370" s="29" t="s">
        <v>1154</v>
      </c>
      <c r="M1370" s="36" t="s">
        <v>90</v>
      </c>
    </row>
    <row r="1371" spans="12:13" x14ac:dyDescent="0.2">
      <c r="L1371" s="30" t="s">
        <v>1155</v>
      </c>
      <c r="M1371" s="37" t="s">
        <v>90</v>
      </c>
    </row>
    <row r="1372" spans="12:13" x14ac:dyDescent="0.2">
      <c r="L1372" s="29" t="s">
        <v>355</v>
      </c>
      <c r="M1372" s="36" t="s">
        <v>90</v>
      </c>
    </row>
    <row r="1373" spans="12:13" x14ac:dyDescent="0.2">
      <c r="L1373" s="30" t="s">
        <v>356</v>
      </c>
      <c r="M1373" s="37" t="s">
        <v>90</v>
      </c>
    </row>
    <row r="1374" spans="12:13" x14ac:dyDescent="0.2">
      <c r="L1374" s="29" t="s">
        <v>1156</v>
      </c>
      <c r="M1374" s="36" t="s">
        <v>90</v>
      </c>
    </row>
    <row r="1375" spans="12:13" x14ac:dyDescent="0.2">
      <c r="L1375" s="30" t="s">
        <v>1157</v>
      </c>
      <c r="M1375" s="37" t="s">
        <v>90</v>
      </c>
    </row>
    <row r="1376" spans="12:13" x14ac:dyDescent="0.2">
      <c r="L1376" s="29" t="s">
        <v>1158</v>
      </c>
      <c r="M1376" s="36" t="s">
        <v>90</v>
      </c>
    </row>
    <row r="1377" spans="12:13" x14ac:dyDescent="0.2">
      <c r="L1377" s="30" t="s">
        <v>1159</v>
      </c>
      <c r="M1377" s="37" t="s">
        <v>90</v>
      </c>
    </row>
    <row r="1378" spans="12:13" x14ac:dyDescent="0.2">
      <c r="L1378" s="29" t="s">
        <v>878</v>
      </c>
      <c r="M1378" s="36" t="s">
        <v>90</v>
      </c>
    </row>
    <row r="1379" spans="12:13" x14ac:dyDescent="0.2">
      <c r="L1379" s="30" t="s">
        <v>1160</v>
      </c>
      <c r="M1379" s="37" t="s">
        <v>90</v>
      </c>
    </row>
    <row r="1380" spans="12:13" x14ac:dyDescent="0.2">
      <c r="L1380" s="29" t="s">
        <v>1161</v>
      </c>
      <c r="M1380" s="36" t="s">
        <v>90</v>
      </c>
    </row>
    <row r="1381" spans="12:13" x14ac:dyDescent="0.2">
      <c r="L1381" s="30" t="s">
        <v>1162</v>
      </c>
      <c r="M1381" s="37" t="s">
        <v>90</v>
      </c>
    </row>
    <row r="1382" spans="12:13" x14ac:dyDescent="0.2">
      <c r="L1382" s="29" t="s">
        <v>361</v>
      </c>
      <c r="M1382" s="36" t="s">
        <v>90</v>
      </c>
    </row>
    <row r="1383" spans="12:13" x14ac:dyDescent="0.2">
      <c r="L1383" s="30" t="s">
        <v>1163</v>
      </c>
      <c r="M1383" s="37" t="s">
        <v>90</v>
      </c>
    </row>
    <row r="1384" spans="12:13" x14ac:dyDescent="0.2">
      <c r="L1384" s="29" t="s">
        <v>1164</v>
      </c>
      <c r="M1384" s="36" t="s">
        <v>90</v>
      </c>
    </row>
    <row r="1385" spans="12:13" x14ac:dyDescent="0.2">
      <c r="L1385" s="30" t="s">
        <v>1165</v>
      </c>
      <c r="M1385" s="37" t="s">
        <v>90</v>
      </c>
    </row>
    <row r="1386" spans="12:13" x14ac:dyDescent="0.2">
      <c r="L1386" s="29" t="s">
        <v>1166</v>
      </c>
      <c r="M1386" s="36" t="s">
        <v>90</v>
      </c>
    </row>
    <row r="1387" spans="12:13" x14ac:dyDescent="0.2">
      <c r="L1387" s="30" t="s">
        <v>888</v>
      </c>
      <c r="M1387" s="37" t="s">
        <v>90</v>
      </c>
    </row>
    <row r="1388" spans="12:13" x14ac:dyDescent="0.2">
      <c r="L1388" s="29" t="s">
        <v>1167</v>
      </c>
      <c r="M1388" s="36" t="s">
        <v>90</v>
      </c>
    </row>
    <row r="1389" spans="12:13" x14ac:dyDescent="0.2">
      <c r="L1389" s="30" t="s">
        <v>948</v>
      </c>
      <c r="M1389" s="37" t="s">
        <v>90</v>
      </c>
    </row>
    <row r="1390" spans="12:13" x14ac:dyDescent="0.2">
      <c r="L1390" s="29" t="s">
        <v>1168</v>
      </c>
      <c r="M1390" s="36" t="s">
        <v>90</v>
      </c>
    </row>
    <row r="1391" spans="12:13" x14ac:dyDescent="0.2">
      <c r="L1391" s="30" t="s">
        <v>1169</v>
      </c>
      <c r="M1391" s="37" t="s">
        <v>90</v>
      </c>
    </row>
    <row r="1392" spans="12:13" x14ac:dyDescent="0.2">
      <c r="L1392" s="29" t="s">
        <v>1170</v>
      </c>
      <c r="M1392" s="36" t="s">
        <v>90</v>
      </c>
    </row>
    <row r="1393" spans="12:13" x14ac:dyDescent="0.2">
      <c r="L1393" s="30" t="s">
        <v>1171</v>
      </c>
      <c r="M1393" s="37" t="s">
        <v>90</v>
      </c>
    </row>
    <row r="1394" spans="12:13" x14ac:dyDescent="0.2">
      <c r="L1394" s="29" t="s">
        <v>272</v>
      </c>
      <c r="M1394" s="36" t="s">
        <v>90</v>
      </c>
    </row>
    <row r="1395" spans="12:13" x14ac:dyDescent="0.2">
      <c r="L1395" s="30" t="s">
        <v>1172</v>
      </c>
      <c r="M1395" s="37" t="s">
        <v>90</v>
      </c>
    </row>
    <row r="1396" spans="12:13" x14ac:dyDescent="0.2">
      <c r="L1396" s="29" t="s">
        <v>1173</v>
      </c>
      <c r="M1396" s="36" t="s">
        <v>90</v>
      </c>
    </row>
    <row r="1397" spans="12:13" x14ac:dyDescent="0.2">
      <c r="L1397" s="30" t="s">
        <v>1174</v>
      </c>
      <c r="M1397" s="37" t="s">
        <v>90</v>
      </c>
    </row>
    <row r="1398" spans="12:13" x14ac:dyDescent="0.2">
      <c r="L1398" s="29" t="s">
        <v>829</v>
      </c>
      <c r="M1398" s="36" t="s">
        <v>90</v>
      </c>
    </row>
    <row r="1399" spans="12:13" x14ac:dyDescent="0.2">
      <c r="L1399" s="30" t="s">
        <v>1175</v>
      </c>
      <c r="M1399" s="37" t="s">
        <v>90</v>
      </c>
    </row>
    <row r="1400" spans="12:13" x14ac:dyDescent="0.2">
      <c r="L1400" s="29" t="s">
        <v>428</v>
      </c>
      <c r="M1400" s="36" t="s">
        <v>89</v>
      </c>
    </row>
    <row r="1401" spans="12:13" x14ac:dyDescent="0.2">
      <c r="L1401" s="30" t="s">
        <v>1176</v>
      </c>
      <c r="M1401" s="37" t="s">
        <v>89</v>
      </c>
    </row>
    <row r="1402" spans="12:13" x14ac:dyDescent="0.2">
      <c r="L1402" s="29" t="s">
        <v>1177</v>
      </c>
      <c r="M1402" s="36" t="s">
        <v>89</v>
      </c>
    </row>
    <row r="1403" spans="12:13" x14ac:dyDescent="0.2">
      <c r="L1403" s="30" t="s">
        <v>1178</v>
      </c>
      <c r="M1403" s="37" t="s">
        <v>89</v>
      </c>
    </row>
    <row r="1404" spans="12:13" x14ac:dyDescent="0.2">
      <c r="L1404" s="29" t="s">
        <v>318</v>
      </c>
      <c r="M1404" s="36" t="s">
        <v>89</v>
      </c>
    </row>
    <row r="1405" spans="12:13" x14ac:dyDescent="0.2">
      <c r="L1405" s="30" t="s">
        <v>1179</v>
      </c>
      <c r="M1405" s="37" t="s">
        <v>89</v>
      </c>
    </row>
    <row r="1406" spans="12:13" x14ac:dyDescent="0.2">
      <c r="L1406" s="29" t="s">
        <v>215</v>
      </c>
      <c r="M1406" s="36" t="s">
        <v>89</v>
      </c>
    </row>
    <row r="1407" spans="12:13" x14ac:dyDescent="0.2">
      <c r="L1407" s="30" t="s">
        <v>321</v>
      </c>
      <c r="M1407" s="37" t="s">
        <v>89</v>
      </c>
    </row>
    <row r="1408" spans="12:13" x14ac:dyDescent="0.2">
      <c r="L1408" s="29" t="s">
        <v>795</v>
      </c>
      <c r="M1408" s="36" t="s">
        <v>89</v>
      </c>
    </row>
    <row r="1409" spans="12:13" x14ac:dyDescent="0.2">
      <c r="L1409" s="30" t="s">
        <v>219</v>
      </c>
      <c r="M1409" s="37" t="s">
        <v>89</v>
      </c>
    </row>
    <row r="1410" spans="12:13" x14ac:dyDescent="0.2">
      <c r="L1410" s="29" t="s">
        <v>1180</v>
      </c>
      <c r="M1410" s="36" t="s">
        <v>89</v>
      </c>
    </row>
    <row r="1411" spans="12:13" x14ac:dyDescent="0.2">
      <c r="L1411" s="30" t="s">
        <v>220</v>
      </c>
      <c r="M1411" s="37" t="s">
        <v>89</v>
      </c>
    </row>
    <row r="1412" spans="12:13" x14ac:dyDescent="0.2">
      <c r="L1412" s="29" t="s">
        <v>221</v>
      </c>
      <c r="M1412" s="36" t="s">
        <v>89</v>
      </c>
    </row>
    <row r="1413" spans="12:13" x14ac:dyDescent="0.2">
      <c r="L1413" s="30" t="s">
        <v>1181</v>
      </c>
      <c r="M1413" s="37" t="s">
        <v>89</v>
      </c>
    </row>
    <row r="1414" spans="12:13" x14ac:dyDescent="0.2">
      <c r="L1414" s="29" t="s">
        <v>1182</v>
      </c>
      <c r="M1414" s="36" t="s">
        <v>89</v>
      </c>
    </row>
    <row r="1415" spans="12:13" x14ac:dyDescent="0.2">
      <c r="L1415" s="30" t="s">
        <v>227</v>
      </c>
      <c r="M1415" s="37" t="s">
        <v>89</v>
      </c>
    </row>
    <row r="1416" spans="12:13" x14ac:dyDescent="0.2">
      <c r="L1416" s="29" t="s">
        <v>1183</v>
      </c>
      <c r="M1416" s="36" t="s">
        <v>89</v>
      </c>
    </row>
    <row r="1417" spans="12:13" x14ac:dyDescent="0.2">
      <c r="L1417" s="30" t="s">
        <v>1184</v>
      </c>
      <c r="M1417" s="37" t="s">
        <v>89</v>
      </c>
    </row>
    <row r="1418" spans="12:13" x14ac:dyDescent="0.2">
      <c r="L1418" s="29" t="s">
        <v>237</v>
      </c>
      <c r="M1418" s="36" t="s">
        <v>89</v>
      </c>
    </row>
    <row r="1419" spans="12:13" x14ac:dyDescent="0.2">
      <c r="L1419" s="30" t="s">
        <v>1185</v>
      </c>
      <c r="M1419" s="37" t="s">
        <v>89</v>
      </c>
    </row>
    <row r="1420" spans="12:13" x14ac:dyDescent="0.2">
      <c r="L1420" s="29" t="s">
        <v>239</v>
      </c>
      <c r="M1420" s="36" t="s">
        <v>89</v>
      </c>
    </row>
    <row r="1421" spans="12:13" x14ac:dyDescent="0.2">
      <c r="L1421" s="30" t="s">
        <v>1186</v>
      </c>
      <c r="M1421" s="37" t="s">
        <v>89</v>
      </c>
    </row>
    <row r="1422" spans="12:13" x14ac:dyDescent="0.2">
      <c r="L1422" s="29" t="s">
        <v>595</v>
      </c>
      <c r="M1422" s="36" t="s">
        <v>89</v>
      </c>
    </row>
    <row r="1423" spans="12:13" x14ac:dyDescent="0.2">
      <c r="L1423" s="30" t="s">
        <v>754</v>
      </c>
      <c r="M1423" s="37" t="s">
        <v>89</v>
      </c>
    </row>
    <row r="1424" spans="12:13" x14ac:dyDescent="0.2">
      <c r="L1424" s="29" t="s">
        <v>1187</v>
      </c>
      <c r="M1424" s="36" t="s">
        <v>89</v>
      </c>
    </row>
    <row r="1425" spans="12:13" x14ac:dyDescent="0.2">
      <c r="L1425" s="30" t="s">
        <v>519</v>
      </c>
      <c r="M1425" s="37" t="s">
        <v>89</v>
      </c>
    </row>
    <row r="1426" spans="12:13" x14ac:dyDescent="0.2">
      <c r="L1426" s="29" t="s">
        <v>1188</v>
      </c>
      <c r="M1426" s="36" t="s">
        <v>89</v>
      </c>
    </row>
    <row r="1427" spans="12:13" x14ac:dyDescent="0.2">
      <c r="L1427" s="30" t="s">
        <v>1189</v>
      </c>
      <c r="M1427" s="37" t="s">
        <v>89</v>
      </c>
    </row>
    <row r="1428" spans="12:13" x14ac:dyDescent="0.2">
      <c r="L1428" s="29" t="s">
        <v>1190</v>
      </c>
      <c r="M1428" s="36" t="s">
        <v>89</v>
      </c>
    </row>
    <row r="1429" spans="12:13" x14ac:dyDescent="0.2">
      <c r="L1429" s="30" t="s">
        <v>243</v>
      </c>
      <c r="M1429" s="37" t="s">
        <v>89</v>
      </c>
    </row>
    <row r="1430" spans="12:13" x14ac:dyDescent="0.2">
      <c r="L1430" s="29" t="s">
        <v>601</v>
      </c>
      <c r="M1430" s="36" t="s">
        <v>89</v>
      </c>
    </row>
    <row r="1431" spans="12:13" x14ac:dyDescent="0.2">
      <c r="L1431" s="30" t="s">
        <v>244</v>
      </c>
      <c r="M1431" s="37" t="s">
        <v>89</v>
      </c>
    </row>
    <row r="1432" spans="12:13" x14ac:dyDescent="0.2">
      <c r="L1432" s="29" t="s">
        <v>1191</v>
      </c>
      <c r="M1432" s="36" t="s">
        <v>89</v>
      </c>
    </row>
    <row r="1433" spans="12:13" x14ac:dyDescent="0.2">
      <c r="L1433" s="30" t="s">
        <v>604</v>
      </c>
      <c r="M1433" s="37" t="s">
        <v>89</v>
      </c>
    </row>
    <row r="1434" spans="12:13" x14ac:dyDescent="0.2">
      <c r="L1434" s="29" t="s">
        <v>1192</v>
      </c>
      <c r="M1434" s="36" t="s">
        <v>89</v>
      </c>
    </row>
    <row r="1435" spans="12:13" x14ac:dyDescent="0.2">
      <c r="L1435" s="30" t="s">
        <v>343</v>
      </c>
      <c r="M1435" s="37" t="s">
        <v>89</v>
      </c>
    </row>
    <row r="1436" spans="12:13" x14ac:dyDescent="0.2">
      <c r="L1436" s="29" t="s">
        <v>245</v>
      </c>
      <c r="M1436" s="36" t="s">
        <v>89</v>
      </c>
    </row>
    <row r="1437" spans="12:13" x14ac:dyDescent="0.2">
      <c r="L1437" s="30" t="s">
        <v>246</v>
      </c>
      <c r="M1437" s="37" t="s">
        <v>89</v>
      </c>
    </row>
    <row r="1438" spans="12:13" x14ac:dyDescent="0.2">
      <c r="L1438" s="29" t="s">
        <v>247</v>
      </c>
      <c r="M1438" s="36" t="s">
        <v>89</v>
      </c>
    </row>
    <row r="1439" spans="12:13" x14ac:dyDescent="0.2">
      <c r="L1439" s="30" t="s">
        <v>1193</v>
      </c>
      <c r="M1439" s="37" t="s">
        <v>89</v>
      </c>
    </row>
    <row r="1440" spans="12:13" x14ac:dyDescent="0.2">
      <c r="L1440" s="29" t="s">
        <v>248</v>
      </c>
      <c r="M1440" s="36" t="s">
        <v>89</v>
      </c>
    </row>
    <row r="1441" spans="12:13" x14ac:dyDescent="0.2">
      <c r="L1441" s="30" t="s">
        <v>1194</v>
      </c>
      <c r="M1441" s="37" t="s">
        <v>89</v>
      </c>
    </row>
    <row r="1442" spans="12:13" x14ac:dyDescent="0.2">
      <c r="L1442" s="29" t="s">
        <v>344</v>
      </c>
      <c r="M1442" s="36" t="s">
        <v>89</v>
      </c>
    </row>
    <row r="1443" spans="12:13" x14ac:dyDescent="0.2">
      <c r="L1443" s="30" t="s">
        <v>250</v>
      </c>
      <c r="M1443" s="37" t="s">
        <v>89</v>
      </c>
    </row>
    <row r="1444" spans="12:13" x14ac:dyDescent="0.2">
      <c r="L1444" s="29" t="s">
        <v>252</v>
      </c>
      <c r="M1444" s="36" t="s">
        <v>89</v>
      </c>
    </row>
    <row r="1445" spans="12:13" x14ac:dyDescent="0.2">
      <c r="L1445" s="30" t="s">
        <v>254</v>
      </c>
      <c r="M1445" s="37" t="s">
        <v>89</v>
      </c>
    </row>
    <row r="1446" spans="12:13" x14ac:dyDescent="0.2">
      <c r="L1446" s="29" t="s">
        <v>255</v>
      </c>
      <c r="M1446" s="36" t="s">
        <v>89</v>
      </c>
    </row>
    <row r="1447" spans="12:13" x14ac:dyDescent="0.2">
      <c r="L1447" s="30" t="s">
        <v>257</v>
      </c>
      <c r="M1447" s="37" t="s">
        <v>89</v>
      </c>
    </row>
    <row r="1448" spans="12:13" x14ac:dyDescent="0.2">
      <c r="L1448" s="29" t="s">
        <v>258</v>
      </c>
      <c r="M1448" s="36" t="s">
        <v>89</v>
      </c>
    </row>
    <row r="1449" spans="12:13" x14ac:dyDescent="0.2">
      <c r="L1449" s="30" t="s">
        <v>1195</v>
      </c>
      <c r="M1449" s="37" t="s">
        <v>89</v>
      </c>
    </row>
    <row r="1450" spans="12:13" x14ac:dyDescent="0.2">
      <c r="L1450" s="29" t="s">
        <v>351</v>
      </c>
      <c r="M1450" s="36" t="s">
        <v>89</v>
      </c>
    </row>
    <row r="1451" spans="12:13" x14ac:dyDescent="0.2">
      <c r="L1451" s="30" t="s">
        <v>1196</v>
      </c>
      <c r="M1451" s="37" t="s">
        <v>89</v>
      </c>
    </row>
    <row r="1452" spans="12:13" x14ac:dyDescent="0.2">
      <c r="L1452" s="29" t="s">
        <v>1197</v>
      </c>
      <c r="M1452" s="36" t="s">
        <v>89</v>
      </c>
    </row>
    <row r="1453" spans="12:13" x14ac:dyDescent="0.2">
      <c r="L1453" s="30" t="s">
        <v>1198</v>
      </c>
      <c r="M1453" s="37" t="s">
        <v>89</v>
      </c>
    </row>
    <row r="1454" spans="12:13" x14ac:dyDescent="0.2">
      <c r="L1454" s="29" t="s">
        <v>1199</v>
      </c>
      <c r="M1454" s="36" t="s">
        <v>89</v>
      </c>
    </row>
    <row r="1455" spans="12:13" x14ac:dyDescent="0.2">
      <c r="L1455" s="30" t="s">
        <v>260</v>
      </c>
      <c r="M1455" s="37" t="s">
        <v>89</v>
      </c>
    </row>
    <row r="1456" spans="12:13" x14ac:dyDescent="0.2">
      <c r="L1456" s="29" t="s">
        <v>262</v>
      </c>
      <c r="M1456" s="36" t="s">
        <v>89</v>
      </c>
    </row>
    <row r="1457" spans="12:13" x14ac:dyDescent="0.2">
      <c r="L1457" s="30" t="s">
        <v>1200</v>
      </c>
      <c r="M1457" s="37" t="s">
        <v>89</v>
      </c>
    </row>
    <row r="1458" spans="12:13" x14ac:dyDescent="0.2">
      <c r="L1458" s="29" t="s">
        <v>1201</v>
      </c>
      <c r="M1458" s="36" t="s">
        <v>89</v>
      </c>
    </row>
    <row r="1459" spans="12:13" x14ac:dyDescent="0.2">
      <c r="L1459" s="30" t="s">
        <v>620</v>
      </c>
      <c r="M1459" s="37" t="s">
        <v>89</v>
      </c>
    </row>
    <row r="1460" spans="12:13" x14ac:dyDescent="0.2">
      <c r="L1460" s="29" t="s">
        <v>1202</v>
      </c>
      <c r="M1460" s="36" t="s">
        <v>89</v>
      </c>
    </row>
    <row r="1461" spans="12:13" x14ac:dyDescent="0.2">
      <c r="L1461" s="30" t="s">
        <v>361</v>
      </c>
      <c r="M1461" s="37" t="s">
        <v>89</v>
      </c>
    </row>
    <row r="1462" spans="12:13" x14ac:dyDescent="0.2">
      <c r="L1462" s="29" t="s">
        <v>1203</v>
      </c>
      <c r="M1462" s="36" t="s">
        <v>89</v>
      </c>
    </row>
    <row r="1463" spans="12:13" x14ac:dyDescent="0.2">
      <c r="L1463" s="30" t="s">
        <v>947</v>
      </c>
      <c r="M1463" s="37" t="s">
        <v>89</v>
      </c>
    </row>
    <row r="1464" spans="12:13" x14ac:dyDescent="0.2">
      <c r="L1464" s="29" t="s">
        <v>885</v>
      </c>
      <c r="M1464" s="36" t="s">
        <v>89</v>
      </c>
    </row>
    <row r="1465" spans="12:13" x14ac:dyDescent="0.2">
      <c r="L1465" s="30" t="s">
        <v>366</v>
      </c>
      <c r="M1465" s="37" t="s">
        <v>89</v>
      </c>
    </row>
    <row r="1466" spans="12:13" x14ac:dyDescent="0.2">
      <c r="L1466" s="29" t="s">
        <v>1204</v>
      </c>
      <c r="M1466" s="36" t="s">
        <v>89</v>
      </c>
    </row>
    <row r="1467" spans="12:13" x14ac:dyDescent="0.2">
      <c r="L1467" s="30" t="s">
        <v>1205</v>
      </c>
      <c r="M1467" s="37" t="s">
        <v>89</v>
      </c>
    </row>
    <row r="1468" spans="12:13" x14ac:dyDescent="0.2">
      <c r="L1468" s="29" t="s">
        <v>1206</v>
      </c>
      <c r="M1468" s="36" t="s">
        <v>89</v>
      </c>
    </row>
    <row r="1469" spans="12:13" x14ac:dyDescent="0.2">
      <c r="L1469" s="30" t="s">
        <v>1207</v>
      </c>
      <c r="M1469" s="37" t="s">
        <v>89</v>
      </c>
    </row>
    <row r="1470" spans="12:13" x14ac:dyDescent="0.2">
      <c r="L1470" s="29" t="s">
        <v>1208</v>
      </c>
      <c r="M1470" s="36" t="s">
        <v>89</v>
      </c>
    </row>
    <row r="1471" spans="12:13" x14ac:dyDescent="0.2">
      <c r="L1471" s="30" t="s">
        <v>1209</v>
      </c>
      <c r="M1471" s="37" t="s">
        <v>89</v>
      </c>
    </row>
    <row r="1472" spans="12:13" x14ac:dyDescent="0.2">
      <c r="L1472" s="29" t="s">
        <v>367</v>
      </c>
      <c r="M1472" s="36" t="s">
        <v>89</v>
      </c>
    </row>
    <row r="1473" spans="12:13" x14ac:dyDescent="0.2">
      <c r="L1473" s="30" t="s">
        <v>1210</v>
      </c>
      <c r="M1473" s="37" t="s">
        <v>89</v>
      </c>
    </row>
    <row r="1474" spans="12:13" x14ac:dyDescent="0.2">
      <c r="L1474" s="29" t="s">
        <v>644</v>
      </c>
      <c r="M1474" s="36" t="s">
        <v>89</v>
      </c>
    </row>
    <row r="1475" spans="12:13" x14ac:dyDescent="0.2">
      <c r="L1475" s="30" t="s">
        <v>272</v>
      </c>
      <c r="M1475" s="37" t="s">
        <v>89</v>
      </c>
    </row>
    <row r="1476" spans="12:13" x14ac:dyDescent="0.2">
      <c r="L1476" s="29" t="s">
        <v>645</v>
      </c>
      <c r="M1476" s="36" t="s">
        <v>89</v>
      </c>
    </row>
    <row r="1477" spans="12:13" x14ac:dyDescent="0.2">
      <c r="L1477" s="30" t="s">
        <v>646</v>
      </c>
      <c r="M1477" s="37" t="s">
        <v>89</v>
      </c>
    </row>
    <row r="1478" spans="12:13" x14ac:dyDescent="0.2">
      <c r="L1478" s="29" t="s">
        <v>650</v>
      </c>
      <c r="M1478" s="36" t="s">
        <v>89</v>
      </c>
    </row>
    <row r="1479" spans="12:13" x14ac:dyDescent="0.2">
      <c r="L1479" s="30" t="s">
        <v>274</v>
      </c>
      <c r="M1479" s="37" t="s">
        <v>89</v>
      </c>
    </row>
    <row r="1480" spans="12:13" x14ac:dyDescent="0.2">
      <c r="L1480" s="29" t="s">
        <v>1211</v>
      </c>
      <c r="M1480" s="36" t="s">
        <v>89</v>
      </c>
    </row>
    <row r="1481" spans="12:13" x14ac:dyDescent="0.2">
      <c r="L1481" s="30" t="s">
        <v>1212</v>
      </c>
      <c r="M1481" s="37" t="s">
        <v>89</v>
      </c>
    </row>
    <row r="1482" spans="12:13" x14ac:dyDescent="0.2">
      <c r="L1482" s="29" t="s">
        <v>785</v>
      </c>
      <c r="M1482" s="36" t="s">
        <v>88</v>
      </c>
    </row>
    <row r="1483" spans="12:13" x14ac:dyDescent="0.2">
      <c r="L1483" s="30" t="s">
        <v>1213</v>
      </c>
      <c r="M1483" s="37" t="s">
        <v>88</v>
      </c>
    </row>
    <row r="1484" spans="12:13" x14ac:dyDescent="0.2">
      <c r="L1484" s="29" t="s">
        <v>831</v>
      </c>
      <c r="M1484" s="36" t="s">
        <v>88</v>
      </c>
    </row>
    <row r="1485" spans="12:13" x14ac:dyDescent="0.2">
      <c r="L1485" s="30" t="s">
        <v>1214</v>
      </c>
      <c r="M1485" s="37" t="s">
        <v>88</v>
      </c>
    </row>
    <row r="1486" spans="12:13" x14ac:dyDescent="0.2">
      <c r="L1486" s="29" t="s">
        <v>1060</v>
      </c>
      <c r="M1486" s="36" t="s">
        <v>88</v>
      </c>
    </row>
    <row r="1487" spans="12:13" x14ac:dyDescent="0.2">
      <c r="L1487" s="30" t="s">
        <v>833</v>
      </c>
      <c r="M1487" s="37" t="s">
        <v>88</v>
      </c>
    </row>
    <row r="1488" spans="12:13" x14ac:dyDescent="0.2">
      <c r="L1488" s="29" t="s">
        <v>1215</v>
      </c>
      <c r="M1488" s="36" t="s">
        <v>88</v>
      </c>
    </row>
    <row r="1489" spans="12:13" x14ac:dyDescent="0.2">
      <c r="L1489" s="30" t="s">
        <v>318</v>
      </c>
      <c r="M1489" s="37" t="s">
        <v>88</v>
      </c>
    </row>
    <row r="1490" spans="12:13" x14ac:dyDescent="0.2">
      <c r="L1490" s="29" t="s">
        <v>1216</v>
      </c>
      <c r="M1490" s="36" t="s">
        <v>88</v>
      </c>
    </row>
    <row r="1491" spans="12:13" x14ac:dyDescent="0.2">
      <c r="L1491" s="30" t="s">
        <v>319</v>
      </c>
      <c r="M1491" s="37" t="s">
        <v>88</v>
      </c>
    </row>
    <row r="1492" spans="12:13" x14ac:dyDescent="0.2">
      <c r="L1492" s="29" t="s">
        <v>791</v>
      </c>
      <c r="M1492" s="36" t="s">
        <v>88</v>
      </c>
    </row>
    <row r="1493" spans="12:13" x14ac:dyDescent="0.2">
      <c r="L1493" s="30" t="s">
        <v>214</v>
      </c>
      <c r="M1493" s="37" t="s">
        <v>88</v>
      </c>
    </row>
    <row r="1494" spans="12:13" x14ac:dyDescent="0.2">
      <c r="L1494" s="29" t="s">
        <v>907</v>
      </c>
      <c r="M1494" s="36" t="s">
        <v>88</v>
      </c>
    </row>
    <row r="1495" spans="12:13" x14ac:dyDescent="0.2">
      <c r="L1495" s="30" t="s">
        <v>1217</v>
      </c>
      <c r="M1495" s="37" t="s">
        <v>88</v>
      </c>
    </row>
    <row r="1496" spans="12:13" x14ac:dyDescent="0.2">
      <c r="L1496" s="29" t="s">
        <v>559</v>
      </c>
      <c r="M1496" s="36" t="s">
        <v>88</v>
      </c>
    </row>
    <row r="1497" spans="12:13" x14ac:dyDescent="0.2">
      <c r="L1497" s="30" t="s">
        <v>1218</v>
      </c>
      <c r="M1497" s="37" t="s">
        <v>88</v>
      </c>
    </row>
    <row r="1498" spans="12:13" x14ac:dyDescent="0.2">
      <c r="L1498" s="29" t="s">
        <v>321</v>
      </c>
      <c r="M1498" s="36" t="s">
        <v>88</v>
      </c>
    </row>
    <row r="1499" spans="12:13" x14ac:dyDescent="0.2">
      <c r="L1499" s="30" t="s">
        <v>911</v>
      </c>
      <c r="M1499" s="37" t="s">
        <v>88</v>
      </c>
    </row>
    <row r="1500" spans="12:13" x14ac:dyDescent="0.2">
      <c r="L1500" s="29" t="s">
        <v>694</v>
      </c>
      <c r="M1500" s="36" t="s">
        <v>88</v>
      </c>
    </row>
    <row r="1501" spans="12:13" x14ac:dyDescent="0.2">
      <c r="L1501" s="30" t="s">
        <v>793</v>
      </c>
      <c r="M1501" s="37" t="s">
        <v>88</v>
      </c>
    </row>
    <row r="1502" spans="12:13" x14ac:dyDescent="0.2">
      <c r="L1502" s="29" t="s">
        <v>1219</v>
      </c>
      <c r="M1502" s="36" t="s">
        <v>88</v>
      </c>
    </row>
    <row r="1503" spans="12:13" x14ac:dyDescent="0.2">
      <c r="L1503" s="30" t="s">
        <v>696</v>
      </c>
      <c r="M1503" s="37" t="s">
        <v>88</v>
      </c>
    </row>
    <row r="1504" spans="12:13" x14ac:dyDescent="0.2">
      <c r="L1504" s="29" t="s">
        <v>323</v>
      </c>
      <c r="M1504" s="36" t="s">
        <v>88</v>
      </c>
    </row>
    <row r="1505" spans="12:13" x14ac:dyDescent="0.2">
      <c r="L1505" s="30" t="s">
        <v>221</v>
      </c>
      <c r="M1505" s="37" t="s">
        <v>88</v>
      </c>
    </row>
    <row r="1506" spans="12:13" x14ac:dyDescent="0.2">
      <c r="L1506" s="29" t="s">
        <v>697</v>
      </c>
      <c r="M1506" s="36" t="s">
        <v>88</v>
      </c>
    </row>
    <row r="1507" spans="12:13" x14ac:dyDescent="0.2">
      <c r="L1507" s="30" t="s">
        <v>1220</v>
      </c>
      <c r="M1507" s="37" t="s">
        <v>88</v>
      </c>
    </row>
    <row r="1508" spans="12:13" x14ac:dyDescent="0.2">
      <c r="L1508" s="29" t="s">
        <v>1221</v>
      </c>
      <c r="M1508" s="36" t="s">
        <v>88</v>
      </c>
    </row>
    <row r="1509" spans="12:13" x14ac:dyDescent="0.2">
      <c r="L1509" s="30" t="s">
        <v>328</v>
      </c>
      <c r="M1509" s="37" t="s">
        <v>88</v>
      </c>
    </row>
    <row r="1510" spans="12:13" x14ac:dyDescent="0.2">
      <c r="L1510" s="29" t="s">
        <v>504</v>
      </c>
      <c r="M1510" s="36" t="s">
        <v>88</v>
      </c>
    </row>
    <row r="1511" spans="12:13" x14ac:dyDescent="0.2">
      <c r="L1511" s="30" t="s">
        <v>231</v>
      </c>
      <c r="M1511" s="37" t="s">
        <v>88</v>
      </c>
    </row>
    <row r="1512" spans="12:13" x14ac:dyDescent="0.2">
      <c r="L1512" s="29" t="s">
        <v>747</v>
      </c>
      <c r="M1512" s="36" t="s">
        <v>88</v>
      </c>
    </row>
    <row r="1513" spans="12:13" x14ac:dyDescent="0.2">
      <c r="L1513" s="30" t="s">
        <v>232</v>
      </c>
      <c r="M1513" s="37" t="s">
        <v>88</v>
      </c>
    </row>
    <row r="1514" spans="12:13" x14ac:dyDescent="0.2">
      <c r="L1514" s="29" t="s">
        <v>1222</v>
      </c>
      <c r="M1514" s="36" t="s">
        <v>88</v>
      </c>
    </row>
    <row r="1515" spans="12:13" x14ac:dyDescent="0.2">
      <c r="L1515" s="30" t="s">
        <v>445</v>
      </c>
      <c r="M1515" s="37" t="s">
        <v>88</v>
      </c>
    </row>
    <row r="1516" spans="12:13" x14ac:dyDescent="0.2">
      <c r="L1516" s="29" t="s">
        <v>1223</v>
      </c>
      <c r="M1516" s="36" t="s">
        <v>88</v>
      </c>
    </row>
    <row r="1517" spans="12:13" x14ac:dyDescent="0.2">
      <c r="L1517" s="30" t="s">
        <v>237</v>
      </c>
      <c r="M1517" s="37" t="s">
        <v>88</v>
      </c>
    </row>
    <row r="1518" spans="12:13" x14ac:dyDescent="0.2">
      <c r="L1518" s="29" t="s">
        <v>1224</v>
      </c>
      <c r="M1518" s="36" t="s">
        <v>88</v>
      </c>
    </row>
    <row r="1519" spans="12:13" x14ac:dyDescent="0.2">
      <c r="L1519" s="30" t="s">
        <v>1225</v>
      </c>
      <c r="M1519" s="37" t="s">
        <v>88</v>
      </c>
    </row>
    <row r="1520" spans="12:13" x14ac:dyDescent="0.2">
      <c r="L1520" s="29" t="s">
        <v>239</v>
      </c>
      <c r="M1520" s="36" t="s">
        <v>88</v>
      </c>
    </row>
    <row r="1521" spans="12:13" x14ac:dyDescent="0.2">
      <c r="L1521" s="30" t="s">
        <v>706</v>
      </c>
      <c r="M1521" s="37" t="s">
        <v>88</v>
      </c>
    </row>
    <row r="1522" spans="12:13" x14ac:dyDescent="0.2">
      <c r="L1522" s="29" t="s">
        <v>754</v>
      </c>
      <c r="M1522" s="36" t="s">
        <v>88</v>
      </c>
    </row>
    <row r="1523" spans="12:13" x14ac:dyDescent="0.2">
      <c r="L1523" s="30" t="s">
        <v>241</v>
      </c>
      <c r="M1523" s="37" t="s">
        <v>88</v>
      </c>
    </row>
    <row r="1524" spans="12:13" x14ac:dyDescent="0.2">
      <c r="L1524" s="29" t="s">
        <v>1226</v>
      </c>
      <c r="M1524" s="36" t="s">
        <v>88</v>
      </c>
    </row>
    <row r="1525" spans="12:13" x14ac:dyDescent="0.2">
      <c r="L1525" s="30" t="s">
        <v>1227</v>
      </c>
      <c r="M1525" s="37" t="s">
        <v>88</v>
      </c>
    </row>
    <row r="1526" spans="12:13" x14ac:dyDescent="0.2">
      <c r="L1526" s="29" t="s">
        <v>339</v>
      </c>
      <c r="M1526" s="36" t="s">
        <v>88</v>
      </c>
    </row>
    <row r="1527" spans="12:13" x14ac:dyDescent="0.2">
      <c r="L1527" s="30" t="s">
        <v>1228</v>
      </c>
      <c r="M1527" s="37" t="s">
        <v>88</v>
      </c>
    </row>
    <row r="1528" spans="12:13" x14ac:dyDescent="0.2">
      <c r="L1528" s="29" t="s">
        <v>1079</v>
      </c>
      <c r="M1528" s="36" t="s">
        <v>88</v>
      </c>
    </row>
    <row r="1529" spans="12:13" x14ac:dyDescent="0.2">
      <c r="L1529" s="30" t="s">
        <v>243</v>
      </c>
      <c r="M1529" s="37" t="s">
        <v>88</v>
      </c>
    </row>
    <row r="1530" spans="12:13" x14ac:dyDescent="0.2">
      <c r="L1530" s="29" t="s">
        <v>601</v>
      </c>
      <c r="M1530" s="36" t="s">
        <v>88</v>
      </c>
    </row>
    <row r="1531" spans="12:13" x14ac:dyDescent="0.2">
      <c r="L1531" s="30" t="s">
        <v>244</v>
      </c>
      <c r="M1531" s="37" t="s">
        <v>88</v>
      </c>
    </row>
    <row r="1532" spans="12:13" x14ac:dyDescent="0.2">
      <c r="L1532" s="29" t="s">
        <v>342</v>
      </c>
      <c r="M1532" s="36" t="s">
        <v>88</v>
      </c>
    </row>
    <row r="1533" spans="12:13" x14ac:dyDescent="0.2">
      <c r="L1533" s="30" t="s">
        <v>715</v>
      </c>
      <c r="M1533" s="37" t="s">
        <v>88</v>
      </c>
    </row>
    <row r="1534" spans="12:13" x14ac:dyDescent="0.2">
      <c r="L1534" s="29" t="s">
        <v>1229</v>
      </c>
      <c r="M1534" s="36" t="s">
        <v>88</v>
      </c>
    </row>
    <row r="1535" spans="12:13" x14ac:dyDescent="0.2">
      <c r="L1535" s="30" t="s">
        <v>343</v>
      </c>
      <c r="M1535" s="37" t="s">
        <v>88</v>
      </c>
    </row>
    <row r="1536" spans="12:13" x14ac:dyDescent="0.2">
      <c r="L1536" s="29" t="s">
        <v>247</v>
      </c>
      <c r="M1536" s="36" t="s">
        <v>88</v>
      </c>
    </row>
    <row r="1537" spans="12:13" x14ac:dyDescent="0.2">
      <c r="L1537" s="30" t="s">
        <v>679</v>
      </c>
      <c r="M1537" s="37" t="s">
        <v>88</v>
      </c>
    </row>
    <row r="1538" spans="12:13" x14ac:dyDescent="0.2">
      <c r="L1538" s="29" t="s">
        <v>344</v>
      </c>
      <c r="M1538" s="36" t="s">
        <v>88</v>
      </c>
    </row>
    <row r="1539" spans="12:13" x14ac:dyDescent="0.2">
      <c r="L1539" s="30" t="s">
        <v>806</v>
      </c>
      <c r="M1539" s="37" t="s">
        <v>88</v>
      </c>
    </row>
    <row r="1540" spans="12:13" x14ac:dyDescent="0.2">
      <c r="L1540" s="29" t="s">
        <v>717</v>
      </c>
      <c r="M1540" s="36" t="s">
        <v>88</v>
      </c>
    </row>
    <row r="1541" spans="12:13" x14ac:dyDescent="0.2">
      <c r="L1541" s="30" t="s">
        <v>1230</v>
      </c>
      <c r="M1541" s="37" t="s">
        <v>88</v>
      </c>
    </row>
    <row r="1542" spans="12:13" x14ac:dyDescent="0.2">
      <c r="L1542" s="29" t="s">
        <v>251</v>
      </c>
      <c r="M1542" s="36" t="s">
        <v>88</v>
      </c>
    </row>
    <row r="1543" spans="12:13" x14ac:dyDescent="0.2">
      <c r="L1543" s="30" t="s">
        <v>252</v>
      </c>
      <c r="M1543" s="37" t="s">
        <v>88</v>
      </c>
    </row>
    <row r="1544" spans="12:13" x14ac:dyDescent="0.2">
      <c r="L1544" s="29" t="s">
        <v>1231</v>
      </c>
      <c r="M1544" s="36" t="s">
        <v>88</v>
      </c>
    </row>
    <row r="1545" spans="12:13" x14ac:dyDescent="0.2">
      <c r="L1545" s="30" t="s">
        <v>254</v>
      </c>
      <c r="M1545" s="37" t="s">
        <v>88</v>
      </c>
    </row>
    <row r="1546" spans="12:13" x14ac:dyDescent="0.2">
      <c r="L1546" s="29" t="s">
        <v>725</v>
      </c>
      <c r="M1546" s="36" t="s">
        <v>88</v>
      </c>
    </row>
    <row r="1547" spans="12:13" x14ac:dyDescent="0.2">
      <c r="L1547" s="30" t="s">
        <v>348</v>
      </c>
      <c r="M1547" s="37" t="s">
        <v>88</v>
      </c>
    </row>
    <row r="1548" spans="12:13" x14ac:dyDescent="0.2">
      <c r="L1548" s="29" t="s">
        <v>349</v>
      </c>
      <c r="M1548" s="36" t="s">
        <v>88</v>
      </c>
    </row>
    <row r="1549" spans="12:13" x14ac:dyDescent="0.2">
      <c r="L1549" s="30" t="s">
        <v>1232</v>
      </c>
      <c r="M1549" s="37" t="s">
        <v>88</v>
      </c>
    </row>
    <row r="1550" spans="12:13" x14ac:dyDescent="0.2">
      <c r="L1550" s="29" t="s">
        <v>257</v>
      </c>
      <c r="M1550" s="36" t="s">
        <v>88</v>
      </c>
    </row>
    <row r="1551" spans="12:13" x14ac:dyDescent="0.2">
      <c r="L1551" s="30" t="s">
        <v>258</v>
      </c>
      <c r="M1551" s="37" t="s">
        <v>88</v>
      </c>
    </row>
    <row r="1552" spans="12:13" x14ac:dyDescent="0.2">
      <c r="L1552" s="29" t="s">
        <v>259</v>
      </c>
      <c r="M1552" s="36" t="s">
        <v>88</v>
      </c>
    </row>
    <row r="1553" spans="12:13" x14ac:dyDescent="0.2">
      <c r="L1553" s="30" t="s">
        <v>1233</v>
      </c>
      <c r="M1553" s="37" t="s">
        <v>88</v>
      </c>
    </row>
    <row r="1554" spans="12:13" x14ac:dyDescent="0.2">
      <c r="L1554" s="29" t="s">
        <v>351</v>
      </c>
      <c r="M1554" s="36" t="s">
        <v>88</v>
      </c>
    </row>
    <row r="1555" spans="12:13" x14ac:dyDescent="0.2">
      <c r="L1555" s="30" t="s">
        <v>1234</v>
      </c>
      <c r="M1555" s="37" t="s">
        <v>88</v>
      </c>
    </row>
    <row r="1556" spans="12:13" x14ac:dyDescent="0.2">
      <c r="L1556" s="29" t="s">
        <v>1235</v>
      </c>
      <c r="M1556" s="36" t="s">
        <v>88</v>
      </c>
    </row>
    <row r="1557" spans="12:13" x14ac:dyDescent="0.2">
      <c r="L1557" s="30" t="s">
        <v>869</v>
      </c>
      <c r="M1557" s="37" t="s">
        <v>88</v>
      </c>
    </row>
    <row r="1558" spans="12:13" x14ac:dyDescent="0.2">
      <c r="L1558" s="29" t="s">
        <v>1236</v>
      </c>
      <c r="M1558" s="36" t="s">
        <v>88</v>
      </c>
    </row>
    <row r="1559" spans="12:13" x14ac:dyDescent="0.2">
      <c r="L1559" s="30" t="s">
        <v>1237</v>
      </c>
      <c r="M1559" s="37" t="s">
        <v>88</v>
      </c>
    </row>
    <row r="1560" spans="12:13" x14ac:dyDescent="0.2">
      <c r="L1560" s="29" t="s">
        <v>260</v>
      </c>
      <c r="M1560" s="36" t="s">
        <v>88</v>
      </c>
    </row>
    <row r="1561" spans="12:13" x14ac:dyDescent="0.2">
      <c r="L1561" s="30" t="s">
        <v>1238</v>
      </c>
      <c r="M1561" s="37" t="s">
        <v>88</v>
      </c>
    </row>
    <row r="1562" spans="12:13" x14ac:dyDescent="0.2">
      <c r="L1562" s="29" t="s">
        <v>1239</v>
      </c>
      <c r="M1562" s="36" t="s">
        <v>88</v>
      </c>
    </row>
    <row r="1563" spans="12:13" x14ac:dyDescent="0.2">
      <c r="L1563" s="30" t="s">
        <v>262</v>
      </c>
      <c r="M1563" s="37" t="s">
        <v>88</v>
      </c>
    </row>
    <row r="1564" spans="12:13" x14ac:dyDescent="0.2">
      <c r="L1564" s="29" t="s">
        <v>1240</v>
      </c>
      <c r="M1564" s="36" t="s">
        <v>88</v>
      </c>
    </row>
    <row r="1565" spans="12:13" x14ac:dyDescent="0.2">
      <c r="L1565" s="30" t="s">
        <v>355</v>
      </c>
      <c r="M1565" s="37" t="s">
        <v>88</v>
      </c>
    </row>
    <row r="1566" spans="12:13" x14ac:dyDescent="0.2">
      <c r="L1566" s="29" t="s">
        <v>358</v>
      </c>
      <c r="M1566" s="36" t="s">
        <v>88</v>
      </c>
    </row>
    <row r="1567" spans="12:13" x14ac:dyDescent="0.2">
      <c r="L1567" s="30" t="s">
        <v>533</v>
      </c>
      <c r="M1567" s="37" t="s">
        <v>88</v>
      </c>
    </row>
    <row r="1568" spans="12:13" x14ac:dyDescent="0.2">
      <c r="L1568" s="29" t="s">
        <v>1241</v>
      </c>
      <c r="M1568" s="36" t="s">
        <v>88</v>
      </c>
    </row>
    <row r="1569" spans="12:13" x14ac:dyDescent="0.2">
      <c r="L1569" s="30" t="s">
        <v>263</v>
      </c>
      <c r="M1569" s="37" t="s">
        <v>88</v>
      </c>
    </row>
    <row r="1570" spans="12:13" x14ac:dyDescent="0.2">
      <c r="L1570" s="29" t="s">
        <v>1242</v>
      </c>
      <c r="M1570" s="36" t="s">
        <v>88</v>
      </c>
    </row>
    <row r="1571" spans="12:13" x14ac:dyDescent="0.2">
      <c r="L1571" s="30" t="s">
        <v>1243</v>
      </c>
      <c r="M1571" s="37" t="s">
        <v>88</v>
      </c>
    </row>
    <row r="1572" spans="12:13" x14ac:dyDescent="0.2">
      <c r="L1572" s="29" t="s">
        <v>769</v>
      </c>
      <c r="M1572" s="36" t="s">
        <v>88</v>
      </c>
    </row>
    <row r="1573" spans="12:13" x14ac:dyDescent="0.2">
      <c r="L1573" s="30" t="s">
        <v>1244</v>
      </c>
      <c r="M1573" s="37" t="s">
        <v>88</v>
      </c>
    </row>
    <row r="1574" spans="12:13" x14ac:dyDescent="0.2">
      <c r="L1574" s="29" t="s">
        <v>265</v>
      </c>
      <c r="M1574" s="36" t="s">
        <v>88</v>
      </c>
    </row>
    <row r="1575" spans="12:13" x14ac:dyDescent="0.2">
      <c r="L1575" s="30" t="s">
        <v>1245</v>
      </c>
      <c r="M1575" s="37" t="s">
        <v>88</v>
      </c>
    </row>
    <row r="1576" spans="12:13" x14ac:dyDescent="0.2">
      <c r="L1576" s="29" t="s">
        <v>1246</v>
      </c>
      <c r="M1576" s="36" t="s">
        <v>88</v>
      </c>
    </row>
    <row r="1577" spans="12:13" x14ac:dyDescent="0.2">
      <c r="L1577" s="30" t="s">
        <v>1162</v>
      </c>
      <c r="M1577" s="37" t="s">
        <v>88</v>
      </c>
    </row>
    <row r="1578" spans="12:13" x14ac:dyDescent="0.2">
      <c r="L1578" s="29" t="s">
        <v>360</v>
      </c>
      <c r="M1578" s="36" t="s">
        <v>88</v>
      </c>
    </row>
    <row r="1579" spans="12:13" x14ac:dyDescent="0.2">
      <c r="L1579" s="30" t="s">
        <v>733</v>
      </c>
      <c r="M1579" s="37" t="s">
        <v>88</v>
      </c>
    </row>
    <row r="1580" spans="12:13" x14ac:dyDescent="0.2">
      <c r="L1580" s="29" t="s">
        <v>1247</v>
      </c>
      <c r="M1580" s="36" t="s">
        <v>88</v>
      </c>
    </row>
    <row r="1581" spans="12:13" x14ac:dyDescent="0.2">
      <c r="L1581" s="30" t="s">
        <v>361</v>
      </c>
      <c r="M1581" s="37" t="s">
        <v>88</v>
      </c>
    </row>
    <row r="1582" spans="12:13" x14ac:dyDescent="0.2">
      <c r="L1582" s="29" t="s">
        <v>1248</v>
      </c>
      <c r="M1582" s="36" t="s">
        <v>88</v>
      </c>
    </row>
    <row r="1583" spans="12:13" x14ac:dyDescent="0.2">
      <c r="L1583" s="30" t="s">
        <v>266</v>
      </c>
      <c r="M1583" s="37" t="s">
        <v>88</v>
      </c>
    </row>
    <row r="1584" spans="12:13" x14ac:dyDescent="0.2">
      <c r="L1584" s="29" t="s">
        <v>1249</v>
      </c>
      <c r="M1584" s="36" t="s">
        <v>88</v>
      </c>
    </row>
    <row r="1585" spans="12:13" x14ac:dyDescent="0.2">
      <c r="L1585" s="30" t="s">
        <v>366</v>
      </c>
      <c r="M1585" s="37" t="s">
        <v>88</v>
      </c>
    </row>
    <row r="1586" spans="12:13" x14ac:dyDescent="0.2">
      <c r="L1586" s="29" t="s">
        <v>775</v>
      </c>
      <c r="M1586" s="36" t="s">
        <v>88</v>
      </c>
    </row>
    <row r="1587" spans="12:13" x14ac:dyDescent="0.2">
      <c r="L1587" s="30" t="s">
        <v>1250</v>
      </c>
      <c r="M1587" s="37" t="s">
        <v>88</v>
      </c>
    </row>
    <row r="1588" spans="12:13" x14ac:dyDescent="0.2">
      <c r="L1588" s="29" t="s">
        <v>1251</v>
      </c>
      <c r="M1588" s="36" t="s">
        <v>88</v>
      </c>
    </row>
    <row r="1589" spans="12:13" x14ac:dyDescent="0.2">
      <c r="L1589" s="30" t="s">
        <v>1252</v>
      </c>
      <c r="M1589" s="37" t="s">
        <v>88</v>
      </c>
    </row>
    <row r="1590" spans="12:13" x14ac:dyDescent="0.2">
      <c r="L1590" s="29" t="s">
        <v>644</v>
      </c>
      <c r="M1590" s="36" t="s">
        <v>88</v>
      </c>
    </row>
    <row r="1591" spans="12:13" x14ac:dyDescent="0.2">
      <c r="L1591" s="30" t="s">
        <v>272</v>
      </c>
      <c r="M1591" s="37" t="s">
        <v>88</v>
      </c>
    </row>
    <row r="1592" spans="12:13" x14ac:dyDescent="0.2">
      <c r="L1592" s="29" t="s">
        <v>645</v>
      </c>
      <c r="M1592" s="36" t="s">
        <v>88</v>
      </c>
    </row>
    <row r="1593" spans="12:13" x14ac:dyDescent="0.2">
      <c r="L1593" s="30" t="s">
        <v>646</v>
      </c>
      <c r="M1593" s="37" t="s">
        <v>88</v>
      </c>
    </row>
    <row r="1594" spans="12:13" x14ac:dyDescent="0.2">
      <c r="L1594" s="29" t="s">
        <v>651</v>
      </c>
      <c r="M1594" s="36" t="s">
        <v>88</v>
      </c>
    </row>
    <row r="1595" spans="12:13" x14ac:dyDescent="0.2">
      <c r="L1595" s="30" t="s">
        <v>829</v>
      </c>
      <c r="M1595" s="37" t="s">
        <v>88</v>
      </c>
    </row>
    <row r="1596" spans="12:13" x14ac:dyDescent="0.2">
      <c r="L1596" s="29" t="s">
        <v>1253</v>
      </c>
      <c r="M1596" s="36" t="s">
        <v>88</v>
      </c>
    </row>
    <row r="1597" spans="12:13" x14ac:dyDescent="0.2">
      <c r="L1597" s="30" t="s">
        <v>1254</v>
      </c>
      <c r="M1597" s="37" t="s">
        <v>87</v>
      </c>
    </row>
    <row r="1598" spans="12:13" x14ac:dyDescent="0.2">
      <c r="L1598" s="29" t="s">
        <v>1255</v>
      </c>
      <c r="M1598" s="36" t="s">
        <v>87</v>
      </c>
    </row>
    <row r="1599" spans="12:13" x14ac:dyDescent="0.2">
      <c r="L1599" s="30" t="s">
        <v>662</v>
      </c>
      <c r="M1599" s="37" t="s">
        <v>87</v>
      </c>
    </row>
    <row r="1600" spans="12:13" x14ac:dyDescent="0.2">
      <c r="L1600" s="29" t="s">
        <v>1256</v>
      </c>
      <c r="M1600" s="36" t="s">
        <v>87</v>
      </c>
    </row>
    <row r="1601" spans="12:13" x14ac:dyDescent="0.2">
      <c r="L1601" s="30" t="s">
        <v>1257</v>
      </c>
      <c r="M1601" s="37" t="s">
        <v>87</v>
      </c>
    </row>
    <row r="1602" spans="12:13" x14ac:dyDescent="0.2">
      <c r="L1602" s="29" t="s">
        <v>911</v>
      </c>
      <c r="M1602" s="36" t="s">
        <v>87</v>
      </c>
    </row>
    <row r="1603" spans="12:13" x14ac:dyDescent="0.2">
      <c r="L1603" s="30" t="s">
        <v>1258</v>
      </c>
      <c r="M1603" s="37" t="s">
        <v>87</v>
      </c>
    </row>
    <row r="1604" spans="12:13" x14ac:dyDescent="0.2">
      <c r="L1604" s="29" t="s">
        <v>1259</v>
      </c>
      <c r="M1604" s="36" t="s">
        <v>87</v>
      </c>
    </row>
    <row r="1605" spans="12:13" x14ac:dyDescent="0.2">
      <c r="L1605" s="30" t="s">
        <v>441</v>
      </c>
      <c r="M1605" s="37" t="s">
        <v>87</v>
      </c>
    </row>
    <row r="1606" spans="12:13" x14ac:dyDescent="0.2">
      <c r="L1606" s="29" t="s">
        <v>1260</v>
      </c>
      <c r="M1606" s="36" t="s">
        <v>87</v>
      </c>
    </row>
    <row r="1607" spans="12:13" x14ac:dyDescent="0.2">
      <c r="L1607" s="30" t="s">
        <v>573</v>
      </c>
      <c r="M1607" s="37" t="s">
        <v>87</v>
      </c>
    </row>
    <row r="1608" spans="12:13" x14ac:dyDescent="0.2">
      <c r="L1608" s="29" t="s">
        <v>1261</v>
      </c>
      <c r="M1608" s="36" t="s">
        <v>87</v>
      </c>
    </row>
    <row r="1609" spans="12:13" x14ac:dyDescent="0.2">
      <c r="L1609" s="30" t="s">
        <v>1262</v>
      </c>
      <c r="M1609" s="37" t="s">
        <v>87</v>
      </c>
    </row>
    <row r="1610" spans="12:13" x14ac:dyDescent="0.2">
      <c r="L1610" s="29" t="s">
        <v>1263</v>
      </c>
      <c r="M1610" s="36" t="s">
        <v>87</v>
      </c>
    </row>
    <row r="1611" spans="12:13" x14ac:dyDescent="0.2">
      <c r="L1611" s="30" t="s">
        <v>1264</v>
      </c>
      <c r="M1611" s="37" t="s">
        <v>87</v>
      </c>
    </row>
    <row r="1612" spans="12:13" x14ac:dyDescent="0.2">
      <c r="L1612" s="29" t="s">
        <v>705</v>
      </c>
      <c r="M1612" s="36" t="s">
        <v>87</v>
      </c>
    </row>
    <row r="1613" spans="12:13" x14ac:dyDescent="0.2">
      <c r="L1613" s="30" t="s">
        <v>450</v>
      </c>
      <c r="M1613" s="37" t="s">
        <v>87</v>
      </c>
    </row>
    <row r="1614" spans="12:13" x14ac:dyDescent="0.2">
      <c r="L1614" s="29" t="s">
        <v>1265</v>
      </c>
      <c r="M1614" s="36" t="s">
        <v>87</v>
      </c>
    </row>
    <row r="1615" spans="12:13" x14ac:dyDescent="0.2">
      <c r="L1615" s="30" t="s">
        <v>1266</v>
      </c>
      <c r="M1615" s="37" t="s">
        <v>87</v>
      </c>
    </row>
    <row r="1616" spans="12:13" x14ac:dyDescent="0.2">
      <c r="L1616" s="29" t="s">
        <v>1267</v>
      </c>
      <c r="M1616" s="36" t="s">
        <v>87</v>
      </c>
    </row>
    <row r="1617" spans="12:13" x14ac:dyDescent="0.2">
      <c r="L1617" s="30" t="s">
        <v>1268</v>
      </c>
      <c r="M1617" s="37" t="s">
        <v>87</v>
      </c>
    </row>
    <row r="1618" spans="12:13" x14ac:dyDescent="0.2">
      <c r="L1618" s="29" t="s">
        <v>244</v>
      </c>
      <c r="M1618" s="36" t="s">
        <v>87</v>
      </c>
    </row>
    <row r="1619" spans="12:13" x14ac:dyDescent="0.2">
      <c r="L1619" s="30" t="s">
        <v>1269</v>
      </c>
      <c r="M1619" s="37" t="s">
        <v>87</v>
      </c>
    </row>
    <row r="1620" spans="12:13" x14ac:dyDescent="0.2">
      <c r="L1620" s="29" t="s">
        <v>388</v>
      </c>
      <c r="M1620" s="36" t="s">
        <v>87</v>
      </c>
    </row>
    <row r="1621" spans="12:13" x14ac:dyDescent="0.2">
      <c r="L1621" s="30" t="s">
        <v>1270</v>
      </c>
      <c r="M1621" s="37" t="s">
        <v>87</v>
      </c>
    </row>
    <row r="1622" spans="12:13" x14ac:dyDescent="0.2">
      <c r="L1622" s="29" t="s">
        <v>523</v>
      </c>
      <c r="M1622" s="36" t="s">
        <v>87</v>
      </c>
    </row>
    <row r="1623" spans="12:13" x14ac:dyDescent="0.2">
      <c r="L1623" s="30" t="s">
        <v>344</v>
      </c>
      <c r="M1623" s="37" t="s">
        <v>87</v>
      </c>
    </row>
    <row r="1624" spans="12:13" x14ac:dyDescent="0.2">
      <c r="L1624" s="29" t="s">
        <v>1271</v>
      </c>
      <c r="M1624" s="36" t="s">
        <v>87</v>
      </c>
    </row>
    <row r="1625" spans="12:13" x14ac:dyDescent="0.2">
      <c r="L1625" s="30" t="s">
        <v>252</v>
      </c>
      <c r="M1625" s="37" t="s">
        <v>87</v>
      </c>
    </row>
    <row r="1626" spans="12:13" x14ac:dyDescent="0.2">
      <c r="L1626" s="29" t="s">
        <v>1272</v>
      </c>
      <c r="M1626" s="36" t="s">
        <v>87</v>
      </c>
    </row>
    <row r="1627" spans="12:13" x14ac:dyDescent="0.2">
      <c r="L1627" s="30" t="s">
        <v>462</v>
      </c>
      <c r="M1627" s="37" t="s">
        <v>87</v>
      </c>
    </row>
    <row r="1628" spans="12:13" x14ac:dyDescent="0.2">
      <c r="L1628" s="29" t="s">
        <v>1273</v>
      </c>
      <c r="M1628" s="36" t="s">
        <v>87</v>
      </c>
    </row>
    <row r="1629" spans="12:13" x14ac:dyDescent="0.2">
      <c r="L1629" s="30" t="s">
        <v>1274</v>
      </c>
      <c r="M1629" s="37" t="s">
        <v>87</v>
      </c>
    </row>
    <row r="1630" spans="12:13" x14ac:dyDescent="0.2">
      <c r="L1630" s="29" t="s">
        <v>468</v>
      </c>
      <c r="M1630" s="36" t="s">
        <v>87</v>
      </c>
    </row>
    <row r="1631" spans="12:13" x14ac:dyDescent="0.2">
      <c r="L1631" s="30" t="s">
        <v>1275</v>
      </c>
      <c r="M1631" s="37" t="s">
        <v>87</v>
      </c>
    </row>
    <row r="1632" spans="12:13" x14ac:dyDescent="0.2">
      <c r="L1632" s="29" t="s">
        <v>353</v>
      </c>
      <c r="M1632" s="36" t="s">
        <v>87</v>
      </c>
    </row>
    <row r="1633" spans="12:13" x14ac:dyDescent="0.2">
      <c r="L1633" s="30" t="s">
        <v>1276</v>
      </c>
      <c r="M1633" s="37" t="s">
        <v>87</v>
      </c>
    </row>
    <row r="1634" spans="12:13" x14ac:dyDescent="0.2">
      <c r="L1634" s="29" t="s">
        <v>1277</v>
      </c>
      <c r="M1634" s="36" t="s">
        <v>87</v>
      </c>
    </row>
    <row r="1635" spans="12:13" x14ac:dyDescent="0.2">
      <c r="L1635" s="30" t="s">
        <v>943</v>
      </c>
      <c r="M1635" s="37" t="s">
        <v>87</v>
      </c>
    </row>
    <row r="1636" spans="12:13" x14ac:dyDescent="0.2">
      <c r="L1636" s="29" t="s">
        <v>357</v>
      </c>
      <c r="M1636" s="36" t="s">
        <v>87</v>
      </c>
    </row>
    <row r="1637" spans="12:13" x14ac:dyDescent="0.2">
      <c r="L1637" s="30" t="s">
        <v>1278</v>
      </c>
      <c r="M1637" s="37" t="s">
        <v>87</v>
      </c>
    </row>
    <row r="1638" spans="12:13" x14ac:dyDescent="0.2">
      <c r="L1638" s="29" t="s">
        <v>730</v>
      </c>
      <c r="M1638" s="36" t="s">
        <v>87</v>
      </c>
    </row>
    <row r="1639" spans="12:13" x14ac:dyDescent="0.2">
      <c r="L1639" s="30" t="s">
        <v>1279</v>
      </c>
      <c r="M1639" s="37" t="s">
        <v>87</v>
      </c>
    </row>
    <row r="1640" spans="12:13" x14ac:dyDescent="0.2">
      <c r="L1640" s="29" t="s">
        <v>1280</v>
      </c>
      <c r="M1640" s="36" t="s">
        <v>87</v>
      </c>
    </row>
    <row r="1641" spans="12:13" x14ac:dyDescent="0.2">
      <c r="L1641" s="30" t="s">
        <v>1281</v>
      </c>
      <c r="M1641" s="37" t="s">
        <v>87</v>
      </c>
    </row>
    <row r="1642" spans="12:13" x14ac:dyDescent="0.2">
      <c r="L1642" s="29" t="s">
        <v>883</v>
      </c>
      <c r="M1642" s="36" t="s">
        <v>87</v>
      </c>
    </row>
    <row r="1643" spans="12:13" x14ac:dyDescent="0.2">
      <c r="L1643" s="30" t="s">
        <v>1282</v>
      </c>
      <c r="M1643" s="37" t="s">
        <v>87</v>
      </c>
    </row>
    <row r="1644" spans="12:13" x14ac:dyDescent="0.2">
      <c r="L1644" s="29" t="s">
        <v>1283</v>
      </c>
      <c r="M1644" s="36" t="s">
        <v>87</v>
      </c>
    </row>
    <row r="1645" spans="12:13" x14ac:dyDescent="0.2">
      <c r="L1645" s="30" t="s">
        <v>1284</v>
      </c>
      <c r="M1645" s="37" t="s">
        <v>87</v>
      </c>
    </row>
    <row r="1646" spans="12:13" x14ac:dyDescent="0.2">
      <c r="L1646" s="29" t="s">
        <v>687</v>
      </c>
      <c r="M1646" s="36" t="s">
        <v>87</v>
      </c>
    </row>
    <row r="1647" spans="12:13" x14ac:dyDescent="0.2">
      <c r="L1647" s="30" t="s">
        <v>1285</v>
      </c>
      <c r="M1647" s="37" t="s">
        <v>87</v>
      </c>
    </row>
    <row r="1648" spans="12:13" x14ac:dyDescent="0.2">
      <c r="L1648" s="29" t="s">
        <v>1286</v>
      </c>
      <c r="M1648" s="36" t="s">
        <v>87</v>
      </c>
    </row>
    <row r="1649" spans="12:13" x14ac:dyDescent="0.2">
      <c r="L1649" s="30" t="s">
        <v>689</v>
      </c>
      <c r="M1649" s="37" t="s">
        <v>87</v>
      </c>
    </row>
    <row r="1650" spans="12:13" x14ac:dyDescent="0.2">
      <c r="L1650" s="29" t="s">
        <v>1287</v>
      </c>
      <c r="M1650" s="36" t="s">
        <v>87</v>
      </c>
    </row>
    <row r="1651" spans="12:13" x14ac:dyDescent="0.2">
      <c r="L1651" s="30" t="s">
        <v>1288</v>
      </c>
      <c r="M1651" s="37" t="s">
        <v>87</v>
      </c>
    </row>
    <row r="1652" spans="12:13" x14ac:dyDescent="0.2">
      <c r="L1652" s="29" t="s">
        <v>1289</v>
      </c>
      <c r="M1652" s="36" t="s">
        <v>87</v>
      </c>
    </row>
    <row r="1653" spans="12:13" x14ac:dyDescent="0.2">
      <c r="L1653" s="30" t="s">
        <v>1290</v>
      </c>
      <c r="M1653" s="37" t="s">
        <v>87</v>
      </c>
    </row>
    <row r="1654" spans="12:13" x14ac:dyDescent="0.2">
      <c r="L1654" s="29" t="s">
        <v>428</v>
      </c>
      <c r="M1654" s="36" t="s">
        <v>86</v>
      </c>
    </row>
    <row r="1655" spans="12:13" x14ac:dyDescent="0.2">
      <c r="L1655" s="30" t="s">
        <v>1291</v>
      </c>
      <c r="M1655" s="37" t="s">
        <v>86</v>
      </c>
    </row>
    <row r="1656" spans="12:13" x14ac:dyDescent="0.2">
      <c r="L1656" s="29" t="s">
        <v>1292</v>
      </c>
      <c r="M1656" s="36" t="s">
        <v>86</v>
      </c>
    </row>
    <row r="1657" spans="12:13" x14ac:dyDescent="0.2">
      <c r="L1657" s="30" t="s">
        <v>1293</v>
      </c>
      <c r="M1657" s="37" t="s">
        <v>86</v>
      </c>
    </row>
    <row r="1658" spans="12:13" x14ac:dyDescent="0.2">
      <c r="L1658" s="29" t="s">
        <v>662</v>
      </c>
      <c r="M1658" s="36" t="s">
        <v>86</v>
      </c>
    </row>
    <row r="1659" spans="12:13" x14ac:dyDescent="0.2">
      <c r="L1659" s="30" t="s">
        <v>319</v>
      </c>
      <c r="M1659" s="37" t="s">
        <v>86</v>
      </c>
    </row>
    <row r="1660" spans="12:13" x14ac:dyDescent="0.2">
      <c r="L1660" s="29" t="s">
        <v>1294</v>
      </c>
      <c r="M1660" s="36" t="s">
        <v>86</v>
      </c>
    </row>
    <row r="1661" spans="12:13" x14ac:dyDescent="0.2">
      <c r="L1661" s="30" t="s">
        <v>901</v>
      </c>
      <c r="M1661" s="37" t="s">
        <v>86</v>
      </c>
    </row>
    <row r="1662" spans="12:13" x14ac:dyDescent="0.2">
      <c r="L1662" s="29" t="s">
        <v>692</v>
      </c>
      <c r="M1662" s="36" t="s">
        <v>86</v>
      </c>
    </row>
    <row r="1663" spans="12:13" x14ac:dyDescent="0.2">
      <c r="L1663" s="30" t="s">
        <v>1295</v>
      </c>
      <c r="M1663" s="37" t="s">
        <v>86</v>
      </c>
    </row>
    <row r="1664" spans="12:13" x14ac:dyDescent="0.2">
      <c r="L1664" s="29" t="s">
        <v>1296</v>
      </c>
      <c r="M1664" s="36" t="s">
        <v>86</v>
      </c>
    </row>
    <row r="1665" spans="12:13" x14ac:dyDescent="0.2">
      <c r="L1665" s="30" t="s">
        <v>214</v>
      </c>
      <c r="M1665" s="37" t="s">
        <v>86</v>
      </c>
    </row>
    <row r="1666" spans="12:13" x14ac:dyDescent="0.2">
      <c r="L1666" s="29" t="s">
        <v>694</v>
      </c>
      <c r="M1666" s="36" t="s">
        <v>86</v>
      </c>
    </row>
    <row r="1667" spans="12:13" x14ac:dyDescent="0.2">
      <c r="L1667" s="30" t="s">
        <v>793</v>
      </c>
      <c r="M1667" s="37" t="s">
        <v>86</v>
      </c>
    </row>
    <row r="1668" spans="12:13" x14ac:dyDescent="0.2">
      <c r="L1668" s="29" t="s">
        <v>835</v>
      </c>
      <c r="M1668" s="36" t="s">
        <v>86</v>
      </c>
    </row>
    <row r="1669" spans="12:13" x14ac:dyDescent="0.2">
      <c r="L1669" s="30" t="s">
        <v>1297</v>
      </c>
      <c r="M1669" s="37" t="s">
        <v>86</v>
      </c>
    </row>
    <row r="1670" spans="12:13" x14ac:dyDescent="0.2">
      <c r="L1670" s="29" t="s">
        <v>436</v>
      </c>
      <c r="M1670" s="36" t="s">
        <v>86</v>
      </c>
    </row>
    <row r="1671" spans="12:13" x14ac:dyDescent="0.2">
      <c r="L1671" s="30" t="s">
        <v>221</v>
      </c>
      <c r="M1671" s="37" t="s">
        <v>86</v>
      </c>
    </row>
    <row r="1672" spans="12:13" x14ac:dyDescent="0.2">
      <c r="L1672" s="29" t="s">
        <v>1298</v>
      </c>
      <c r="M1672" s="36" t="s">
        <v>86</v>
      </c>
    </row>
    <row r="1673" spans="12:13" x14ac:dyDescent="0.2">
      <c r="L1673" s="30" t="s">
        <v>1299</v>
      </c>
      <c r="M1673" s="37" t="s">
        <v>86</v>
      </c>
    </row>
    <row r="1674" spans="12:13" x14ac:dyDescent="0.2">
      <c r="L1674" s="29" t="s">
        <v>441</v>
      </c>
      <c r="M1674" s="36" t="s">
        <v>86</v>
      </c>
    </row>
    <row r="1675" spans="12:13" x14ac:dyDescent="0.2">
      <c r="L1675" s="30" t="s">
        <v>1126</v>
      </c>
      <c r="M1675" s="37" t="s">
        <v>86</v>
      </c>
    </row>
    <row r="1676" spans="12:13" x14ac:dyDescent="0.2">
      <c r="L1676" s="29" t="s">
        <v>1300</v>
      </c>
      <c r="M1676" s="36" t="s">
        <v>86</v>
      </c>
    </row>
    <row r="1677" spans="12:13" x14ac:dyDescent="0.2">
      <c r="L1677" s="30" t="s">
        <v>573</v>
      </c>
      <c r="M1677" s="37" t="s">
        <v>86</v>
      </c>
    </row>
    <row r="1678" spans="12:13" x14ac:dyDescent="0.2">
      <c r="L1678" s="29" t="s">
        <v>1301</v>
      </c>
      <c r="M1678" s="36" t="s">
        <v>86</v>
      </c>
    </row>
    <row r="1679" spans="12:13" x14ac:dyDescent="0.2">
      <c r="L1679" s="30" t="s">
        <v>1302</v>
      </c>
      <c r="M1679" s="37" t="s">
        <v>86</v>
      </c>
    </row>
    <row r="1680" spans="12:13" x14ac:dyDescent="0.2">
      <c r="L1680" s="29" t="s">
        <v>576</v>
      </c>
      <c r="M1680" s="36" t="s">
        <v>86</v>
      </c>
    </row>
    <row r="1681" spans="12:13" x14ac:dyDescent="0.2">
      <c r="L1681" s="30" t="s">
        <v>445</v>
      </c>
      <c r="M1681" s="37" t="s">
        <v>86</v>
      </c>
    </row>
    <row r="1682" spans="12:13" x14ac:dyDescent="0.2">
      <c r="L1682" s="29" t="s">
        <v>1303</v>
      </c>
      <c r="M1682" s="36" t="s">
        <v>86</v>
      </c>
    </row>
    <row r="1683" spans="12:13" x14ac:dyDescent="0.2">
      <c r="L1683" s="30" t="s">
        <v>1128</v>
      </c>
      <c r="M1683" s="37" t="s">
        <v>86</v>
      </c>
    </row>
    <row r="1684" spans="12:13" x14ac:dyDescent="0.2">
      <c r="L1684" s="29" t="s">
        <v>237</v>
      </c>
      <c r="M1684" s="36" t="s">
        <v>86</v>
      </c>
    </row>
    <row r="1685" spans="12:13" x14ac:dyDescent="0.2">
      <c r="L1685" s="30" t="s">
        <v>1304</v>
      </c>
      <c r="M1685" s="37" t="s">
        <v>86</v>
      </c>
    </row>
    <row r="1686" spans="12:13" x14ac:dyDescent="0.2">
      <c r="L1686" s="29" t="s">
        <v>1305</v>
      </c>
      <c r="M1686" s="36" t="s">
        <v>86</v>
      </c>
    </row>
    <row r="1687" spans="12:13" x14ac:dyDescent="0.2">
      <c r="L1687" s="30" t="s">
        <v>1306</v>
      </c>
      <c r="M1687" s="37" t="s">
        <v>86</v>
      </c>
    </row>
    <row r="1688" spans="12:13" x14ac:dyDescent="0.2">
      <c r="L1688" s="29" t="s">
        <v>1307</v>
      </c>
      <c r="M1688" s="36" t="s">
        <v>86</v>
      </c>
    </row>
    <row r="1689" spans="12:13" x14ac:dyDescent="0.2">
      <c r="L1689" s="30" t="s">
        <v>450</v>
      </c>
      <c r="M1689" s="37" t="s">
        <v>86</v>
      </c>
    </row>
    <row r="1690" spans="12:13" x14ac:dyDescent="0.2">
      <c r="L1690" s="29" t="s">
        <v>1308</v>
      </c>
      <c r="M1690" s="36" t="s">
        <v>86</v>
      </c>
    </row>
    <row r="1691" spans="12:13" x14ac:dyDescent="0.2">
      <c r="L1691" s="30" t="s">
        <v>336</v>
      </c>
      <c r="M1691" s="37" t="s">
        <v>86</v>
      </c>
    </row>
    <row r="1692" spans="12:13" x14ac:dyDescent="0.2">
      <c r="L1692" s="29" t="s">
        <v>849</v>
      </c>
      <c r="M1692" s="36" t="s">
        <v>86</v>
      </c>
    </row>
    <row r="1693" spans="12:13" x14ac:dyDescent="0.2">
      <c r="L1693" s="30" t="s">
        <v>594</v>
      </c>
      <c r="M1693" s="37" t="s">
        <v>86</v>
      </c>
    </row>
    <row r="1694" spans="12:13" x14ac:dyDescent="0.2">
      <c r="L1694" s="29" t="s">
        <v>513</v>
      </c>
      <c r="M1694" s="36" t="s">
        <v>86</v>
      </c>
    </row>
    <row r="1695" spans="12:13" x14ac:dyDescent="0.2">
      <c r="L1695" s="30" t="s">
        <v>922</v>
      </c>
      <c r="M1695" s="37" t="s">
        <v>86</v>
      </c>
    </row>
    <row r="1696" spans="12:13" x14ac:dyDescent="0.2">
      <c r="L1696" s="29" t="s">
        <v>1309</v>
      </c>
      <c r="M1696" s="36" t="s">
        <v>86</v>
      </c>
    </row>
    <row r="1697" spans="12:13" x14ac:dyDescent="0.2">
      <c r="L1697" s="30" t="s">
        <v>1310</v>
      </c>
      <c r="M1697" s="37" t="s">
        <v>86</v>
      </c>
    </row>
    <row r="1698" spans="12:13" x14ac:dyDescent="0.2">
      <c r="L1698" s="29" t="s">
        <v>1227</v>
      </c>
      <c r="M1698" s="36" t="s">
        <v>86</v>
      </c>
    </row>
    <row r="1699" spans="12:13" x14ac:dyDescent="0.2">
      <c r="L1699" s="30" t="s">
        <v>1311</v>
      </c>
      <c r="M1699" s="37" t="s">
        <v>86</v>
      </c>
    </row>
    <row r="1700" spans="12:13" x14ac:dyDescent="0.2">
      <c r="L1700" s="29" t="s">
        <v>339</v>
      </c>
      <c r="M1700" s="36" t="s">
        <v>86</v>
      </c>
    </row>
    <row r="1701" spans="12:13" x14ac:dyDescent="0.2">
      <c r="L1701" s="30" t="s">
        <v>244</v>
      </c>
      <c r="M1701" s="37" t="s">
        <v>86</v>
      </c>
    </row>
    <row r="1702" spans="12:13" x14ac:dyDescent="0.2">
      <c r="L1702" s="29" t="s">
        <v>342</v>
      </c>
      <c r="M1702" s="36" t="s">
        <v>86</v>
      </c>
    </row>
    <row r="1703" spans="12:13" x14ac:dyDescent="0.2">
      <c r="L1703" s="30" t="s">
        <v>1312</v>
      </c>
      <c r="M1703" s="37" t="s">
        <v>86</v>
      </c>
    </row>
    <row r="1704" spans="12:13" x14ac:dyDescent="0.2">
      <c r="L1704" s="29" t="s">
        <v>1313</v>
      </c>
      <c r="M1704" s="36" t="s">
        <v>86</v>
      </c>
    </row>
    <row r="1705" spans="12:13" x14ac:dyDescent="0.2">
      <c r="L1705" s="30" t="s">
        <v>1314</v>
      </c>
      <c r="M1705" s="37" t="s">
        <v>86</v>
      </c>
    </row>
    <row r="1706" spans="12:13" x14ac:dyDescent="0.2">
      <c r="L1706" s="29" t="s">
        <v>1315</v>
      </c>
      <c r="M1706" s="36" t="s">
        <v>86</v>
      </c>
    </row>
    <row r="1707" spans="12:13" x14ac:dyDescent="0.2">
      <c r="L1707" s="30" t="s">
        <v>715</v>
      </c>
      <c r="M1707" s="37" t="s">
        <v>86</v>
      </c>
    </row>
    <row r="1708" spans="12:13" x14ac:dyDescent="0.2">
      <c r="L1708" s="29" t="s">
        <v>1316</v>
      </c>
      <c r="M1708" s="36" t="s">
        <v>86</v>
      </c>
    </row>
    <row r="1709" spans="12:13" x14ac:dyDescent="0.2">
      <c r="L1709" s="30" t="s">
        <v>344</v>
      </c>
      <c r="M1709" s="37" t="s">
        <v>86</v>
      </c>
    </row>
    <row r="1710" spans="12:13" x14ac:dyDescent="0.2">
      <c r="L1710" s="29" t="s">
        <v>346</v>
      </c>
      <c r="M1710" s="36" t="s">
        <v>86</v>
      </c>
    </row>
    <row r="1711" spans="12:13" x14ac:dyDescent="0.2">
      <c r="L1711" s="30" t="s">
        <v>1317</v>
      </c>
      <c r="M1711" s="37" t="s">
        <v>86</v>
      </c>
    </row>
    <row r="1712" spans="12:13" x14ac:dyDescent="0.2">
      <c r="L1712" s="29" t="s">
        <v>861</v>
      </c>
      <c r="M1712" s="36" t="s">
        <v>86</v>
      </c>
    </row>
    <row r="1713" spans="12:13" x14ac:dyDescent="0.2">
      <c r="L1713" s="30" t="s">
        <v>252</v>
      </c>
      <c r="M1713" s="37" t="s">
        <v>86</v>
      </c>
    </row>
    <row r="1714" spans="12:13" x14ac:dyDescent="0.2">
      <c r="L1714" s="29" t="s">
        <v>1318</v>
      </c>
      <c r="M1714" s="36" t="s">
        <v>86</v>
      </c>
    </row>
    <row r="1715" spans="12:13" x14ac:dyDescent="0.2">
      <c r="L1715" s="30" t="s">
        <v>1319</v>
      </c>
      <c r="M1715" s="37" t="s">
        <v>86</v>
      </c>
    </row>
    <row r="1716" spans="12:13" x14ac:dyDescent="0.2">
      <c r="L1716" s="29" t="s">
        <v>1320</v>
      </c>
      <c r="M1716" s="36" t="s">
        <v>86</v>
      </c>
    </row>
    <row r="1717" spans="12:13" x14ac:dyDescent="0.2">
      <c r="L1717" s="30" t="s">
        <v>865</v>
      </c>
      <c r="M1717" s="37" t="s">
        <v>86</v>
      </c>
    </row>
    <row r="1718" spans="12:13" x14ac:dyDescent="0.2">
      <c r="L1718" s="29" t="s">
        <v>1321</v>
      </c>
      <c r="M1718" s="36" t="s">
        <v>86</v>
      </c>
    </row>
    <row r="1719" spans="12:13" x14ac:dyDescent="0.2">
      <c r="L1719" s="30" t="s">
        <v>1322</v>
      </c>
      <c r="M1719" s="37" t="s">
        <v>86</v>
      </c>
    </row>
    <row r="1720" spans="12:13" x14ac:dyDescent="0.2">
      <c r="L1720" s="29" t="s">
        <v>872</v>
      </c>
      <c r="M1720" s="36" t="s">
        <v>86</v>
      </c>
    </row>
    <row r="1721" spans="12:13" x14ac:dyDescent="0.2">
      <c r="L1721" s="30" t="s">
        <v>1323</v>
      </c>
      <c r="M1721" s="37" t="s">
        <v>86</v>
      </c>
    </row>
    <row r="1722" spans="12:13" x14ac:dyDescent="0.2">
      <c r="L1722" s="29" t="s">
        <v>1239</v>
      </c>
      <c r="M1722" s="36" t="s">
        <v>86</v>
      </c>
    </row>
    <row r="1723" spans="12:13" x14ac:dyDescent="0.2">
      <c r="L1723" s="30" t="s">
        <v>619</v>
      </c>
      <c r="M1723" s="37" t="s">
        <v>86</v>
      </c>
    </row>
    <row r="1724" spans="12:13" x14ac:dyDescent="0.2">
      <c r="L1724" s="29" t="s">
        <v>1240</v>
      </c>
      <c r="M1724" s="36" t="s">
        <v>86</v>
      </c>
    </row>
    <row r="1725" spans="12:13" x14ac:dyDescent="0.2">
      <c r="L1725" s="30" t="s">
        <v>355</v>
      </c>
      <c r="M1725" s="37" t="s">
        <v>86</v>
      </c>
    </row>
    <row r="1726" spans="12:13" x14ac:dyDescent="0.2">
      <c r="L1726" s="29" t="s">
        <v>1324</v>
      </c>
      <c r="M1726" s="36" t="s">
        <v>86</v>
      </c>
    </row>
    <row r="1727" spans="12:13" x14ac:dyDescent="0.2">
      <c r="L1727" s="30" t="s">
        <v>1325</v>
      </c>
      <c r="M1727" s="37" t="s">
        <v>86</v>
      </c>
    </row>
    <row r="1728" spans="12:13" x14ac:dyDescent="0.2">
      <c r="L1728" s="29" t="s">
        <v>1160</v>
      </c>
      <c r="M1728" s="36" t="s">
        <v>86</v>
      </c>
    </row>
    <row r="1729" spans="12:13" x14ac:dyDescent="0.2">
      <c r="L1729" s="30" t="s">
        <v>360</v>
      </c>
      <c r="M1729" s="37" t="s">
        <v>86</v>
      </c>
    </row>
    <row r="1730" spans="12:13" x14ac:dyDescent="0.2">
      <c r="L1730" s="29" t="s">
        <v>1326</v>
      </c>
      <c r="M1730" s="36" t="s">
        <v>86</v>
      </c>
    </row>
    <row r="1731" spans="12:13" x14ac:dyDescent="0.2">
      <c r="L1731" s="30" t="s">
        <v>1327</v>
      </c>
      <c r="M1731" s="37" t="s">
        <v>86</v>
      </c>
    </row>
    <row r="1732" spans="12:13" x14ac:dyDescent="0.2">
      <c r="L1732" s="29" t="s">
        <v>1328</v>
      </c>
      <c r="M1732" s="36" t="s">
        <v>86</v>
      </c>
    </row>
    <row r="1733" spans="12:13" x14ac:dyDescent="0.2">
      <c r="L1733" s="30" t="s">
        <v>881</v>
      </c>
      <c r="M1733" s="37" t="s">
        <v>86</v>
      </c>
    </row>
    <row r="1734" spans="12:13" x14ac:dyDescent="0.2">
      <c r="L1734" s="29" t="s">
        <v>883</v>
      </c>
      <c r="M1734" s="36" t="s">
        <v>86</v>
      </c>
    </row>
    <row r="1735" spans="12:13" x14ac:dyDescent="0.2">
      <c r="L1735" s="30" t="s">
        <v>884</v>
      </c>
      <c r="M1735" s="37" t="s">
        <v>86</v>
      </c>
    </row>
    <row r="1736" spans="12:13" x14ac:dyDescent="0.2">
      <c r="L1736" s="29" t="s">
        <v>823</v>
      </c>
      <c r="M1736" s="36" t="s">
        <v>86</v>
      </c>
    </row>
    <row r="1737" spans="12:13" x14ac:dyDescent="0.2">
      <c r="L1737" s="30" t="s">
        <v>887</v>
      </c>
      <c r="M1737" s="37" t="s">
        <v>86</v>
      </c>
    </row>
    <row r="1738" spans="12:13" x14ac:dyDescent="0.2">
      <c r="L1738" s="29" t="s">
        <v>1329</v>
      </c>
      <c r="M1738" s="36" t="s">
        <v>86</v>
      </c>
    </row>
    <row r="1739" spans="12:13" x14ac:dyDescent="0.2">
      <c r="L1739" s="30" t="s">
        <v>634</v>
      </c>
      <c r="M1739" s="37" t="s">
        <v>86</v>
      </c>
    </row>
    <row r="1740" spans="12:13" x14ac:dyDescent="0.2">
      <c r="L1740" s="29" t="s">
        <v>1330</v>
      </c>
      <c r="M1740" s="36" t="s">
        <v>86</v>
      </c>
    </row>
    <row r="1741" spans="12:13" x14ac:dyDescent="0.2">
      <c r="L1741" s="30" t="s">
        <v>689</v>
      </c>
      <c r="M1741" s="37" t="s">
        <v>86</v>
      </c>
    </row>
    <row r="1742" spans="12:13" x14ac:dyDescent="0.2">
      <c r="L1742" s="29" t="s">
        <v>272</v>
      </c>
      <c r="M1742" s="36" t="s">
        <v>86</v>
      </c>
    </row>
    <row r="1743" spans="12:13" x14ac:dyDescent="0.2">
      <c r="L1743" s="30" t="s">
        <v>645</v>
      </c>
      <c r="M1743" s="37" t="s">
        <v>86</v>
      </c>
    </row>
    <row r="1744" spans="12:13" x14ac:dyDescent="0.2">
      <c r="L1744" s="29" t="s">
        <v>646</v>
      </c>
      <c r="M1744" s="36" t="s">
        <v>86</v>
      </c>
    </row>
    <row r="1745" spans="12:13" x14ac:dyDescent="0.2">
      <c r="L1745" s="30" t="s">
        <v>647</v>
      </c>
      <c r="M1745" s="37" t="s">
        <v>86</v>
      </c>
    </row>
    <row r="1746" spans="12:13" x14ac:dyDescent="0.2">
      <c r="L1746" s="29" t="s">
        <v>1025</v>
      </c>
      <c r="M1746" s="36" t="s">
        <v>86</v>
      </c>
    </row>
    <row r="1747" spans="12:13" x14ac:dyDescent="0.2">
      <c r="L1747" s="30" t="s">
        <v>1331</v>
      </c>
      <c r="M1747" s="37" t="s">
        <v>85</v>
      </c>
    </row>
    <row r="1748" spans="12:13" x14ac:dyDescent="0.2">
      <c r="L1748" s="29" t="s">
        <v>323</v>
      </c>
      <c r="M1748" s="36" t="s">
        <v>85</v>
      </c>
    </row>
    <row r="1749" spans="12:13" x14ac:dyDescent="0.2">
      <c r="L1749" s="30" t="s">
        <v>445</v>
      </c>
      <c r="M1749" s="37" t="s">
        <v>85</v>
      </c>
    </row>
    <row r="1750" spans="12:13" x14ac:dyDescent="0.2">
      <c r="L1750" s="29" t="s">
        <v>1332</v>
      </c>
      <c r="M1750" s="36" t="s">
        <v>85</v>
      </c>
    </row>
    <row r="1751" spans="12:13" x14ac:dyDescent="0.2">
      <c r="L1751" s="30" t="s">
        <v>1333</v>
      </c>
      <c r="M1751" s="37" t="s">
        <v>85</v>
      </c>
    </row>
    <row r="1752" spans="12:13" x14ac:dyDescent="0.2">
      <c r="L1752" s="29" t="s">
        <v>1334</v>
      </c>
      <c r="M1752" s="36" t="s">
        <v>85</v>
      </c>
    </row>
    <row r="1753" spans="12:13" x14ac:dyDescent="0.2">
      <c r="L1753" s="30" t="s">
        <v>383</v>
      </c>
      <c r="M1753" s="37" t="s">
        <v>85</v>
      </c>
    </row>
    <row r="1754" spans="12:13" x14ac:dyDescent="0.2">
      <c r="L1754" s="29" t="s">
        <v>1335</v>
      </c>
      <c r="M1754" s="36" t="s">
        <v>85</v>
      </c>
    </row>
    <row r="1755" spans="12:13" x14ac:dyDescent="0.2">
      <c r="L1755" s="30" t="s">
        <v>344</v>
      </c>
      <c r="M1755" s="37" t="s">
        <v>85</v>
      </c>
    </row>
    <row r="1756" spans="12:13" x14ac:dyDescent="0.2">
      <c r="L1756" s="29" t="s">
        <v>809</v>
      </c>
      <c r="M1756" s="36" t="s">
        <v>85</v>
      </c>
    </row>
    <row r="1757" spans="12:13" x14ac:dyDescent="0.2">
      <c r="L1757" s="30" t="s">
        <v>462</v>
      </c>
      <c r="M1757" s="37" t="s">
        <v>85</v>
      </c>
    </row>
    <row r="1758" spans="12:13" x14ac:dyDescent="0.2">
      <c r="L1758" s="29" t="s">
        <v>1336</v>
      </c>
      <c r="M1758" s="36" t="s">
        <v>85</v>
      </c>
    </row>
    <row r="1759" spans="12:13" x14ac:dyDescent="0.2">
      <c r="L1759" s="30" t="s">
        <v>1337</v>
      </c>
      <c r="M1759" s="37" t="s">
        <v>85</v>
      </c>
    </row>
    <row r="1760" spans="12:13" x14ac:dyDescent="0.2">
      <c r="L1760" s="29" t="s">
        <v>1338</v>
      </c>
      <c r="M1760" s="36" t="s">
        <v>85</v>
      </c>
    </row>
    <row r="1761" spans="12:13" x14ac:dyDescent="0.2">
      <c r="L1761" s="30" t="s">
        <v>1339</v>
      </c>
      <c r="M1761" s="37" t="s">
        <v>85</v>
      </c>
    </row>
    <row r="1762" spans="12:13" x14ac:dyDescent="0.2">
      <c r="L1762" s="29" t="s">
        <v>1340</v>
      </c>
      <c r="M1762" s="36" t="s">
        <v>85</v>
      </c>
    </row>
    <row r="1763" spans="12:13" x14ac:dyDescent="0.2">
      <c r="L1763" s="30" t="s">
        <v>1341</v>
      </c>
      <c r="M1763" s="37" t="s">
        <v>85</v>
      </c>
    </row>
    <row r="1764" spans="12:13" x14ac:dyDescent="0.2">
      <c r="L1764" s="29" t="s">
        <v>1342</v>
      </c>
      <c r="M1764" s="36" t="s">
        <v>84</v>
      </c>
    </row>
    <row r="1765" spans="12:13" x14ac:dyDescent="0.2">
      <c r="L1765" s="30" t="s">
        <v>321</v>
      </c>
      <c r="M1765" s="37" t="s">
        <v>84</v>
      </c>
    </row>
    <row r="1766" spans="12:13" x14ac:dyDescent="0.2">
      <c r="L1766" s="29" t="s">
        <v>1343</v>
      </c>
      <c r="M1766" s="36" t="s">
        <v>84</v>
      </c>
    </row>
    <row r="1767" spans="12:13" x14ac:dyDescent="0.2">
      <c r="L1767" s="30" t="s">
        <v>1344</v>
      </c>
      <c r="M1767" s="37" t="s">
        <v>84</v>
      </c>
    </row>
    <row r="1768" spans="12:13" x14ac:dyDescent="0.2">
      <c r="L1768" s="29" t="s">
        <v>1345</v>
      </c>
      <c r="M1768" s="36" t="s">
        <v>84</v>
      </c>
    </row>
    <row r="1769" spans="12:13" x14ac:dyDescent="0.2">
      <c r="L1769" s="30" t="s">
        <v>518</v>
      </c>
      <c r="M1769" s="37" t="s">
        <v>84</v>
      </c>
    </row>
    <row r="1770" spans="12:13" x14ac:dyDescent="0.2">
      <c r="L1770" s="29" t="s">
        <v>1346</v>
      </c>
      <c r="M1770" s="36" t="s">
        <v>84</v>
      </c>
    </row>
    <row r="1771" spans="12:13" x14ac:dyDescent="0.2">
      <c r="L1771" s="30" t="s">
        <v>1347</v>
      </c>
      <c r="M1771" s="37" t="s">
        <v>84</v>
      </c>
    </row>
    <row r="1772" spans="12:13" x14ac:dyDescent="0.2">
      <c r="L1772" s="29" t="s">
        <v>1348</v>
      </c>
      <c r="M1772" s="36" t="s">
        <v>84</v>
      </c>
    </row>
    <row r="1773" spans="12:13" x14ac:dyDescent="0.2">
      <c r="L1773" s="30" t="s">
        <v>775</v>
      </c>
      <c r="M1773" s="37" t="s">
        <v>84</v>
      </c>
    </row>
    <row r="1774" spans="12:13" x14ac:dyDescent="0.2">
      <c r="L1774" s="29" t="s">
        <v>1349</v>
      </c>
      <c r="M1774" s="36" t="s">
        <v>83</v>
      </c>
    </row>
    <row r="1775" spans="12:13" x14ac:dyDescent="0.2">
      <c r="L1775" s="30" t="s">
        <v>1350</v>
      </c>
      <c r="M1775" s="37" t="s">
        <v>83</v>
      </c>
    </row>
    <row r="1776" spans="12:13" x14ac:dyDescent="0.2">
      <c r="L1776" s="29" t="s">
        <v>1351</v>
      </c>
      <c r="M1776" s="36" t="s">
        <v>83</v>
      </c>
    </row>
    <row r="1777" spans="12:13" x14ac:dyDescent="0.2">
      <c r="L1777" s="30" t="s">
        <v>559</v>
      </c>
      <c r="M1777" s="37" t="s">
        <v>83</v>
      </c>
    </row>
    <row r="1778" spans="12:13" x14ac:dyDescent="0.2">
      <c r="L1778" s="29" t="s">
        <v>1352</v>
      </c>
      <c r="M1778" s="36" t="s">
        <v>83</v>
      </c>
    </row>
    <row r="1779" spans="12:13" x14ac:dyDescent="0.2">
      <c r="L1779" s="30" t="s">
        <v>699</v>
      </c>
      <c r="M1779" s="37" t="s">
        <v>83</v>
      </c>
    </row>
    <row r="1780" spans="12:13" x14ac:dyDescent="0.2">
      <c r="L1780" s="29" t="s">
        <v>1047</v>
      </c>
      <c r="M1780" s="36" t="s">
        <v>83</v>
      </c>
    </row>
    <row r="1781" spans="12:13" x14ac:dyDescent="0.2">
      <c r="L1781" s="30" t="s">
        <v>1353</v>
      </c>
      <c r="M1781" s="37" t="s">
        <v>83</v>
      </c>
    </row>
    <row r="1782" spans="12:13" x14ac:dyDescent="0.2">
      <c r="L1782" s="29" t="s">
        <v>1354</v>
      </c>
      <c r="M1782" s="36" t="s">
        <v>83</v>
      </c>
    </row>
    <row r="1783" spans="12:13" x14ac:dyDescent="0.2">
      <c r="L1783" s="30" t="s">
        <v>1355</v>
      </c>
      <c r="M1783" s="37" t="s">
        <v>83</v>
      </c>
    </row>
    <row r="1784" spans="12:13" x14ac:dyDescent="0.2">
      <c r="L1784" s="29" t="s">
        <v>725</v>
      </c>
      <c r="M1784" s="36" t="s">
        <v>83</v>
      </c>
    </row>
    <row r="1785" spans="12:13" x14ac:dyDescent="0.2">
      <c r="L1785" s="30" t="s">
        <v>485</v>
      </c>
      <c r="M1785" s="37" t="s">
        <v>83</v>
      </c>
    </row>
    <row r="1786" spans="12:13" x14ac:dyDescent="0.2">
      <c r="L1786" s="29" t="s">
        <v>1356</v>
      </c>
      <c r="M1786" s="36" t="s">
        <v>83</v>
      </c>
    </row>
    <row r="1787" spans="12:13" x14ac:dyDescent="0.2">
      <c r="L1787" s="30" t="s">
        <v>863</v>
      </c>
      <c r="M1787" s="37" t="s">
        <v>83</v>
      </c>
    </row>
    <row r="1788" spans="12:13" x14ac:dyDescent="0.2">
      <c r="L1788" s="29" t="s">
        <v>1357</v>
      </c>
      <c r="M1788" s="36" t="s">
        <v>83</v>
      </c>
    </row>
    <row r="1789" spans="12:13" x14ac:dyDescent="0.2">
      <c r="L1789" s="30" t="s">
        <v>1358</v>
      </c>
      <c r="M1789" s="37" t="s">
        <v>83</v>
      </c>
    </row>
    <row r="1790" spans="12:13" x14ac:dyDescent="0.2">
      <c r="L1790" s="29" t="s">
        <v>1359</v>
      </c>
      <c r="M1790" s="36" t="s">
        <v>83</v>
      </c>
    </row>
    <row r="1791" spans="12:13" x14ac:dyDescent="0.2">
      <c r="L1791" s="30" t="s">
        <v>1023</v>
      </c>
      <c r="M1791" s="37" t="s">
        <v>83</v>
      </c>
    </row>
    <row r="1792" spans="12:13" x14ac:dyDescent="0.2">
      <c r="L1792" s="29" t="s">
        <v>492</v>
      </c>
      <c r="M1792" s="36" t="s">
        <v>83</v>
      </c>
    </row>
    <row r="1793" spans="12:13" x14ac:dyDescent="0.2">
      <c r="L1793" s="30" t="s">
        <v>367</v>
      </c>
      <c r="M1793" s="37" t="s">
        <v>83</v>
      </c>
    </row>
    <row r="1794" spans="12:13" x14ac:dyDescent="0.2">
      <c r="L1794" s="29" t="s">
        <v>644</v>
      </c>
      <c r="M1794" s="36" t="s">
        <v>83</v>
      </c>
    </row>
    <row r="1795" spans="12:13" x14ac:dyDescent="0.2">
      <c r="L1795" s="30" t="s">
        <v>1360</v>
      </c>
      <c r="M1795" s="37" t="s">
        <v>82</v>
      </c>
    </row>
    <row r="1796" spans="12:13" x14ac:dyDescent="0.2">
      <c r="L1796" s="29" t="s">
        <v>1361</v>
      </c>
      <c r="M1796" s="36" t="s">
        <v>82</v>
      </c>
    </row>
    <row r="1797" spans="12:13" x14ac:dyDescent="0.2">
      <c r="L1797" s="30" t="s">
        <v>1362</v>
      </c>
      <c r="M1797" s="37" t="s">
        <v>82</v>
      </c>
    </row>
    <row r="1798" spans="12:13" x14ac:dyDescent="0.2">
      <c r="L1798" s="29" t="s">
        <v>1363</v>
      </c>
      <c r="M1798" s="36" t="s">
        <v>82</v>
      </c>
    </row>
    <row r="1799" spans="12:13" x14ac:dyDescent="0.2">
      <c r="L1799" s="30" t="s">
        <v>1298</v>
      </c>
      <c r="M1799" s="37" t="s">
        <v>82</v>
      </c>
    </row>
    <row r="1800" spans="12:13" x14ac:dyDescent="0.2">
      <c r="L1800" s="29" t="s">
        <v>1364</v>
      </c>
      <c r="M1800" s="36" t="s">
        <v>82</v>
      </c>
    </row>
    <row r="1801" spans="12:13" x14ac:dyDescent="0.2">
      <c r="L1801" s="30" t="s">
        <v>1365</v>
      </c>
      <c r="M1801" s="37" t="s">
        <v>82</v>
      </c>
    </row>
    <row r="1802" spans="12:13" x14ac:dyDescent="0.2">
      <c r="L1802" s="29" t="s">
        <v>1366</v>
      </c>
      <c r="M1802" s="36" t="s">
        <v>82</v>
      </c>
    </row>
    <row r="1803" spans="12:13" x14ac:dyDescent="0.2">
      <c r="L1803" s="30" t="s">
        <v>1367</v>
      </c>
      <c r="M1803" s="37" t="s">
        <v>82</v>
      </c>
    </row>
    <row r="1804" spans="12:13" x14ac:dyDescent="0.2">
      <c r="L1804" s="29" t="s">
        <v>336</v>
      </c>
      <c r="M1804" s="36" t="s">
        <v>82</v>
      </c>
    </row>
    <row r="1805" spans="12:13" x14ac:dyDescent="0.2">
      <c r="L1805" s="30" t="s">
        <v>1368</v>
      </c>
      <c r="M1805" s="37" t="s">
        <v>82</v>
      </c>
    </row>
    <row r="1806" spans="12:13" x14ac:dyDescent="0.2">
      <c r="L1806" s="29" t="s">
        <v>1369</v>
      </c>
      <c r="M1806" s="36" t="s">
        <v>82</v>
      </c>
    </row>
    <row r="1807" spans="12:13" x14ac:dyDescent="0.2">
      <c r="L1807" s="30" t="s">
        <v>1370</v>
      </c>
      <c r="M1807" s="37" t="s">
        <v>82</v>
      </c>
    </row>
    <row r="1808" spans="12:13" x14ac:dyDescent="0.2">
      <c r="L1808" s="29" t="s">
        <v>1371</v>
      </c>
      <c r="M1808" s="36" t="s">
        <v>82</v>
      </c>
    </row>
    <row r="1809" spans="12:13" x14ac:dyDescent="0.2">
      <c r="L1809" s="30" t="s">
        <v>344</v>
      </c>
      <c r="M1809" s="37" t="s">
        <v>82</v>
      </c>
    </row>
    <row r="1810" spans="12:13" x14ac:dyDescent="0.2">
      <c r="L1810" s="29" t="s">
        <v>1372</v>
      </c>
      <c r="M1810" s="36" t="s">
        <v>82</v>
      </c>
    </row>
    <row r="1811" spans="12:13" x14ac:dyDescent="0.2">
      <c r="L1811" s="30" t="s">
        <v>1373</v>
      </c>
      <c r="M1811" s="37" t="s">
        <v>82</v>
      </c>
    </row>
    <row r="1812" spans="12:13" x14ac:dyDescent="0.2">
      <c r="L1812" s="29" t="s">
        <v>1374</v>
      </c>
      <c r="M1812" s="36" t="s">
        <v>82</v>
      </c>
    </row>
    <row r="1813" spans="12:13" x14ac:dyDescent="0.2">
      <c r="L1813" s="30" t="s">
        <v>1375</v>
      </c>
      <c r="M1813" s="37" t="s">
        <v>82</v>
      </c>
    </row>
    <row r="1814" spans="12:13" x14ac:dyDescent="0.2">
      <c r="L1814" s="29" t="s">
        <v>466</v>
      </c>
      <c r="M1814" s="36" t="s">
        <v>82</v>
      </c>
    </row>
    <row r="1815" spans="12:13" x14ac:dyDescent="0.2">
      <c r="L1815" s="30" t="s">
        <v>1376</v>
      </c>
      <c r="M1815" s="37" t="s">
        <v>82</v>
      </c>
    </row>
    <row r="1816" spans="12:13" x14ac:dyDescent="0.2">
      <c r="L1816" s="29" t="s">
        <v>1377</v>
      </c>
      <c r="M1816" s="36" t="s">
        <v>82</v>
      </c>
    </row>
    <row r="1817" spans="12:13" x14ac:dyDescent="0.2">
      <c r="L1817" s="30" t="s">
        <v>1279</v>
      </c>
      <c r="M1817" s="37" t="s">
        <v>82</v>
      </c>
    </row>
    <row r="1818" spans="12:13" x14ac:dyDescent="0.2">
      <c r="L1818" s="29" t="s">
        <v>1378</v>
      </c>
      <c r="M1818" s="36" t="s">
        <v>82</v>
      </c>
    </row>
    <row r="1819" spans="12:13" x14ac:dyDescent="0.2">
      <c r="L1819" s="30" t="s">
        <v>476</v>
      </c>
      <c r="M1819" s="37" t="s">
        <v>82</v>
      </c>
    </row>
    <row r="1820" spans="12:13" x14ac:dyDescent="0.2">
      <c r="L1820" s="29" t="s">
        <v>477</v>
      </c>
      <c r="M1820" s="36" t="s">
        <v>82</v>
      </c>
    </row>
    <row r="1821" spans="12:13" x14ac:dyDescent="0.2">
      <c r="L1821" s="30" t="s">
        <v>1379</v>
      </c>
      <c r="M1821" s="37" t="s">
        <v>82</v>
      </c>
    </row>
    <row r="1822" spans="12:13" x14ac:dyDescent="0.2">
      <c r="L1822" s="29" t="s">
        <v>415</v>
      </c>
      <c r="M1822" s="36" t="s">
        <v>82</v>
      </c>
    </row>
    <row r="1823" spans="12:13" x14ac:dyDescent="0.2">
      <c r="L1823" s="30" t="s">
        <v>1380</v>
      </c>
      <c r="M1823" s="37" t="s">
        <v>82</v>
      </c>
    </row>
    <row r="1824" spans="12:13" x14ac:dyDescent="0.2">
      <c r="L1824" s="29" t="s">
        <v>1381</v>
      </c>
      <c r="M1824" s="36" t="s">
        <v>82</v>
      </c>
    </row>
    <row r="1825" spans="12:13" x14ac:dyDescent="0.2">
      <c r="L1825" s="30" t="s">
        <v>1382</v>
      </c>
      <c r="M1825" s="37" t="s">
        <v>82</v>
      </c>
    </row>
    <row r="1826" spans="12:13" x14ac:dyDescent="0.2">
      <c r="L1826" s="29" t="s">
        <v>367</v>
      </c>
      <c r="M1826" s="36" t="s">
        <v>82</v>
      </c>
    </row>
    <row r="1827" spans="12:13" x14ac:dyDescent="0.2">
      <c r="L1827" s="30" t="s">
        <v>1383</v>
      </c>
      <c r="M1827" s="37" t="s">
        <v>82</v>
      </c>
    </row>
    <row r="1828" spans="12:13" x14ac:dyDescent="0.2">
      <c r="L1828" s="29" t="s">
        <v>1384</v>
      </c>
      <c r="M1828" s="36" t="s">
        <v>62</v>
      </c>
    </row>
    <row r="1829" spans="12:13" x14ac:dyDescent="0.2">
      <c r="L1829" s="30" t="s">
        <v>1026</v>
      </c>
      <c r="M1829" s="37" t="s">
        <v>62</v>
      </c>
    </row>
    <row r="1830" spans="12:13" x14ac:dyDescent="0.2">
      <c r="L1830" s="29" t="s">
        <v>1385</v>
      </c>
      <c r="M1830" s="36" t="s">
        <v>62</v>
      </c>
    </row>
    <row r="1831" spans="12:13" x14ac:dyDescent="0.2">
      <c r="L1831" s="30" t="s">
        <v>1386</v>
      </c>
      <c r="M1831" s="37" t="s">
        <v>62</v>
      </c>
    </row>
    <row r="1832" spans="12:13" x14ac:dyDescent="0.2">
      <c r="L1832" s="29" t="s">
        <v>1387</v>
      </c>
      <c r="M1832" s="36" t="s">
        <v>62</v>
      </c>
    </row>
    <row r="1833" spans="12:13" x14ac:dyDescent="0.2">
      <c r="L1833" s="30" t="s">
        <v>1388</v>
      </c>
      <c r="M1833" s="37" t="s">
        <v>62</v>
      </c>
    </row>
    <row r="1834" spans="12:13" x14ac:dyDescent="0.2">
      <c r="L1834" s="29" t="s">
        <v>836</v>
      </c>
      <c r="M1834" s="36" t="s">
        <v>62</v>
      </c>
    </row>
    <row r="1835" spans="12:13" x14ac:dyDescent="0.2">
      <c r="L1835" s="30" t="s">
        <v>1389</v>
      </c>
      <c r="M1835" s="37" t="s">
        <v>62</v>
      </c>
    </row>
    <row r="1836" spans="12:13" x14ac:dyDescent="0.2">
      <c r="L1836" s="29" t="s">
        <v>1390</v>
      </c>
      <c r="M1836" s="36" t="s">
        <v>62</v>
      </c>
    </row>
    <row r="1837" spans="12:13" x14ac:dyDescent="0.2">
      <c r="L1837" s="30" t="s">
        <v>697</v>
      </c>
      <c r="M1837" s="37" t="s">
        <v>62</v>
      </c>
    </row>
    <row r="1838" spans="12:13" x14ac:dyDescent="0.2">
      <c r="L1838" s="29" t="s">
        <v>325</v>
      </c>
      <c r="M1838" s="36" t="s">
        <v>62</v>
      </c>
    </row>
    <row r="1839" spans="12:13" x14ac:dyDescent="0.2">
      <c r="L1839" s="30" t="s">
        <v>1391</v>
      </c>
      <c r="M1839" s="37" t="s">
        <v>62</v>
      </c>
    </row>
    <row r="1840" spans="12:13" x14ac:dyDescent="0.2">
      <c r="L1840" s="29" t="s">
        <v>749</v>
      </c>
      <c r="M1840" s="36" t="s">
        <v>62</v>
      </c>
    </row>
    <row r="1841" spans="12:13" x14ac:dyDescent="0.2">
      <c r="L1841" s="30" t="s">
        <v>1392</v>
      </c>
      <c r="M1841" s="37" t="s">
        <v>62</v>
      </c>
    </row>
    <row r="1842" spans="12:13" x14ac:dyDescent="0.2">
      <c r="L1842" s="29" t="s">
        <v>1393</v>
      </c>
      <c r="M1842" s="36" t="s">
        <v>62</v>
      </c>
    </row>
    <row r="1843" spans="12:13" x14ac:dyDescent="0.2">
      <c r="L1843" s="30" t="s">
        <v>1047</v>
      </c>
      <c r="M1843" s="37" t="s">
        <v>62</v>
      </c>
    </row>
    <row r="1844" spans="12:13" x14ac:dyDescent="0.2">
      <c r="L1844" s="29" t="s">
        <v>237</v>
      </c>
      <c r="M1844" s="36" t="s">
        <v>62</v>
      </c>
    </row>
    <row r="1845" spans="12:13" x14ac:dyDescent="0.2">
      <c r="L1845" s="30" t="s">
        <v>334</v>
      </c>
      <c r="M1845" s="37" t="s">
        <v>62</v>
      </c>
    </row>
    <row r="1846" spans="12:13" x14ac:dyDescent="0.2">
      <c r="L1846" s="29" t="s">
        <v>1068</v>
      </c>
      <c r="M1846" s="36" t="s">
        <v>62</v>
      </c>
    </row>
    <row r="1847" spans="12:13" x14ac:dyDescent="0.2">
      <c r="L1847" s="30" t="s">
        <v>239</v>
      </c>
      <c r="M1847" s="37" t="s">
        <v>62</v>
      </c>
    </row>
    <row r="1848" spans="12:13" x14ac:dyDescent="0.2">
      <c r="L1848" s="29" t="s">
        <v>513</v>
      </c>
      <c r="M1848" s="36" t="s">
        <v>62</v>
      </c>
    </row>
    <row r="1849" spans="12:13" x14ac:dyDescent="0.2">
      <c r="L1849" s="30" t="s">
        <v>1394</v>
      </c>
      <c r="M1849" s="37" t="s">
        <v>62</v>
      </c>
    </row>
    <row r="1850" spans="12:13" x14ac:dyDescent="0.2">
      <c r="L1850" s="29" t="s">
        <v>244</v>
      </c>
      <c r="M1850" s="36" t="s">
        <v>62</v>
      </c>
    </row>
    <row r="1851" spans="12:13" x14ac:dyDescent="0.2">
      <c r="L1851" s="30" t="s">
        <v>387</v>
      </c>
      <c r="M1851" s="37" t="s">
        <v>62</v>
      </c>
    </row>
    <row r="1852" spans="12:13" x14ac:dyDescent="0.2">
      <c r="L1852" s="29" t="s">
        <v>679</v>
      </c>
      <c r="M1852" s="36" t="s">
        <v>62</v>
      </c>
    </row>
    <row r="1853" spans="12:13" x14ac:dyDescent="0.2">
      <c r="L1853" s="30" t="s">
        <v>717</v>
      </c>
      <c r="M1853" s="37" t="s">
        <v>62</v>
      </c>
    </row>
    <row r="1854" spans="12:13" x14ac:dyDescent="0.2">
      <c r="L1854" s="29" t="s">
        <v>252</v>
      </c>
      <c r="M1854" s="36" t="s">
        <v>62</v>
      </c>
    </row>
    <row r="1855" spans="12:13" x14ac:dyDescent="0.2">
      <c r="L1855" s="30" t="s">
        <v>257</v>
      </c>
      <c r="M1855" s="37" t="s">
        <v>62</v>
      </c>
    </row>
    <row r="1856" spans="12:13" x14ac:dyDescent="0.2">
      <c r="L1856" s="29" t="s">
        <v>258</v>
      </c>
      <c r="M1856" s="36" t="s">
        <v>62</v>
      </c>
    </row>
    <row r="1857" spans="12:13" x14ac:dyDescent="0.2">
      <c r="L1857" s="30" t="s">
        <v>526</v>
      </c>
      <c r="M1857" s="37" t="s">
        <v>62</v>
      </c>
    </row>
    <row r="1858" spans="12:13" x14ac:dyDescent="0.2">
      <c r="L1858" s="29" t="s">
        <v>1395</v>
      </c>
      <c r="M1858" s="36" t="s">
        <v>62</v>
      </c>
    </row>
    <row r="1859" spans="12:13" x14ac:dyDescent="0.2">
      <c r="L1859" s="30" t="s">
        <v>1396</v>
      </c>
      <c r="M1859" s="37" t="s">
        <v>62</v>
      </c>
    </row>
    <row r="1860" spans="12:13" x14ac:dyDescent="0.2">
      <c r="L1860" s="29" t="s">
        <v>682</v>
      </c>
      <c r="M1860" s="36" t="s">
        <v>62</v>
      </c>
    </row>
    <row r="1861" spans="12:13" x14ac:dyDescent="0.2">
      <c r="L1861" s="30" t="s">
        <v>1397</v>
      </c>
      <c r="M1861" s="37" t="s">
        <v>62</v>
      </c>
    </row>
    <row r="1862" spans="12:13" x14ac:dyDescent="0.2">
      <c r="L1862" s="29" t="s">
        <v>1398</v>
      </c>
      <c r="M1862" s="36" t="s">
        <v>62</v>
      </c>
    </row>
    <row r="1863" spans="12:13" x14ac:dyDescent="0.2">
      <c r="L1863" s="30" t="s">
        <v>400</v>
      </c>
      <c r="M1863" s="37" t="s">
        <v>62</v>
      </c>
    </row>
    <row r="1864" spans="12:13" x14ac:dyDescent="0.2">
      <c r="L1864" s="29" t="s">
        <v>1399</v>
      </c>
      <c r="M1864" s="36" t="s">
        <v>62</v>
      </c>
    </row>
    <row r="1865" spans="12:13" x14ac:dyDescent="0.2">
      <c r="L1865" s="30" t="s">
        <v>1400</v>
      </c>
      <c r="M1865" s="37" t="s">
        <v>62</v>
      </c>
    </row>
    <row r="1866" spans="12:13" x14ac:dyDescent="0.2">
      <c r="L1866" s="29" t="s">
        <v>1105</v>
      </c>
      <c r="M1866" s="36" t="s">
        <v>62</v>
      </c>
    </row>
    <row r="1867" spans="12:13" x14ac:dyDescent="0.2">
      <c r="L1867" s="30" t="s">
        <v>533</v>
      </c>
      <c r="M1867" s="37" t="s">
        <v>62</v>
      </c>
    </row>
    <row r="1868" spans="12:13" x14ac:dyDescent="0.2">
      <c r="L1868" s="29" t="s">
        <v>1401</v>
      </c>
      <c r="M1868" s="36" t="s">
        <v>62</v>
      </c>
    </row>
    <row r="1869" spans="12:13" x14ac:dyDescent="0.2">
      <c r="L1869" s="30" t="s">
        <v>1402</v>
      </c>
      <c r="M1869" s="37" t="s">
        <v>62</v>
      </c>
    </row>
    <row r="1870" spans="12:13" x14ac:dyDescent="0.2">
      <c r="L1870" s="29" t="s">
        <v>622</v>
      </c>
      <c r="M1870" s="36" t="s">
        <v>62</v>
      </c>
    </row>
    <row r="1871" spans="12:13" x14ac:dyDescent="0.2">
      <c r="L1871" s="30" t="s">
        <v>1403</v>
      </c>
      <c r="M1871" s="37" t="s">
        <v>62</v>
      </c>
    </row>
    <row r="1872" spans="12:13" x14ac:dyDescent="0.2">
      <c r="L1872" s="29" t="s">
        <v>1404</v>
      </c>
      <c r="M1872" s="36" t="s">
        <v>62</v>
      </c>
    </row>
    <row r="1873" spans="12:13" x14ac:dyDescent="0.2">
      <c r="L1873" s="30" t="s">
        <v>1405</v>
      </c>
      <c r="M1873" s="37" t="s">
        <v>62</v>
      </c>
    </row>
    <row r="1874" spans="12:13" x14ac:dyDescent="0.2">
      <c r="L1874" s="29" t="s">
        <v>1406</v>
      </c>
      <c r="M1874" s="36" t="s">
        <v>62</v>
      </c>
    </row>
    <row r="1875" spans="12:13" x14ac:dyDescent="0.2">
      <c r="L1875" s="30" t="s">
        <v>1407</v>
      </c>
      <c r="M1875" s="37" t="s">
        <v>62</v>
      </c>
    </row>
    <row r="1876" spans="12:13" x14ac:dyDescent="0.2">
      <c r="L1876" s="29" t="s">
        <v>733</v>
      </c>
      <c r="M1876" s="36" t="s">
        <v>62</v>
      </c>
    </row>
    <row r="1877" spans="12:13" x14ac:dyDescent="0.2">
      <c r="L1877" s="30" t="s">
        <v>1408</v>
      </c>
      <c r="M1877" s="37" t="s">
        <v>62</v>
      </c>
    </row>
    <row r="1878" spans="12:13" x14ac:dyDescent="0.2">
      <c r="L1878" s="29" t="s">
        <v>774</v>
      </c>
      <c r="M1878" s="36" t="s">
        <v>62</v>
      </c>
    </row>
    <row r="1879" spans="12:13" x14ac:dyDescent="0.2">
      <c r="L1879" s="30" t="s">
        <v>1052</v>
      </c>
      <c r="M1879" s="37" t="s">
        <v>62</v>
      </c>
    </row>
    <row r="1880" spans="12:13" x14ac:dyDescent="0.2">
      <c r="L1880" s="29" t="s">
        <v>775</v>
      </c>
      <c r="M1880" s="36" t="s">
        <v>62</v>
      </c>
    </row>
    <row r="1881" spans="12:13" x14ac:dyDescent="0.2">
      <c r="L1881" s="30" t="s">
        <v>1409</v>
      </c>
      <c r="M1881" s="37" t="s">
        <v>62</v>
      </c>
    </row>
    <row r="1882" spans="12:13" x14ac:dyDescent="0.2">
      <c r="L1882" s="29" t="s">
        <v>1410</v>
      </c>
      <c r="M1882" s="36" t="s">
        <v>62</v>
      </c>
    </row>
    <row r="1883" spans="12:13" x14ac:dyDescent="0.2">
      <c r="L1883" s="30" t="s">
        <v>1411</v>
      </c>
      <c r="M1883" s="37" t="s">
        <v>62</v>
      </c>
    </row>
    <row r="1884" spans="12:13" x14ac:dyDescent="0.2">
      <c r="L1884" s="29" t="s">
        <v>644</v>
      </c>
      <c r="M1884" s="36" t="s">
        <v>62</v>
      </c>
    </row>
    <row r="1885" spans="12:13" x14ac:dyDescent="0.2">
      <c r="L1885" s="30" t="s">
        <v>272</v>
      </c>
      <c r="M1885" s="37" t="s">
        <v>62</v>
      </c>
    </row>
    <row r="1886" spans="12:13" x14ac:dyDescent="0.2">
      <c r="L1886" s="29" t="s">
        <v>645</v>
      </c>
      <c r="M1886" s="36" t="s">
        <v>62</v>
      </c>
    </row>
    <row r="1887" spans="12:13" x14ac:dyDescent="0.2">
      <c r="L1887" s="30" t="s">
        <v>1412</v>
      </c>
      <c r="M1887" s="37" t="s">
        <v>62</v>
      </c>
    </row>
    <row r="1888" spans="12:13" x14ac:dyDescent="0.2">
      <c r="L1888" s="29" t="s">
        <v>1413</v>
      </c>
      <c r="M1888" s="36" t="s">
        <v>62</v>
      </c>
    </row>
    <row r="1889" spans="12:13" x14ac:dyDescent="0.2">
      <c r="L1889" s="30" t="s">
        <v>1414</v>
      </c>
      <c r="M1889" s="37" t="s">
        <v>62</v>
      </c>
    </row>
    <row r="1890" spans="12:13" x14ac:dyDescent="0.2">
      <c r="L1890" s="29" t="s">
        <v>1415</v>
      </c>
      <c r="M1890" s="36" t="s">
        <v>81</v>
      </c>
    </row>
    <row r="1891" spans="12:13" x14ac:dyDescent="0.2">
      <c r="L1891" s="30" t="s">
        <v>690</v>
      </c>
      <c r="M1891" s="37" t="s">
        <v>81</v>
      </c>
    </row>
    <row r="1892" spans="12:13" x14ac:dyDescent="0.2">
      <c r="L1892" s="29" t="s">
        <v>1416</v>
      </c>
      <c r="M1892" s="36" t="s">
        <v>81</v>
      </c>
    </row>
    <row r="1893" spans="12:13" x14ac:dyDescent="0.2">
      <c r="L1893" s="30" t="s">
        <v>1417</v>
      </c>
      <c r="M1893" s="37" t="s">
        <v>81</v>
      </c>
    </row>
    <row r="1894" spans="12:13" x14ac:dyDescent="0.2">
      <c r="L1894" s="29" t="s">
        <v>1418</v>
      </c>
      <c r="M1894" s="36" t="s">
        <v>81</v>
      </c>
    </row>
    <row r="1895" spans="12:13" x14ac:dyDescent="0.2">
      <c r="L1895" s="30" t="s">
        <v>1419</v>
      </c>
      <c r="M1895" s="37" t="s">
        <v>81</v>
      </c>
    </row>
    <row r="1896" spans="12:13" x14ac:dyDescent="0.2">
      <c r="L1896" s="29" t="s">
        <v>1420</v>
      </c>
      <c r="M1896" s="36" t="s">
        <v>81</v>
      </c>
    </row>
    <row r="1897" spans="12:13" x14ac:dyDescent="0.2">
      <c r="L1897" s="30" t="s">
        <v>1421</v>
      </c>
      <c r="M1897" s="37" t="s">
        <v>81</v>
      </c>
    </row>
    <row r="1898" spans="12:13" x14ac:dyDescent="0.2">
      <c r="L1898" s="29" t="s">
        <v>1422</v>
      </c>
      <c r="M1898" s="36" t="s">
        <v>81</v>
      </c>
    </row>
    <row r="1899" spans="12:13" x14ac:dyDescent="0.2">
      <c r="L1899" s="30" t="s">
        <v>1423</v>
      </c>
      <c r="M1899" s="37" t="s">
        <v>81</v>
      </c>
    </row>
    <row r="1900" spans="12:13" x14ac:dyDescent="0.2">
      <c r="L1900" s="29" t="s">
        <v>1424</v>
      </c>
      <c r="M1900" s="36" t="s">
        <v>81</v>
      </c>
    </row>
    <row r="1901" spans="12:13" x14ac:dyDescent="0.2">
      <c r="L1901" s="30" t="s">
        <v>557</v>
      </c>
      <c r="M1901" s="37" t="s">
        <v>81</v>
      </c>
    </row>
    <row r="1902" spans="12:13" x14ac:dyDescent="0.2">
      <c r="L1902" s="29" t="s">
        <v>1425</v>
      </c>
      <c r="M1902" s="36" t="s">
        <v>81</v>
      </c>
    </row>
    <row r="1903" spans="12:13" x14ac:dyDescent="0.2">
      <c r="L1903" s="30" t="s">
        <v>907</v>
      </c>
      <c r="M1903" s="37" t="s">
        <v>81</v>
      </c>
    </row>
    <row r="1904" spans="12:13" x14ac:dyDescent="0.2">
      <c r="L1904" s="29" t="s">
        <v>559</v>
      </c>
      <c r="M1904" s="36" t="s">
        <v>81</v>
      </c>
    </row>
    <row r="1905" spans="12:13" x14ac:dyDescent="0.2">
      <c r="L1905" s="30" t="s">
        <v>1426</v>
      </c>
      <c r="M1905" s="37" t="s">
        <v>81</v>
      </c>
    </row>
    <row r="1906" spans="12:13" x14ac:dyDescent="0.2">
      <c r="L1906" s="29" t="s">
        <v>1427</v>
      </c>
      <c r="M1906" s="36" t="s">
        <v>81</v>
      </c>
    </row>
    <row r="1907" spans="12:13" x14ac:dyDescent="0.2">
      <c r="L1907" s="30" t="s">
        <v>1428</v>
      </c>
      <c r="M1907" s="37" t="s">
        <v>81</v>
      </c>
    </row>
    <row r="1908" spans="12:13" x14ac:dyDescent="0.2">
      <c r="L1908" s="29" t="s">
        <v>563</v>
      </c>
      <c r="M1908" s="36" t="s">
        <v>81</v>
      </c>
    </row>
    <row r="1909" spans="12:13" x14ac:dyDescent="0.2">
      <c r="L1909" s="30" t="s">
        <v>217</v>
      </c>
      <c r="M1909" s="37" t="s">
        <v>81</v>
      </c>
    </row>
    <row r="1910" spans="12:13" x14ac:dyDescent="0.2">
      <c r="L1910" s="29" t="s">
        <v>1429</v>
      </c>
      <c r="M1910" s="36" t="s">
        <v>81</v>
      </c>
    </row>
    <row r="1911" spans="12:13" x14ac:dyDescent="0.2">
      <c r="L1911" s="30" t="s">
        <v>221</v>
      </c>
      <c r="M1911" s="37" t="s">
        <v>81</v>
      </c>
    </row>
    <row r="1912" spans="12:13" x14ac:dyDescent="0.2">
      <c r="L1912" s="29" t="s">
        <v>324</v>
      </c>
      <c r="M1912" s="36" t="s">
        <v>81</v>
      </c>
    </row>
    <row r="1913" spans="12:13" x14ac:dyDescent="0.2">
      <c r="L1913" s="30" t="s">
        <v>1430</v>
      </c>
      <c r="M1913" s="37" t="s">
        <v>81</v>
      </c>
    </row>
    <row r="1914" spans="12:13" x14ac:dyDescent="0.2">
      <c r="L1914" s="29" t="s">
        <v>1431</v>
      </c>
      <c r="M1914" s="36" t="s">
        <v>81</v>
      </c>
    </row>
    <row r="1915" spans="12:13" x14ac:dyDescent="0.2">
      <c r="L1915" s="30" t="s">
        <v>699</v>
      </c>
      <c r="M1915" s="37" t="s">
        <v>81</v>
      </c>
    </row>
    <row r="1916" spans="12:13" x14ac:dyDescent="0.2">
      <c r="L1916" s="29" t="s">
        <v>1432</v>
      </c>
      <c r="M1916" s="36" t="s">
        <v>81</v>
      </c>
    </row>
    <row r="1917" spans="12:13" x14ac:dyDescent="0.2">
      <c r="L1917" s="30" t="s">
        <v>1433</v>
      </c>
      <c r="M1917" s="37" t="s">
        <v>81</v>
      </c>
    </row>
    <row r="1918" spans="12:13" x14ac:dyDescent="0.2">
      <c r="L1918" s="29" t="s">
        <v>1434</v>
      </c>
      <c r="M1918" s="36" t="s">
        <v>81</v>
      </c>
    </row>
    <row r="1919" spans="12:13" x14ac:dyDescent="0.2">
      <c r="L1919" s="30" t="s">
        <v>1435</v>
      </c>
      <c r="M1919" s="37" t="s">
        <v>81</v>
      </c>
    </row>
    <row r="1920" spans="12:13" x14ac:dyDescent="0.2">
      <c r="L1920" s="29" t="s">
        <v>1436</v>
      </c>
      <c r="M1920" s="36" t="s">
        <v>81</v>
      </c>
    </row>
    <row r="1921" spans="12:13" x14ac:dyDescent="0.2">
      <c r="L1921" s="30" t="s">
        <v>1437</v>
      </c>
      <c r="M1921" s="37" t="s">
        <v>81</v>
      </c>
    </row>
    <row r="1922" spans="12:13" x14ac:dyDescent="0.2">
      <c r="L1922" s="29" t="s">
        <v>1438</v>
      </c>
      <c r="M1922" s="36" t="s">
        <v>81</v>
      </c>
    </row>
    <row r="1923" spans="12:13" x14ac:dyDescent="0.2">
      <c r="L1923" s="30" t="s">
        <v>586</v>
      </c>
      <c r="M1923" s="37" t="s">
        <v>81</v>
      </c>
    </row>
    <row r="1924" spans="12:13" x14ac:dyDescent="0.2">
      <c r="L1924" s="29" t="s">
        <v>237</v>
      </c>
      <c r="M1924" s="36" t="s">
        <v>81</v>
      </c>
    </row>
    <row r="1925" spans="12:13" x14ac:dyDescent="0.2">
      <c r="L1925" s="30" t="s">
        <v>1439</v>
      </c>
      <c r="M1925" s="37" t="s">
        <v>81</v>
      </c>
    </row>
    <row r="1926" spans="12:13" x14ac:dyDescent="0.2">
      <c r="L1926" s="29" t="s">
        <v>1440</v>
      </c>
      <c r="M1926" s="36" t="s">
        <v>81</v>
      </c>
    </row>
    <row r="1927" spans="12:13" x14ac:dyDescent="0.2">
      <c r="L1927" s="30" t="s">
        <v>304</v>
      </c>
      <c r="M1927" s="37" t="s">
        <v>81</v>
      </c>
    </row>
    <row r="1928" spans="12:13" x14ac:dyDescent="0.2">
      <c r="L1928" s="29" t="s">
        <v>1441</v>
      </c>
      <c r="M1928" s="36" t="s">
        <v>81</v>
      </c>
    </row>
    <row r="1929" spans="12:13" x14ac:dyDescent="0.2">
      <c r="L1929" s="30" t="s">
        <v>239</v>
      </c>
      <c r="M1929" s="37" t="s">
        <v>81</v>
      </c>
    </row>
    <row r="1930" spans="12:13" x14ac:dyDescent="0.2">
      <c r="L1930" s="29" t="s">
        <v>1442</v>
      </c>
      <c r="M1930" s="36" t="s">
        <v>81</v>
      </c>
    </row>
    <row r="1931" spans="12:13" x14ac:dyDescent="0.2">
      <c r="L1931" s="30" t="s">
        <v>1443</v>
      </c>
      <c r="M1931" s="37" t="s">
        <v>81</v>
      </c>
    </row>
    <row r="1932" spans="12:13" x14ac:dyDescent="0.2">
      <c r="L1932" s="29" t="s">
        <v>1444</v>
      </c>
      <c r="M1932" s="36" t="s">
        <v>81</v>
      </c>
    </row>
    <row r="1933" spans="12:13" x14ac:dyDescent="0.2">
      <c r="L1933" s="30" t="s">
        <v>1445</v>
      </c>
      <c r="M1933" s="37" t="s">
        <v>81</v>
      </c>
    </row>
    <row r="1934" spans="12:13" x14ac:dyDescent="0.2">
      <c r="L1934" s="29" t="s">
        <v>708</v>
      </c>
      <c r="M1934" s="36" t="s">
        <v>81</v>
      </c>
    </row>
    <row r="1935" spans="12:13" x14ac:dyDescent="0.2">
      <c r="L1935" s="30" t="s">
        <v>1446</v>
      </c>
      <c r="M1935" s="37" t="s">
        <v>81</v>
      </c>
    </row>
    <row r="1936" spans="12:13" x14ac:dyDescent="0.2">
      <c r="L1936" s="29" t="s">
        <v>1447</v>
      </c>
      <c r="M1936" s="36" t="s">
        <v>81</v>
      </c>
    </row>
    <row r="1937" spans="12:13" x14ac:dyDescent="0.2">
      <c r="L1937" s="30" t="s">
        <v>1448</v>
      </c>
      <c r="M1937" s="37" t="s">
        <v>81</v>
      </c>
    </row>
    <row r="1938" spans="12:13" x14ac:dyDescent="0.2">
      <c r="L1938" s="29" t="s">
        <v>1449</v>
      </c>
      <c r="M1938" s="36" t="s">
        <v>81</v>
      </c>
    </row>
    <row r="1939" spans="12:13" x14ac:dyDescent="0.2">
      <c r="L1939" s="30" t="s">
        <v>243</v>
      </c>
      <c r="M1939" s="37" t="s">
        <v>81</v>
      </c>
    </row>
    <row r="1940" spans="12:13" x14ac:dyDescent="0.2">
      <c r="L1940" s="29" t="s">
        <v>1450</v>
      </c>
      <c r="M1940" s="36" t="s">
        <v>81</v>
      </c>
    </row>
    <row r="1941" spans="12:13" x14ac:dyDescent="0.2">
      <c r="L1941" s="30" t="s">
        <v>604</v>
      </c>
      <c r="M1941" s="37" t="s">
        <v>81</v>
      </c>
    </row>
    <row r="1942" spans="12:13" x14ac:dyDescent="0.2">
      <c r="L1942" s="29" t="s">
        <v>248</v>
      </c>
      <c r="M1942" s="36" t="s">
        <v>81</v>
      </c>
    </row>
    <row r="1943" spans="12:13" x14ac:dyDescent="0.2">
      <c r="L1943" s="30" t="s">
        <v>1451</v>
      </c>
      <c r="M1943" s="37" t="s">
        <v>81</v>
      </c>
    </row>
    <row r="1944" spans="12:13" x14ac:dyDescent="0.2">
      <c r="L1944" s="29" t="s">
        <v>344</v>
      </c>
      <c r="M1944" s="36" t="s">
        <v>81</v>
      </c>
    </row>
    <row r="1945" spans="12:13" x14ac:dyDescent="0.2">
      <c r="L1945" s="30" t="s">
        <v>1452</v>
      </c>
      <c r="M1945" s="37" t="s">
        <v>81</v>
      </c>
    </row>
    <row r="1946" spans="12:13" x14ac:dyDescent="0.2">
      <c r="L1946" s="29" t="s">
        <v>251</v>
      </c>
      <c r="M1946" s="36" t="s">
        <v>81</v>
      </c>
    </row>
    <row r="1947" spans="12:13" x14ac:dyDescent="0.2">
      <c r="L1947" s="30" t="s">
        <v>252</v>
      </c>
      <c r="M1947" s="37" t="s">
        <v>81</v>
      </c>
    </row>
    <row r="1948" spans="12:13" x14ac:dyDescent="0.2">
      <c r="L1948" s="29" t="s">
        <v>525</v>
      </c>
      <c r="M1948" s="36" t="s">
        <v>81</v>
      </c>
    </row>
    <row r="1949" spans="12:13" x14ac:dyDescent="0.2">
      <c r="L1949" s="30" t="s">
        <v>1453</v>
      </c>
      <c r="M1949" s="37" t="s">
        <v>81</v>
      </c>
    </row>
    <row r="1950" spans="12:13" x14ac:dyDescent="0.2">
      <c r="L1950" s="29" t="s">
        <v>612</v>
      </c>
      <c r="M1950" s="36" t="s">
        <v>81</v>
      </c>
    </row>
    <row r="1951" spans="12:13" x14ac:dyDescent="0.2">
      <c r="L1951" s="30" t="s">
        <v>258</v>
      </c>
      <c r="M1951" s="37" t="s">
        <v>81</v>
      </c>
    </row>
    <row r="1952" spans="12:13" x14ac:dyDescent="0.2">
      <c r="L1952" s="29" t="s">
        <v>1454</v>
      </c>
      <c r="M1952" s="36" t="s">
        <v>81</v>
      </c>
    </row>
    <row r="1953" spans="12:13" x14ac:dyDescent="0.2">
      <c r="L1953" s="30" t="s">
        <v>1455</v>
      </c>
      <c r="M1953" s="37" t="s">
        <v>81</v>
      </c>
    </row>
    <row r="1954" spans="12:13" x14ac:dyDescent="0.2">
      <c r="L1954" s="29" t="s">
        <v>1456</v>
      </c>
      <c r="M1954" s="36" t="s">
        <v>81</v>
      </c>
    </row>
    <row r="1955" spans="12:13" x14ac:dyDescent="0.2">
      <c r="L1955" s="30" t="s">
        <v>1457</v>
      </c>
      <c r="M1955" s="37" t="s">
        <v>81</v>
      </c>
    </row>
    <row r="1956" spans="12:13" x14ac:dyDescent="0.2">
      <c r="L1956" s="29" t="s">
        <v>1458</v>
      </c>
      <c r="M1956" s="36" t="s">
        <v>81</v>
      </c>
    </row>
    <row r="1957" spans="12:13" x14ac:dyDescent="0.2">
      <c r="L1957" s="30" t="s">
        <v>400</v>
      </c>
      <c r="M1957" s="37" t="s">
        <v>81</v>
      </c>
    </row>
    <row r="1958" spans="12:13" x14ac:dyDescent="0.2">
      <c r="L1958" s="29" t="s">
        <v>1459</v>
      </c>
      <c r="M1958" s="36" t="s">
        <v>81</v>
      </c>
    </row>
    <row r="1959" spans="12:13" x14ac:dyDescent="0.2">
      <c r="L1959" s="30" t="s">
        <v>1460</v>
      </c>
      <c r="M1959" s="37" t="s">
        <v>81</v>
      </c>
    </row>
    <row r="1960" spans="12:13" x14ac:dyDescent="0.2">
      <c r="L1960" s="29" t="s">
        <v>1461</v>
      </c>
      <c r="M1960" s="36" t="s">
        <v>81</v>
      </c>
    </row>
    <row r="1961" spans="12:13" x14ac:dyDescent="0.2">
      <c r="L1961" s="30" t="s">
        <v>1462</v>
      </c>
      <c r="M1961" s="37" t="s">
        <v>81</v>
      </c>
    </row>
    <row r="1962" spans="12:13" x14ac:dyDescent="0.2">
      <c r="L1962" s="29" t="s">
        <v>1463</v>
      </c>
      <c r="M1962" s="36" t="s">
        <v>81</v>
      </c>
    </row>
    <row r="1963" spans="12:13" x14ac:dyDescent="0.2">
      <c r="L1963" s="30" t="s">
        <v>1464</v>
      </c>
      <c r="M1963" s="37" t="s">
        <v>81</v>
      </c>
    </row>
    <row r="1964" spans="12:13" x14ac:dyDescent="0.2">
      <c r="L1964" s="29" t="s">
        <v>355</v>
      </c>
      <c r="M1964" s="36" t="s">
        <v>81</v>
      </c>
    </row>
    <row r="1965" spans="12:13" x14ac:dyDescent="0.2">
      <c r="L1965" s="30" t="s">
        <v>263</v>
      </c>
      <c r="M1965" s="37" t="s">
        <v>81</v>
      </c>
    </row>
    <row r="1966" spans="12:13" x14ac:dyDescent="0.2">
      <c r="L1966" s="29" t="s">
        <v>622</v>
      </c>
      <c r="M1966" s="36" t="s">
        <v>81</v>
      </c>
    </row>
    <row r="1967" spans="12:13" x14ac:dyDescent="0.2">
      <c r="L1967" s="30" t="s">
        <v>1465</v>
      </c>
      <c r="M1967" s="37" t="s">
        <v>81</v>
      </c>
    </row>
    <row r="1968" spans="12:13" x14ac:dyDescent="0.2">
      <c r="L1968" s="29" t="s">
        <v>1347</v>
      </c>
      <c r="M1968" s="36" t="s">
        <v>81</v>
      </c>
    </row>
    <row r="1969" spans="12:13" x14ac:dyDescent="0.2">
      <c r="L1969" s="30" t="s">
        <v>946</v>
      </c>
      <c r="M1969" s="37" t="s">
        <v>81</v>
      </c>
    </row>
    <row r="1970" spans="12:13" x14ac:dyDescent="0.2">
      <c r="L1970" s="29" t="s">
        <v>1466</v>
      </c>
      <c r="M1970" s="36" t="s">
        <v>81</v>
      </c>
    </row>
    <row r="1971" spans="12:13" x14ac:dyDescent="0.2">
      <c r="L1971" s="30" t="s">
        <v>1467</v>
      </c>
      <c r="M1971" s="37" t="s">
        <v>81</v>
      </c>
    </row>
    <row r="1972" spans="12:13" x14ac:dyDescent="0.2">
      <c r="L1972" s="29" t="s">
        <v>1247</v>
      </c>
      <c r="M1972" s="36" t="s">
        <v>81</v>
      </c>
    </row>
    <row r="1973" spans="12:13" x14ac:dyDescent="0.2">
      <c r="L1973" s="30" t="s">
        <v>1468</v>
      </c>
      <c r="M1973" s="37" t="s">
        <v>81</v>
      </c>
    </row>
    <row r="1974" spans="12:13" x14ac:dyDescent="0.2">
      <c r="L1974" s="29" t="s">
        <v>1469</v>
      </c>
      <c r="M1974" s="36" t="s">
        <v>81</v>
      </c>
    </row>
    <row r="1975" spans="12:13" x14ac:dyDescent="0.2">
      <c r="L1975" s="30" t="s">
        <v>1470</v>
      </c>
      <c r="M1975" s="37" t="s">
        <v>81</v>
      </c>
    </row>
    <row r="1976" spans="12:13" x14ac:dyDescent="0.2">
      <c r="L1976" s="29" t="s">
        <v>1471</v>
      </c>
      <c r="M1976" s="36" t="s">
        <v>81</v>
      </c>
    </row>
    <row r="1977" spans="12:13" x14ac:dyDescent="0.2">
      <c r="L1977" s="30" t="s">
        <v>1472</v>
      </c>
      <c r="M1977" s="37" t="s">
        <v>81</v>
      </c>
    </row>
    <row r="1978" spans="12:13" x14ac:dyDescent="0.2">
      <c r="L1978" s="29" t="s">
        <v>1473</v>
      </c>
      <c r="M1978" s="36" t="s">
        <v>81</v>
      </c>
    </row>
    <row r="1979" spans="12:13" x14ac:dyDescent="0.2">
      <c r="L1979" s="30" t="s">
        <v>367</v>
      </c>
      <c r="M1979" s="37" t="s">
        <v>81</v>
      </c>
    </row>
    <row r="1980" spans="12:13" x14ac:dyDescent="0.2">
      <c r="L1980" s="29" t="s">
        <v>1474</v>
      </c>
      <c r="M1980" s="36" t="s">
        <v>81</v>
      </c>
    </row>
    <row r="1981" spans="12:13" x14ac:dyDescent="0.2">
      <c r="L1981" s="30" t="s">
        <v>1475</v>
      </c>
      <c r="M1981" s="37" t="s">
        <v>81</v>
      </c>
    </row>
    <row r="1982" spans="12:13" x14ac:dyDescent="0.2">
      <c r="L1982" s="29" t="s">
        <v>644</v>
      </c>
      <c r="M1982" s="36" t="s">
        <v>81</v>
      </c>
    </row>
    <row r="1983" spans="12:13" x14ac:dyDescent="0.2">
      <c r="L1983" s="30" t="s">
        <v>272</v>
      </c>
      <c r="M1983" s="37" t="s">
        <v>81</v>
      </c>
    </row>
    <row r="1984" spans="12:13" x14ac:dyDescent="0.2">
      <c r="L1984" s="29" t="s">
        <v>1476</v>
      </c>
      <c r="M1984" s="36" t="s">
        <v>81</v>
      </c>
    </row>
    <row r="1985" spans="12:13" x14ac:dyDescent="0.2">
      <c r="L1985" s="30" t="s">
        <v>645</v>
      </c>
      <c r="M1985" s="37" t="s">
        <v>81</v>
      </c>
    </row>
    <row r="1986" spans="12:13" x14ac:dyDescent="0.2">
      <c r="L1986" s="29" t="s">
        <v>649</v>
      </c>
      <c r="M1986" s="36" t="s">
        <v>81</v>
      </c>
    </row>
    <row r="1987" spans="12:13" x14ac:dyDescent="0.2">
      <c r="L1987" s="30" t="s">
        <v>894</v>
      </c>
      <c r="M1987" s="37" t="s">
        <v>81</v>
      </c>
    </row>
    <row r="1988" spans="12:13" x14ac:dyDescent="0.2">
      <c r="L1988" s="29" t="s">
        <v>1477</v>
      </c>
      <c r="M1988" s="36" t="s">
        <v>81</v>
      </c>
    </row>
    <row r="1989" spans="12:13" x14ac:dyDescent="0.2">
      <c r="L1989" s="30" t="s">
        <v>1478</v>
      </c>
      <c r="M1989" s="37" t="s">
        <v>81</v>
      </c>
    </row>
    <row r="1990" spans="12:13" x14ac:dyDescent="0.2">
      <c r="L1990" s="29" t="s">
        <v>428</v>
      </c>
      <c r="M1990" s="36" t="s">
        <v>80</v>
      </c>
    </row>
    <row r="1991" spans="12:13" x14ac:dyDescent="0.2">
      <c r="L1991" s="30" t="s">
        <v>1479</v>
      </c>
      <c r="M1991" s="37" t="s">
        <v>80</v>
      </c>
    </row>
    <row r="1992" spans="12:13" x14ac:dyDescent="0.2">
      <c r="L1992" s="29" t="s">
        <v>1480</v>
      </c>
      <c r="M1992" s="36" t="s">
        <v>80</v>
      </c>
    </row>
    <row r="1993" spans="12:13" x14ac:dyDescent="0.2">
      <c r="L1993" s="30" t="s">
        <v>1481</v>
      </c>
      <c r="M1993" s="37" t="s">
        <v>80</v>
      </c>
    </row>
    <row r="1994" spans="12:13" x14ac:dyDescent="0.2">
      <c r="L1994" s="29" t="s">
        <v>1482</v>
      </c>
      <c r="M1994" s="36" t="s">
        <v>80</v>
      </c>
    </row>
    <row r="1995" spans="12:13" x14ac:dyDescent="0.2">
      <c r="L1995" s="30" t="s">
        <v>1483</v>
      </c>
      <c r="M1995" s="37" t="s">
        <v>80</v>
      </c>
    </row>
    <row r="1996" spans="12:13" x14ac:dyDescent="0.2">
      <c r="L1996" s="29" t="s">
        <v>557</v>
      </c>
      <c r="M1996" s="36" t="s">
        <v>80</v>
      </c>
    </row>
    <row r="1997" spans="12:13" x14ac:dyDescent="0.2">
      <c r="L1997" s="30" t="s">
        <v>1484</v>
      </c>
      <c r="M1997" s="37" t="s">
        <v>80</v>
      </c>
    </row>
    <row r="1998" spans="12:13" x14ac:dyDescent="0.2">
      <c r="L1998" s="29" t="s">
        <v>694</v>
      </c>
      <c r="M1998" s="36" t="s">
        <v>80</v>
      </c>
    </row>
    <row r="1999" spans="12:13" x14ac:dyDescent="0.2">
      <c r="L1999" s="30" t="s">
        <v>1485</v>
      </c>
      <c r="M1999" s="37" t="s">
        <v>80</v>
      </c>
    </row>
    <row r="2000" spans="12:13" x14ac:dyDescent="0.2">
      <c r="L2000" s="29" t="s">
        <v>1486</v>
      </c>
      <c r="M2000" s="36" t="s">
        <v>80</v>
      </c>
    </row>
    <row r="2001" spans="12:13" x14ac:dyDescent="0.2">
      <c r="L2001" s="30" t="s">
        <v>1487</v>
      </c>
      <c r="M2001" s="37" t="s">
        <v>80</v>
      </c>
    </row>
    <row r="2002" spans="12:13" x14ac:dyDescent="0.2">
      <c r="L2002" s="29" t="s">
        <v>1488</v>
      </c>
      <c r="M2002" s="36" t="s">
        <v>80</v>
      </c>
    </row>
    <row r="2003" spans="12:13" x14ac:dyDescent="0.2">
      <c r="L2003" s="30" t="s">
        <v>1367</v>
      </c>
      <c r="M2003" s="37" t="s">
        <v>80</v>
      </c>
    </row>
    <row r="2004" spans="12:13" x14ac:dyDescent="0.2">
      <c r="L2004" s="29" t="s">
        <v>1489</v>
      </c>
      <c r="M2004" s="36" t="s">
        <v>80</v>
      </c>
    </row>
    <row r="2005" spans="12:13" x14ac:dyDescent="0.2">
      <c r="L2005" s="30" t="s">
        <v>1490</v>
      </c>
      <c r="M2005" s="37" t="s">
        <v>80</v>
      </c>
    </row>
    <row r="2006" spans="12:13" x14ac:dyDescent="0.2">
      <c r="L2006" s="29" t="s">
        <v>1266</v>
      </c>
      <c r="M2006" s="36" t="s">
        <v>80</v>
      </c>
    </row>
    <row r="2007" spans="12:13" x14ac:dyDescent="0.2">
      <c r="L2007" s="30" t="s">
        <v>1491</v>
      </c>
      <c r="M2007" s="37" t="s">
        <v>80</v>
      </c>
    </row>
    <row r="2008" spans="12:13" x14ac:dyDescent="0.2">
      <c r="L2008" s="29" t="s">
        <v>336</v>
      </c>
      <c r="M2008" s="36" t="s">
        <v>80</v>
      </c>
    </row>
    <row r="2009" spans="12:13" x14ac:dyDescent="0.2">
      <c r="L2009" s="30" t="s">
        <v>1492</v>
      </c>
      <c r="M2009" s="37" t="s">
        <v>80</v>
      </c>
    </row>
    <row r="2010" spans="12:13" x14ac:dyDescent="0.2">
      <c r="L2010" s="29" t="s">
        <v>1493</v>
      </c>
      <c r="M2010" s="36" t="s">
        <v>80</v>
      </c>
    </row>
    <row r="2011" spans="12:13" x14ac:dyDescent="0.2">
      <c r="L2011" s="30" t="s">
        <v>1494</v>
      </c>
      <c r="M2011" s="37" t="s">
        <v>80</v>
      </c>
    </row>
    <row r="2012" spans="12:13" x14ac:dyDescent="0.2">
      <c r="L2012" s="29" t="s">
        <v>1495</v>
      </c>
      <c r="M2012" s="36" t="s">
        <v>80</v>
      </c>
    </row>
    <row r="2013" spans="12:13" x14ac:dyDescent="0.2">
      <c r="L2013" s="30" t="s">
        <v>346</v>
      </c>
      <c r="M2013" s="37" t="s">
        <v>80</v>
      </c>
    </row>
    <row r="2014" spans="12:13" x14ac:dyDescent="0.2">
      <c r="L2014" s="29" t="s">
        <v>719</v>
      </c>
      <c r="M2014" s="36" t="s">
        <v>80</v>
      </c>
    </row>
    <row r="2015" spans="12:13" x14ac:dyDescent="0.2">
      <c r="L2015" s="30" t="s">
        <v>610</v>
      </c>
      <c r="M2015" s="37" t="s">
        <v>80</v>
      </c>
    </row>
    <row r="2016" spans="12:13" x14ac:dyDescent="0.2">
      <c r="L2016" s="29" t="s">
        <v>1496</v>
      </c>
      <c r="M2016" s="36" t="s">
        <v>80</v>
      </c>
    </row>
    <row r="2017" spans="12:13" x14ac:dyDescent="0.2">
      <c r="L2017" s="30" t="s">
        <v>720</v>
      </c>
      <c r="M2017" s="37" t="s">
        <v>80</v>
      </c>
    </row>
    <row r="2018" spans="12:13" x14ac:dyDescent="0.2">
      <c r="L2018" s="29" t="s">
        <v>725</v>
      </c>
      <c r="M2018" s="36" t="s">
        <v>80</v>
      </c>
    </row>
    <row r="2019" spans="12:13" x14ac:dyDescent="0.2">
      <c r="L2019" s="30" t="s">
        <v>864</v>
      </c>
      <c r="M2019" s="37" t="s">
        <v>80</v>
      </c>
    </row>
    <row r="2020" spans="12:13" x14ac:dyDescent="0.2">
      <c r="L2020" s="29" t="s">
        <v>1497</v>
      </c>
      <c r="M2020" s="36" t="s">
        <v>80</v>
      </c>
    </row>
    <row r="2021" spans="12:13" x14ac:dyDescent="0.2">
      <c r="L2021" s="30" t="s">
        <v>938</v>
      </c>
      <c r="M2021" s="37" t="s">
        <v>80</v>
      </c>
    </row>
    <row r="2022" spans="12:13" x14ac:dyDescent="0.2">
      <c r="L2022" s="29" t="s">
        <v>1498</v>
      </c>
      <c r="M2022" s="36" t="s">
        <v>80</v>
      </c>
    </row>
    <row r="2023" spans="12:13" x14ac:dyDescent="0.2">
      <c r="L2023" s="30" t="s">
        <v>1499</v>
      </c>
      <c r="M2023" s="37" t="s">
        <v>80</v>
      </c>
    </row>
    <row r="2024" spans="12:13" x14ac:dyDescent="0.2">
      <c r="L2024" s="29" t="s">
        <v>619</v>
      </c>
      <c r="M2024" s="36" t="s">
        <v>80</v>
      </c>
    </row>
    <row r="2025" spans="12:13" x14ac:dyDescent="0.2">
      <c r="L2025" s="30" t="s">
        <v>1156</v>
      </c>
      <c r="M2025" s="37" t="s">
        <v>80</v>
      </c>
    </row>
    <row r="2026" spans="12:13" x14ac:dyDescent="0.2">
      <c r="L2026" s="29" t="s">
        <v>1500</v>
      </c>
      <c r="M2026" s="36" t="s">
        <v>80</v>
      </c>
    </row>
    <row r="2027" spans="12:13" x14ac:dyDescent="0.2">
      <c r="L2027" s="30" t="s">
        <v>1159</v>
      </c>
      <c r="M2027" s="37" t="s">
        <v>80</v>
      </c>
    </row>
    <row r="2028" spans="12:13" x14ac:dyDescent="0.2">
      <c r="L2028" s="29" t="s">
        <v>730</v>
      </c>
      <c r="M2028" s="36" t="s">
        <v>80</v>
      </c>
    </row>
    <row r="2029" spans="12:13" x14ac:dyDescent="0.2">
      <c r="L2029" s="30" t="s">
        <v>1501</v>
      </c>
      <c r="M2029" s="37" t="s">
        <v>80</v>
      </c>
    </row>
    <row r="2030" spans="12:13" x14ac:dyDescent="0.2">
      <c r="L2030" s="29" t="s">
        <v>1502</v>
      </c>
      <c r="M2030" s="36" t="s">
        <v>80</v>
      </c>
    </row>
    <row r="2031" spans="12:13" x14ac:dyDescent="0.2">
      <c r="L2031" s="30" t="s">
        <v>883</v>
      </c>
      <c r="M2031" s="37" t="s">
        <v>80</v>
      </c>
    </row>
    <row r="2032" spans="12:13" x14ac:dyDescent="0.2">
      <c r="L2032" s="29" t="s">
        <v>823</v>
      </c>
      <c r="M2032" s="36" t="s">
        <v>80</v>
      </c>
    </row>
    <row r="2033" spans="12:13" x14ac:dyDescent="0.2">
      <c r="L2033" s="30" t="s">
        <v>1503</v>
      </c>
      <c r="M2033" s="37" t="s">
        <v>80</v>
      </c>
    </row>
    <row r="2034" spans="12:13" x14ac:dyDescent="0.2">
      <c r="L2034" s="29" t="s">
        <v>734</v>
      </c>
      <c r="M2034" s="36" t="s">
        <v>80</v>
      </c>
    </row>
    <row r="2035" spans="12:13" x14ac:dyDescent="0.2">
      <c r="L2035" s="30" t="s">
        <v>1166</v>
      </c>
      <c r="M2035" s="37" t="s">
        <v>80</v>
      </c>
    </row>
    <row r="2036" spans="12:13" x14ac:dyDescent="0.2">
      <c r="L2036" s="29" t="s">
        <v>1504</v>
      </c>
      <c r="M2036" s="36" t="s">
        <v>80</v>
      </c>
    </row>
    <row r="2037" spans="12:13" x14ac:dyDescent="0.2">
      <c r="L2037" s="30" t="s">
        <v>1505</v>
      </c>
      <c r="M2037" s="37" t="s">
        <v>80</v>
      </c>
    </row>
    <row r="2038" spans="12:13" x14ac:dyDescent="0.2">
      <c r="L2038" s="29" t="s">
        <v>1506</v>
      </c>
      <c r="M2038" s="36" t="s">
        <v>80</v>
      </c>
    </row>
    <row r="2039" spans="12:13" x14ac:dyDescent="0.2">
      <c r="L2039" s="30" t="s">
        <v>1507</v>
      </c>
      <c r="M2039" s="37" t="s">
        <v>80</v>
      </c>
    </row>
    <row r="2040" spans="12:13" x14ac:dyDescent="0.2">
      <c r="L2040" s="29" t="s">
        <v>1508</v>
      </c>
      <c r="M2040" s="36" t="s">
        <v>80</v>
      </c>
    </row>
    <row r="2041" spans="12:13" x14ac:dyDescent="0.2">
      <c r="L2041" s="30" t="s">
        <v>783</v>
      </c>
      <c r="M2041" s="37" t="s">
        <v>80</v>
      </c>
    </row>
    <row r="2042" spans="12:13" x14ac:dyDescent="0.2">
      <c r="L2042" s="29" t="s">
        <v>1509</v>
      </c>
      <c r="M2042" s="36" t="s">
        <v>80</v>
      </c>
    </row>
    <row r="2043" spans="12:13" x14ac:dyDescent="0.2">
      <c r="L2043" s="30" t="s">
        <v>428</v>
      </c>
      <c r="M2043" s="37" t="s">
        <v>79</v>
      </c>
    </row>
    <row r="2044" spans="12:13" x14ac:dyDescent="0.2">
      <c r="L2044" s="29" t="s">
        <v>744</v>
      </c>
      <c r="M2044" s="36" t="s">
        <v>79</v>
      </c>
    </row>
    <row r="2045" spans="12:13" x14ac:dyDescent="0.2">
      <c r="L2045" s="30" t="s">
        <v>1510</v>
      </c>
      <c r="M2045" s="37" t="s">
        <v>79</v>
      </c>
    </row>
    <row r="2046" spans="12:13" x14ac:dyDescent="0.2">
      <c r="L2046" s="29" t="s">
        <v>1511</v>
      </c>
      <c r="M2046" s="36" t="s">
        <v>79</v>
      </c>
    </row>
    <row r="2047" spans="12:13" x14ac:dyDescent="0.2">
      <c r="L2047" s="30" t="s">
        <v>1512</v>
      </c>
      <c r="M2047" s="37" t="s">
        <v>79</v>
      </c>
    </row>
    <row r="2048" spans="12:13" x14ac:dyDescent="0.2">
      <c r="L2048" s="29" t="s">
        <v>1513</v>
      </c>
      <c r="M2048" s="36" t="s">
        <v>79</v>
      </c>
    </row>
    <row r="2049" spans="12:13" x14ac:dyDescent="0.2">
      <c r="L2049" s="30" t="s">
        <v>1514</v>
      </c>
      <c r="M2049" s="37" t="s">
        <v>79</v>
      </c>
    </row>
    <row r="2050" spans="12:13" x14ac:dyDescent="0.2">
      <c r="L2050" s="29" t="s">
        <v>692</v>
      </c>
      <c r="M2050" s="36" t="s">
        <v>79</v>
      </c>
    </row>
    <row r="2051" spans="12:13" x14ac:dyDescent="0.2">
      <c r="L2051" s="30" t="s">
        <v>214</v>
      </c>
      <c r="M2051" s="37" t="s">
        <v>79</v>
      </c>
    </row>
    <row r="2052" spans="12:13" x14ac:dyDescent="0.2">
      <c r="L2052" s="29" t="s">
        <v>321</v>
      </c>
      <c r="M2052" s="36" t="s">
        <v>79</v>
      </c>
    </row>
    <row r="2053" spans="12:13" x14ac:dyDescent="0.2">
      <c r="L2053" s="30" t="s">
        <v>695</v>
      </c>
      <c r="M2053" s="37" t="s">
        <v>79</v>
      </c>
    </row>
    <row r="2054" spans="12:13" x14ac:dyDescent="0.2">
      <c r="L2054" s="29" t="s">
        <v>323</v>
      </c>
      <c r="M2054" s="36" t="s">
        <v>79</v>
      </c>
    </row>
    <row r="2055" spans="12:13" x14ac:dyDescent="0.2">
      <c r="L2055" s="30" t="s">
        <v>1515</v>
      </c>
      <c r="M2055" s="37" t="s">
        <v>79</v>
      </c>
    </row>
    <row r="2056" spans="12:13" x14ac:dyDescent="0.2">
      <c r="L2056" s="29" t="s">
        <v>697</v>
      </c>
      <c r="M2056" s="36" t="s">
        <v>79</v>
      </c>
    </row>
    <row r="2057" spans="12:13" x14ac:dyDescent="0.2">
      <c r="L2057" s="30" t="s">
        <v>1516</v>
      </c>
      <c r="M2057" s="37" t="s">
        <v>79</v>
      </c>
    </row>
    <row r="2058" spans="12:13" x14ac:dyDescent="0.2">
      <c r="L2058" s="29" t="s">
        <v>1517</v>
      </c>
      <c r="M2058" s="36" t="s">
        <v>79</v>
      </c>
    </row>
    <row r="2059" spans="12:13" x14ac:dyDescent="0.2">
      <c r="L2059" s="30" t="s">
        <v>328</v>
      </c>
      <c r="M2059" s="37" t="s">
        <v>79</v>
      </c>
    </row>
    <row r="2060" spans="12:13" x14ac:dyDescent="0.2">
      <c r="L2060" s="29" t="s">
        <v>1518</v>
      </c>
      <c r="M2060" s="36" t="s">
        <v>79</v>
      </c>
    </row>
    <row r="2061" spans="12:13" x14ac:dyDescent="0.2">
      <c r="L2061" s="30" t="s">
        <v>1519</v>
      </c>
      <c r="M2061" s="37" t="s">
        <v>79</v>
      </c>
    </row>
    <row r="2062" spans="12:13" x14ac:dyDescent="0.2">
      <c r="L2062" s="29" t="s">
        <v>1520</v>
      </c>
      <c r="M2062" s="36" t="s">
        <v>79</v>
      </c>
    </row>
    <row r="2063" spans="12:13" x14ac:dyDescent="0.2">
      <c r="L2063" s="30" t="s">
        <v>749</v>
      </c>
      <c r="M2063" s="37" t="s">
        <v>79</v>
      </c>
    </row>
    <row r="2064" spans="12:13" x14ac:dyDescent="0.2">
      <c r="L2064" s="29" t="s">
        <v>1393</v>
      </c>
      <c r="M2064" s="36" t="s">
        <v>79</v>
      </c>
    </row>
    <row r="2065" spans="12:13" x14ac:dyDescent="0.2">
      <c r="L2065" s="30" t="s">
        <v>482</v>
      </c>
      <c r="M2065" s="37" t="s">
        <v>79</v>
      </c>
    </row>
    <row r="2066" spans="12:13" x14ac:dyDescent="0.2">
      <c r="L2066" s="29" t="s">
        <v>236</v>
      </c>
      <c r="M2066" s="36" t="s">
        <v>79</v>
      </c>
    </row>
    <row r="2067" spans="12:13" x14ac:dyDescent="0.2">
      <c r="L2067" s="30" t="s">
        <v>237</v>
      </c>
      <c r="M2067" s="37" t="s">
        <v>79</v>
      </c>
    </row>
    <row r="2068" spans="12:13" x14ac:dyDescent="0.2">
      <c r="L2068" s="29" t="s">
        <v>334</v>
      </c>
      <c r="M2068" s="36" t="s">
        <v>79</v>
      </c>
    </row>
    <row r="2069" spans="12:13" x14ac:dyDescent="0.2">
      <c r="L2069" s="30" t="s">
        <v>1521</v>
      </c>
      <c r="M2069" s="37" t="s">
        <v>79</v>
      </c>
    </row>
    <row r="2070" spans="12:13" x14ac:dyDescent="0.2">
      <c r="L2070" s="29" t="s">
        <v>1522</v>
      </c>
      <c r="M2070" s="36" t="s">
        <v>79</v>
      </c>
    </row>
    <row r="2071" spans="12:13" x14ac:dyDescent="0.2">
      <c r="L2071" s="30" t="s">
        <v>239</v>
      </c>
      <c r="M2071" s="37" t="s">
        <v>79</v>
      </c>
    </row>
    <row r="2072" spans="12:13" x14ac:dyDescent="0.2">
      <c r="L2072" s="29" t="s">
        <v>1523</v>
      </c>
      <c r="M2072" s="36" t="s">
        <v>79</v>
      </c>
    </row>
    <row r="2073" spans="12:13" x14ac:dyDescent="0.2">
      <c r="L2073" s="30" t="s">
        <v>513</v>
      </c>
      <c r="M2073" s="37" t="s">
        <v>79</v>
      </c>
    </row>
    <row r="2074" spans="12:13" x14ac:dyDescent="0.2">
      <c r="L2074" s="29" t="s">
        <v>595</v>
      </c>
      <c r="M2074" s="36" t="s">
        <v>79</v>
      </c>
    </row>
    <row r="2075" spans="12:13" x14ac:dyDescent="0.2">
      <c r="L2075" s="30" t="s">
        <v>707</v>
      </c>
      <c r="M2075" s="37" t="s">
        <v>79</v>
      </c>
    </row>
    <row r="2076" spans="12:13" x14ac:dyDescent="0.2">
      <c r="L2076" s="29" t="s">
        <v>754</v>
      </c>
      <c r="M2076" s="36" t="s">
        <v>79</v>
      </c>
    </row>
    <row r="2077" spans="12:13" x14ac:dyDescent="0.2">
      <c r="L2077" s="30" t="s">
        <v>241</v>
      </c>
      <c r="M2077" s="37" t="s">
        <v>79</v>
      </c>
    </row>
    <row r="2078" spans="12:13" x14ac:dyDescent="0.2">
      <c r="L2078" s="29" t="s">
        <v>1524</v>
      </c>
      <c r="M2078" s="36" t="s">
        <v>79</v>
      </c>
    </row>
    <row r="2079" spans="12:13" x14ac:dyDescent="0.2">
      <c r="L2079" s="30" t="s">
        <v>1525</v>
      </c>
      <c r="M2079" s="37" t="s">
        <v>79</v>
      </c>
    </row>
    <row r="2080" spans="12:13" x14ac:dyDescent="0.2">
      <c r="L2080" s="29" t="s">
        <v>519</v>
      </c>
      <c r="M2080" s="36" t="s">
        <v>79</v>
      </c>
    </row>
    <row r="2081" spans="12:13" x14ac:dyDescent="0.2">
      <c r="L2081" s="30" t="s">
        <v>1075</v>
      </c>
      <c r="M2081" s="37" t="s">
        <v>79</v>
      </c>
    </row>
    <row r="2082" spans="12:13" x14ac:dyDescent="0.2">
      <c r="L2082" s="29" t="s">
        <v>243</v>
      </c>
      <c r="M2082" s="36" t="s">
        <v>79</v>
      </c>
    </row>
    <row r="2083" spans="12:13" x14ac:dyDescent="0.2">
      <c r="L2083" s="30" t="s">
        <v>244</v>
      </c>
      <c r="M2083" s="37" t="s">
        <v>79</v>
      </c>
    </row>
    <row r="2084" spans="12:13" x14ac:dyDescent="0.2">
      <c r="L2084" s="29" t="s">
        <v>715</v>
      </c>
      <c r="M2084" s="36" t="s">
        <v>79</v>
      </c>
    </row>
    <row r="2085" spans="12:13" x14ac:dyDescent="0.2">
      <c r="L2085" s="30" t="s">
        <v>388</v>
      </c>
      <c r="M2085" s="37" t="s">
        <v>79</v>
      </c>
    </row>
    <row r="2086" spans="12:13" x14ac:dyDescent="0.2">
      <c r="L2086" s="29" t="s">
        <v>247</v>
      </c>
      <c r="M2086" s="36" t="s">
        <v>79</v>
      </c>
    </row>
    <row r="2087" spans="12:13" x14ac:dyDescent="0.2">
      <c r="L2087" s="30" t="s">
        <v>1526</v>
      </c>
      <c r="M2087" s="37" t="s">
        <v>79</v>
      </c>
    </row>
    <row r="2088" spans="12:13" x14ac:dyDescent="0.2">
      <c r="L2088" s="29" t="s">
        <v>346</v>
      </c>
      <c r="M2088" s="36" t="s">
        <v>79</v>
      </c>
    </row>
    <row r="2089" spans="12:13" x14ac:dyDescent="0.2">
      <c r="L2089" s="30" t="s">
        <v>1527</v>
      </c>
      <c r="M2089" s="37" t="s">
        <v>79</v>
      </c>
    </row>
    <row r="2090" spans="12:13" x14ac:dyDescent="0.2">
      <c r="L2090" s="29" t="s">
        <v>808</v>
      </c>
      <c r="M2090" s="36" t="s">
        <v>79</v>
      </c>
    </row>
    <row r="2091" spans="12:13" x14ac:dyDescent="0.2">
      <c r="L2091" s="30" t="s">
        <v>252</v>
      </c>
      <c r="M2091" s="37" t="s">
        <v>79</v>
      </c>
    </row>
    <row r="2092" spans="12:13" x14ac:dyDescent="0.2">
      <c r="L2092" s="29" t="s">
        <v>1528</v>
      </c>
      <c r="M2092" s="36" t="s">
        <v>79</v>
      </c>
    </row>
    <row r="2093" spans="12:13" x14ac:dyDescent="0.2">
      <c r="L2093" s="30" t="s">
        <v>254</v>
      </c>
      <c r="M2093" s="37" t="s">
        <v>79</v>
      </c>
    </row>
    <row r="2094" spans="12:13" x14ac:dyDescent="0.2">
      <c r="L2094" s="29" t="s">
        <v>1529</v>
      </c>
      <c r="M2094" s="36" t="s">
        <v>79</v>
      </c>
    </row>
    <row r="2095" spans="12:13" x14ac:dyDescent="0.2">
      <c r="L2095" s="30" t="s">
        <v>1530</v>
      </c>
      <c r="M2095" s="37" t="s">
        <v>79</v>
      </c>
    </row>
    <row r="2096" spans="12:13" x14ac:dyDescent="0.2">
      <c r="L2096" s="29" t="s">
        <v>725</v>
      </c>
      <c r="M2096" s="36" t="s">
        <v>79</v>
      </c>
    </row>
    <row r="2097" spans="12:13" x14ac:dyDescent="0.2">
      <c r="L2097" s="30" t="s">
        <v>762</v>
      </c>
      <c r="M2097" s="37" t="s">
        <v>79</v>
      </c>
    </row>
    <row r="2098" spans="12:13" x14ac:dyDescent="0.2">
      <c r="L2098" s="29" t="s">
        <v>257</v>
      </c>
      <c r="M2098" s="36" t="s">
        <v>79</v>
      </c>
    </row>
    <row r="2099" spans="12:13" x14ac:dyDescent="0.2">
      <c r="L2099" s="30" t="s">
        <v>258</v>
      </c>
      <c r="M2099" s="37" t="s">
        <v>79</v>
      </c>
    </row>
    <row r="2100" spans="12:13" x14ac:dyDescent="0.2">
      <c r="L2100" s="29" t="s">
        <v>259</v>
      </c>
      <c r="M2100" s="36" t="s">
        <v>79</v>
      </c>
    </row>
    <row r="2101" spans="12:13" x14ac:dyDescent="0.2">
      <c r="L2101" s="30" t="s">
        <v>1531</v>
      </c>
      <c r="M2101" s="37" t="s">
        <v>79</v>
      </c>
    </row>
    <row r="2102" spans="12:13" x14ac:dyDescent="0.2">
      <c r="L2102" s="29" t="s">
        <v>1532</v>
      </c>
      <c r="M2102" s="36" t="s">
        <v>79</v>
      </c>
    </row>
    <row r="2103" spans="12:13" x14ac:dyDescent="0.2">
      <c r="L2103" s="30" t="s">
        <v>763</v>
      </c>
      <c r="M2103" s="37" t="s">
        <v>79</v>
      </c>
    </row>
    <row r="2104" spans="12:13" x14ac:dyDescent="0.2">
      <c r="L2104" s="29" t="s">
        <v>871</v>
      </c>
      <c r="M2104" s="36" t="s">
        <v>79</v>
      </c>
    </row>
    <row r="2105" spans="12:13" x14ac:dyDescent="0.2">
      <c r="L2105" s="30" t="s">
        <v>617</v>
      </c>
      <c r="M2105" s="37" t="s">
        <v>79</v>
      </c>
    </row>
    <row r="2106" spans="12:13" x14ac:dyDescent="0.2">
      <c r="L2106" s="29" t="s">
        <v>260</v>
      </c>
      <c r="M2106" s="36" t="s">
        <v>79</v>
      </c>
    </row>
    <row r="2107" spans="12:13" x14ac:dyDescent="0.2">
      <c r="L2107" s="30" t="s">
        <v>1533</v>
      </c>
      <c r="M2107" s="37" t="s">
        <v>79</v>
      </c>
    </row>
    <row r="2108" spans="12:13" x14ac:dyDescent="0.2">
      <c r="L2108" s="29" t="s">
        <v>262</v>
      </c>
      <c r="M2108" s="36" t="s">
        <v>79</v>
      </c>
    </row>
    <row r="2109" spans="12:13" x14ac:dyDescent="0.2">
      <c r="L2109" s="30" t="s">
        <v>1534</v>
      </c>
      <c r="M2109" s="37" t="s">
        <v>79</v>
      </c>
    </row>
    <row r="2110" spans="12:13" x14ac:dyDescent="0.2">
      <c r="L2110" s="29" t="s">
        <v>1535</v>
      </c>
      <c r="M2110" s="36" t="s">
        <v>79</v>
      </c>
    </row>
    <row r="2111" spans="12:13" x14ac:dyDescent="0.2">
      <c r="L2111" s="30" t="s">
        <v>533</v>
      </c>
      <c r="M2111" s="37" t="s">
        <v>79</v>
      </c>
    </row>
    <row r="2112" spans="12:13" x14ac:dyDescent="0.2">
      <c r="L2112" s="29" t="s">
        <v>730</v>
      </c>
      <c r="M2112" s="36" t="s">
        <v>79</v>
      </c>
    </row>
    <row r="2113" spans="12:13" x14ac:dyDescent="0.2">
      <c r="L2113" s="30" t="s">
        <v>1536</v>
      </c>
      <c r="M2113" s="37" t="s">
        <v>79</v>
      </c>
    </row>
    <row r="2114" spans="12:13" x14ac:dyDescent="0.2">
      <c r="L2114" s="29" t="s">
        <v>1537</v>
      </c>
      <c r="M2114" s="36" t="s">
        <v>79</v>
      </c>
    </row>
    <row r="2115" spans="12:13" x14ac:dyDescent="0.2">
      <c r="L2115" s="30" t="s">
        <v>1538</v>
      </c>
      <c r="M2115" s="37" t="s">
        <v>79</v>
      </c>
    </row>
    <row r="2116" spans="12:13" x14ac:dyDescent="0.2">
      <c r="L2116" s="29" t="s">
        <v>1408</v>
      </c>
      <c r="M2116" s="36" t="s">
        <v>79</v>
      </c>
    </row>
    <row r="2117" spans="12:13" x14ac:dyDescent="0.2">
      <c r="L2117" s="30" t="s">
        <v>266</v>
      </c>
      <c r="M2117" s="37" t="s">
        <v>79</v>
      </c>
    </row>
    <row r="2118" spans="12:13" x14ac:dyDescent="0.2">
      <c r="L2118" s="29" t="s">
        <v>734</v>
      </c>
      <c r="M2118" s="36" t="s">
        <v>79</v>
      </c>
    </row>
    <row r="2119" spans="12:13" x14ac:dyDescent="0.2">
      <c r="L2119" s="30" t="s">
        <v>479</v>
      </c>
      <c r="M2119" s="37" t="s">
        <v>79</v>
      </c>
    </row>
    <row r="2120" spans="12:13" x14ac:dyDescent="0.2">
      <c r="L2120" s="29" t="s">
        <v>1539</v>
      </c>
      <c r="M2120" s="36" t="s">
        <v>79</v>
      </c>
    </row>
    <row r="2121" spans="12:13" x14ac:dyDescent="0.2">
      <c r="L2121" s="30" t="s">
        <v>1540</v>
      </c>
      <c r="M2121" s="37" t="s">
        <v>79</v>
      </c>
    </row>
    <row r="2122" spans="12:13" x14ac:dyDescent="0.2">
      <c r="L2122" s="29" t="s">
        <v>367</v>
      </c>
      <c r="M2122" s="36" t="s">
        <v>79</v>
      </c>
    </row>
    <row r="2123" spans="12:13" x14ac:dyDescent="0.2">
      <c r="L2123" s="30" t="s">
        <v>1541</v>
      </c>
      <c r="M2123" s="37" t="s">
        <v>79</v>
      </c>
    </row>
    <row r="2124" spans="12:13" x14ac:dyDescent="0.2">
      <c r="L2124" s="29" t="s">
        <v>1542</v>
      </c>
      <c r="M2124" s="36" t="s">
        <v>79</v>
      </c>
    </row>
    <row r="2125" spans="12:13" x14ac:dyDescent="0.2">
      <c r="L2125" s="30" t="s">
        <v>644</v>
      </c>
      <c r="M2125" s="37" t="s">
        <v>79</v>
      </c>
    </row>
    <row r="2126" spans="12:13" x14ac:dyDescent="0.2">
      <c r="L2126" s="29" t="s">
        <v>272</v>
      </c>
      <c r="M2126" s="36" t="s">
        <v>79</v>
      </c>
    </row>
    <row r="2127" spans="12:13" x14ac:dyDescent="0.2">
      <c r="L2127" s="30" t="s">
        <v>645</v>
      </c>
      <c r="M2127" s="37" t="s">
        <v>79</v>
      </c>
    </row>
    <row r="2128" spans="12:13" x14ac:dyDescent="0.2">
      <c r="L2128" s="29" t="s">
        <v>1509</v>
      </c>
      <c r="M2128" s="36" t="s">
        <v>79</v>
      </c>
    </row>
    <row r="2129" spans="12:13" x14ac:dyDescent="0.2">
      <c r="L2129" s="30" t="s">
        <v>1543</v>
      </c>
      <c r="M2129" s="37" t="s">
        <v>79</v>
      </c>
    </row>
    <row r="2130" spans="12:13" x14ac:dyDescent="0.2">
      <c r="L2130" s="29" t="s">
        <v>1544</v>
      </c>
      <c r="M2130" s="36" t="s">
        <v>79</v>
      </c>
    </row>
    <row r="2131" spans="12:13" x14ac:dyDescent="0.2">
      <c r="L2131" s="30" t="s">
        <v>785</v>
      </c>
      <c r="M2131" s="37" t="s">
        <v>30</v>
      </c>
    </row>
    <row r="2132" spans="12:13" x14ac:dyDescent="0.2">
      <c r="L2132" s="29" t="s">
        <v>1545</v>
      </c>
      <c r="M2132" s="36" t="s">
        <v>30</v>
      </c>
    </row>
    <row r="2133" spans="12:13" x14ac:dyDescent="0.2">
      <c r="L2133" s="30" t="s">
        <v>1546</v>
      </c>
      <c r="M2133" s="37" t="s">
        <v>30</v>
      </c>
    </row>
    <row r="2134" spans="12:13" x14ac:dyDescent="0.2">
      <c r="L2134" s="29" t="s">
        <v>1547</v>
      </c>
      <c r="M2134" s="36" t="s">
        <v>30</v>
      </c>
    </row>
    <row r="2135" spans="12:13" x14ac:dyDescent="0.2">
      <c r="L2135" s="30" t="s">
        <v>1548</v>
      </c>
      <c r="M2135" s="37" t="s">
        <v>30</v>
      </c>
    </row>
    <row r="2136" spans="12:13" x14ac:dyDescent="0.2">
      <c r="L2136" s="29" t="s">
        <v>662</v>
      </c>
      <c r="M2136" s="36" t="s">
        <v>30</v>
      </c>
    </row>
    <row r="2137" spans="12:13" x14ac:dyDescent="0.2">
      <c r="L2137" s="30" t="s">
        <v>555</v>
      </c>
      <c r="M2137" s="37" t="s">
        <v>30</v>
      </c>
    </row>
    <row r="2138" spans="12:13" x14ac:dyDescent="0.2">
      <c r="L2138" s="29" t="s">
        <v>1549</v>
      </c>
      <c r="M2138" s="36" t="s">
        <v>30</v>
      </c>
    </row>
    <row r="2139" spans="12:13" x14ac:dyDescent="0.2">
      <c r="L2139" s="30" t="s">
        <v>1550</v>
      </c>
      <c r="M2139" s="37" t="s">
        <v>30</v>
      </c>
    </row>
    <row r="2140" spans="12:13" x14ac:dyDescent="0.2">
      <c r="L2140" s="29" t="s">
        <v>911</v>
      </c>
      <c r="M2140" s="36" t="s">
        <v>30</v>
      </c>
    </row>
    <row r="2141" spans="12:13" x14ac:dyDescent="0.2">
      <c r="L2141" s="30" t="s">
        <v>217</v>
      </c>
      <c r="M2141" s="37" t="s">
        <v>30</v>
      </c>
    </row>
    <row r="2142" spans="12:13" x14ac:dyDescent="0.2">
      <c r="L2142" s="29" t="s">
        <v>219</v>
      </c>
      <c r="M2142" s="36" t="s">
        <v>30</v>
      </c>
    </row>
    <row r="2143" spans="12:13" x14ac:dyDescent="0.2">
      <c r="L2143" s="30" t="s">
        <v>1551</v>
      </c>
      <c r="M2143" s="37" t="s">
        <v>30</v>
      </c>
    </row>
    <row r="2144" spans="12:13" x14ac:dyDescent="0.2">
      <c r="L2144" s="29" t="s">
        <v>324</v>
      </c>
      <c r="M2144" s="36" t="s">
        <v>30</v>
      </c>
    </row>
    <row r="2145" spans="12:13" x14ac:dyDescent="0.2">
      <c r="L2145" s="30" t="s">
        <v>1552</v>
      </c>
      <c r="M2145" s="37" t="s">
        <v>30</v>
      </c>
    </row>
    <row r="2146" spans="12:13" x14ac:dyDescent="0.2">
      <c r="L2146" s="29" t="s">
        <v>839</v>
      </c>
      <c r="M2146" s="36" t="s">
        <v>30</v>
      </c>
    </row>
    <row r="2147" spans="12:13" x14ac:dyDescent="0.2">
      <c r="L2147" s="30" t="s">
        <v>1553</v>
      </c>
      <c r="M2147" s="37" t="s">
        <v>30</v>
      </c>
    </row>
    <row r="2148" spans="12:13" x14ac:dyDescent="0.2">
      <c r="L2148" s="29" t="s">
        <v>1554</v>
      </c>
      <c r="M2148" s="36" t="s">
        <v>30</v>
      </c>
    </row>
    <row r="2149" spans="12:13" x14ac:dyDescent="0.2">
      <c r="L2149" s="30" t="s">
        <v>1555</v>
      </c>
      <c r="M2149" s="37" t="s">
        <v>30</v>
      </c>
    </row>
    <row r="2150" spans="12:13" x14ac:dyDescent="0.2">
      <c r="L2150" s="29" t="s">
        <v>441</v>
      </c>
      <c r="M2150" s="36" t="s">
        <v>30</v>
      </c>
    </row>
    <row r="2151" spans="12:13" x14ac:dyDescent="0.2">
      <c r="L2151" s="30" t="s">
        <v>749</v>
      </c>
      <c r="M2151" s="37" t="s">
        <v>30</v>
      </c>
    </row>
    <row r="2152" spans="12:13" x14ac:dyDescent="0.2">
      <c r="L2152" s="29" t="s">
        <v>1556</v>
      </c>
      <c r="M2152" s="36" t="s">
        <v>30</v>
      </c>
    </row>
    <row r="2153" spans="12:13" x14ac:dyDescent="0.2">
      <c r="L2153" s="30" t="s">
        <v>843</v>
      </c>
      <c r="M2153" s="37" t="s">
        <v>30</v>
      </c>
    </row>
    <row r="2154" spans="12:13" x14ac:dyDescent="0.2">
      <c r="L2154" s="29" t="s">
        <v>450</v>
      </c>
      <c r="M2154" s="36" t="s">
        <v>30</v>
      </c>
    </row>
    <row r="2155" spans="12:13" x14ac:dyDescent="0.2">
      <c r="L2155" s="30" t="s">
        <v>1557</v>
      </c>
      <c r="M2155" s="37" t="s">
        <v>30</v>
      </c>
    </row>
    <row r="2156" spans="12:13" x14ac:dyDescent="0.2">
      <c r="L2156" s="29" t="s">
        <v>591</v>
      </c>
      <c r="M2156" s="36" t="s">
        <v>30</v>
      </c>
    </row>
    <row r="2157" spans="12:13" x14ac:dyDescent="0.2">
      <c r="L2157" s="30" t="s">
        <v>336</v>
      </c>
      <c r="M2157" s="37" t="s">
        <v>30</v>
      </c>
    </row>
    <row r="2158" spans="12:13" x14ac:dyDescent="0.2">
      <c r="L2158" s="29" t="s">
        <v>1558</v>
      </c>
      <c r="M2158" s="36" t="s">
        <v>30</v>
      </c>
    </row>
    <row r="2159" spans="12:13" x14ac:dyDescent="0.2">
      <c r="L2159" s="30" t="s">
        <v>1559</v>
      </c>
      <c r="M2159" s="37" t="s">
        <v>30</v>
      </c>
    </row>
    <row r="2160" spans="12:13" x14ac:dyDescent="0.2">
      <c r="L2160" s="29" t="s">
        <v>851</v>
      </c>
      <c r="M2160" s="36" t="s">
        <v>30</v>
      </c>
    </row>
    <row r="2161" spans="12:13" x14ac:dyDescent="0.2">
      <c r="L2161" s="30" t="s">
        <v>853</v>
      </c>
      <c r="M2161" s="37" t="s">
        <v>30</v>
      </c>
    </row>
    <row r="2162" spans="12:13" x14ac:dyDescent="0.2">
      <c r="L2162" s="29" t="s">
        <v>1560</v>
      </c>
      <c r="M2162" s="36" t="s">
        <v>30</v>
      </c>
    </row>
    <row r="2163" spans="12:13" x14ac:dyDescent="0.2">
      <c r="L2163" s="30" t="s">
        <v>243</v>
      </c>
      <c r="M2163" s="37" t="s">
        <v>30</v>
      </c>
    </row>
    <row r="2164" spans="12:13" x14ac:dyDescent="0.2">
      <c r="L2164" s="29" t="s">
        <v>244</v>
      </c>
      <c r="M2164" s="36" t="s">
        <v>30</v>
      </c>
    </row>
    <row r="2165" spans="12:13" x14ac:dyDescent="0.2">
      <c r="L2165" s="30" t="s">
        <v>1450</v>
      </c>
      <c r="M2165" s="37" t="s">
        <v>30</v>
      </c>
    </row>
    <row r="2166" spans="12:13" x14ac:dyDescent="0.2">
      <c r="L2166" s="29" t="s">
        <v>1561</v>
      </c>
      <c r="M2166" s="36" t="s">
        <v>30</v>
      </c>
    </row>
    <row r="2167" spans="12:13" x14ac:dyDescent="0.2">
      <c r="L2167" s="30" t="s">
        <v>1562</v>
      </c>
      <c r="M2167" s="37" t="s">
        <v>30</v>
      </c>
    </row>
    <row r="2168" spans="12:13" x14ac:dyDescent="0.2">
      <c r="L2168" s="29" t="s">
        <v>456</v>
      </c>
      <c r="M2168" s="36" t="s">
        <v>30</v>
      </c>
    </row>
    <row r="2169" spans="12:13" x14ac:dyDescent="0.2">
      <c r="L2169" s="30" t="s">
        <v>1563</v>
      </c>
      <c r="M2169" s="37" t="s">
        <v>30</v>
      </c>
    </row>
    <row r="2170" spans="12:13" x14ac:dyDescent="0.2">
      <c r="L2170" s="29" t="s">
        <v>1564</v>
      </c>
      <c r="M2170" s="36" t="s">
        <v>30</v>
      </c>
    </row>
    <row r="2171" spans="12:13" x14ac:dyDescent="0.2">
      <c r="L2171" s="30" t="s">
        <v>344</v>
      </c>
      <c r="M2171" s="37" t="s">
        <v>30</v>
      </c>
    </row>
    <row r="2172" spans="12:13" x14ac:dyDescent="0.2">
      <c r="L2172" s="29" t="s">
        <v>346</v>
      </c>
      <c r="M2172" s="36" t="s">
        <v>30</v>
      </c>
    </row>
    <row r="2173" spans="12:13" x14ac:dyDescent="0.2">
      <c r="L2173" s="30" t="s">
        <v>1565</v>
      </c>
      <c r="M2173" s="37" t="s">
        <v>30</v>
      </c>
    </row>
    <row r="2174" spans="12:13" x14ac:dyDescent="0.2">
      <c r="L2174" s="29" t="s">
        <v>1566</v>
      </c>
      <c r="M2174" s="36" t="s">
        <v>30</v>
      </c>
    </row>
    <row r="2175" spans="12:13" x14ac:dyDescent="0.2">
      <c r="L2175" s="30" t="s">
        <v>1567</v>
      </c>
      <c r="M2175" s="37" t="s">
        <v>30</v>
      </c>
    </row>
    <row r="2176" spans="12:13" x14ac:dyDescent="0.2">
      <c r="L2176" s="29" t="s">
        <v>610</v>
      </c>
      <c r="M2176" s="36" t="s">
        <v>30</v>
      </c>
    </row>
    <row r="2177" spans="12:13" x14ac:dyDescent="0.2">
      <c r="L2177" s="30" t="s">
        <v>1568</v>
      </c>
      <c r="M2177" s="37" t="s">
        <v>30</v>
      </c>
    </row>
    <row r="2178" spans="12:13" x14ac:dyDescent="0.2">
      <c r="L2178" s="29" t="s">
        <v>255</v>
      </c>
      <c r="M2178" s="36" t="s">
        <v>30</v>
      </c>
    </row>
    <row r="2179" spans="12:13" x14ac:dyDescent="0.2">
      <c r="L2179" s="30" t="s">
        <v>1569</v>
      </c>
      <c r="M2179" s="37" t="s">
        <v>30</v>
      </c>
    </row>
    <row r="2180" spans="12:13" x14ac:dyDescent="0.2">
      <c r="L2180" s="29" t="s">
        <v>613</v>
      </c>
      <c r="M2180" s="36" t="s">
        <v>30</v>
      </c>
    </row>
    <row r="2181" spans="12:13" x14ac:dyDescent="0.2">
      <c r="L2181" s="30" t="s">
        <v>1570</v>
      </c>
      <c r="M2181" s="37" t="s">
        <v>30</v>
      </c>
    </row>
    <row r="2182" spans="12:13" x14ac:dyDescent="0.2">
      <c r="L2182" s="29" t="s">
        <v>763</v>
      </c>
      <c r="M2182" s="36" t="s">
        <v>30</v>
      </c>
    </row>
    <row r="2183" spans="12:13" x14ac:dyDescent="0.2">
      <c r="L2183" s="30" t="s">
        <v>1571</v>
      </c>
      <c r="M2183" s="37" t="s">
        <v>30</v>
      </c>
    </row>
    <row r="2184" spans="12:13" x14ac:dyDescent="0.2">
      <c r="L2184" s="29" t="s">
        <v>1572</v>
      </c>
      <c r="M2184" s="36" t="s">
        <v>30</v>
      </c>
    </row>
    <row r="2185" spans="12:13" x14ac:dyDescent="0.2">
      <c r="L2185" s="30" t="s">
        <v>1573</v>
      </c>
      <c r="M2185" s="37" t="s">
        <v>30</v>
      </c>
    </row>
    <row r="2186" spans="12:13" x14ac:dyDescent="0.2">
      <c r="L2186" s="29" t="s">
        <v>1574</v>
      </c>
      <c r="M2186" s="36" t="s">
        <v>30</v>
      </c>
    </row>
    <row r="2187" spans="12:13" x14ac:dyDescent="0.2">
      <c r="L2187" s="30" t="s">
        <v>869</v>
      </c>
      <c r="M2187" s="37" t="s">
        <v>30</v>
      </c>
    </row>
    <row r="2188" spans="12:13" x14ac:dyDescent="0.2">
      <c r="L2188" s="29" t="s">
        <v>871</v>
      </c>
      <c r="M2188" s="36" t="s">
        <v>30</v>
      </c>
    </row>
    <row r="2189" spans="12:13" x14ac:dyDescent="0.2">
      <c r="L2189" s="30" t="s">
        <v>872</v>
      </c>
      <c r="M2189" s="37" t="s">
        <v>30</v>
      </c>
    </row>
    <row r="2190" spans="12:13" x14ac:dyDescent="0.2">
      <c r="L2190" s="29" t="s">
        <v>1575</v>
      </c>
      <c r="M2190" s="36" t="s">
        <v>30</v>
      </c>
    </row>
    <row r="2191" spans="12:13" x14ac:dyDescent="0.2">
      <c r="L2191" s="30" t="s">
        <v>1576</v>
      </c>
      <c r="M2191" s="37" t="s">
        <v>30</v>
      </c>
    </row>
    <row r="2192" spans="12:13" x14ac:dyDescent="0.2">
      <c r="L2192" s="29" t="s">
        <v>1200</v>
      </c>
      <c r="M2192" s="36" t="s">
        <v>30</v>
      </c>
    </row>
    <row r="2193" spans="12:13" x14ac:dyDescent="0.2">
      <c r="L2193" s="30" t="s">
        <v>873</v>
      </c>
      <c r="M2193" s="37" t="s">
        <v>30</v>
      </c>
    </row>
    <row r="2194" spans="12:13" x14ac:dyDescent="0.2">
      <c r="L2194" s="29" t="s">
        <v>1577</v>
      </c>
      <c r="M2194" s="36" t="s">
        <v>30</v>
      </c>
    </row>
    <row r="2195" spans="12:13" x14ac:dyDescent="0.2">
      <c r="L2195" s="30" t="s">
        <v>1578</v>
      </c>
      <c r="M2195" s="37" t="s">
        <v>30</v>
      </c>
    </row>
    <row r="2196" spans="12:13" x14ac:dyDescent="0.2">
      <c r="L2196" s="29" t="s">
        <v>1579</v>
      </c>
      <c r="M2196" s="36" t="s">
        <v>30</v>
      </c>
    </row>
    <row r="2197" spans="12:13" x14ac:dyDescent="0.2">
      <c r="L2197" s="30" t="s">
        <v>538</v>
      </c>
      <c r="M2197" s="37" t="s">
        <v>30</v>
      </c>
    </row>
    <row r="2198" spans="12:13" x14ac:dyDescent="0.2">
      <c r="L2198" s="29" t="s">
        <v>1580</v>
      </c>
      <c r="M2198" s="36" t="s">
        <v>30</v>
      </c>
    </row>
    <row r="2199" spans="12:13" x14ac:dyDescent="0.2">
      <c r="L2199" s="30" t="s">
        <v>627</v>
      </c>
      <c r="M2199" s="37" t="s">
        <v>30</v>
      </c>
    </row>
    <row r="2200" spans="12:13" x14ac:dyDescent="0.2">
      <c r="L2200" s="29" t="s">
        <v>1251</v>
      </c>
      <c r="M2200" s="36" t="s">
        <v>30</v>
      </c>
    </row>
    <row r="2201" spans="12:13" x14ac:dyDescent="0.2">
      <c r="L2201" s="30" t="s">
        <v>1581</v>
      </c>
      <c r="M2201" s="37" t="s">
        <v>30</v>
      </c>
    </row>
    <row r="2202" spans="12:13" x14ac:dyDescent="0.2">
      <c r="L2202" s="29" t="s">
        <v>1582</v>
      </c>
      <c r="M2202" s="36" t="s">
        <v>30</v>
      </c>
    </row>
    <row r="2203" spans="12:13" x14ac:dyDescent="0.2">
      <c r="L2203" s="30" t="s">
        <v>1583</v>
      </c>
      <c r="M2203" s="37" t="s">
        <v>30</v>
      </c>
    </row>
    <row r="2204" spans="12:13" x14ac:dyDescent="0.2">
      <c r="L2204" s="29" t="s">
        <v>272</v>
      </c>
      <c r="M2204" s="36" t="s">
        <v>30</v>
      </c>
    </row>
    <row r="2205" spans="12:13" x14ac:dyDescent="0.2">
      <c r="L2205" s="30" t="s">
        <v>1584</v>
      </c>
      <c r="M2205" s="37" t="s">
        <v>30</v>
      </c>
    </row>
    <row r="2206" spans="12:13" x14ac:dyDescent="0.2">
      <c r="L2206" s="29" t="s">
        <v>1585</v>
      </c>
      <c r="M2206" s="36" t="s">
        <v>30</v>
      </c>
    </row>
    <row r="2207" spans="12:13" x14ac:dyDescent="0.2">
      <c r="L2207" s="30" t="s">
        <v>1586</v>
      </c>
      <c r="M2207" s="37" t="s">
        <v>30</v>
      </c>
    </row>
    <row r="2208" spans="12:13" x14ac:dyDescent="0.2">
      <c r="L2208" s="29" t="s">
        <v>496</v>
      </c>
      <c r="M2208" s="36" t="s">
        <v>78</v>
      </c>
    </row>
    <row r="2209" spans="12:13" x14ac:dyDescent="0.2">
      <c r="L2209" s="30" t="s">
        <v>318</v>
      </c>
      <c r="M2209" s="37" t="s">
        <v>78</v>
      </c>
    </row>
    <row r="2210" spans="12:13" x14ac:dyDescent="0.2">
      <c r="L2210" s="29" t="s">
        <v>1587</v>
      </c>
      <c r="M2210" s="36" t="s">
        <v>78</v>
      </c>
    </row>
    <row r="2211" spans="12:13" x14ac:dyDescent="0.2">
      <c r="L2211" s="30" t="s">
        <v>1588</v>
      </c>
      <c r="M2211" s="37" t="s">
        <v>78</v>
      </c>
    </row>
    <row r="2212" spans="12:13" x14ac:dyDescent="0.2">
      <c r="L2212" s="29" t="s">
        <v>325</v>
      </c>
      <c r="M2212" s="36" t="s">
        <v>78</v>
      </c>
    </row>
    <row r="2213" spans="12:13" x14ac:dyDescent="0.2">
      <c r="L2213" s="30" t="s">
        <v>1344</v>
      </c>
      <c r="M2213" s="37" t="s">
        <v>78</v>
      </c>
    </row>
    <row r="2214" spans="12:13" x14ac:dyDescent="0.2">
      <c r="L2214" s="29" t="s">
        <v>1589</v>
      </c>
      <c r="M2214" s="36" t="s">
        <v>78</v>
      </c>
    </row>
    <row r="2215" spans="12:13" x14ac:dyDescent="0.2">
      <c r="L2215" s="30" t="s">
        <v>1364</v>
      </c>
      <c r="M2215" s="37" t="s">
        <v>78</v>
      </c>
    </row>
    <row r="2216" spans="12:13" x14ac:dyDescent="0.2">
      <c r="L2216" s="29" t="s">
        <v>1590</v>
      </c>
      <c r="M2216" s="36" t="s">
        <v>78</v>
      </c>
    </row>
    <row r="2217" spans="12:13" x14ac:dyDescent="0.2">
      <c r="L2217" s="30" t="s">
        <v>445</v>
      </c>
      <c r="M2217" s="37" t="s">
        <v>78</v>
      </c>
    </row>
    <row r="2218" spans="12:13" x14ac:dyDescent="0.2">
      <c r="L2218" s="29" t="s">
        <v>1591</v>
      </c>
      <c r="M2218" s="36" t="s">
        <v>78</v>
      </c>
    </row>
    <row r="2219" spans="12:13" x14ac:dyDescent="0.2">
      <c r="L2219" s="30" t="s">
        <v>336</v>
      </c>
      <c r="M2219" s="37" t="s">
        <v>78</v>
      </c>
    </row>
    <row r="2220" spans="12:13" x14ac:dyDescent="0.2">
      <c r="L2220" s="29" t="s">
        <v>1592</v>
      </c>
      <c r="M2220" s="36" t="s">
        <v>78</v>
      </c>
    </row>
    <row r="2221" spans="12:13" x14ac:dyDescent="0.2">
      <c r="L2221" s="30" t="s">
        <v>1593</v>
      </c>
      <c r="M2221" s="37" t="s">
        <v>78</v>
      </c>
    </row>
    <row r="2222" spans="12:13" x14ac:dyDescent="0.2">
      <c r="L2222" s="29" t="s">
        <v>243</v>
      </c>
      <c r="M2222" s="36" t="s">
        <v>78</v>
      </c>
    </row>
    <row r="2223" spans="12:13" x14ac:dyDescent="0.2">
      <c r="L2223" s="30" t="s">
        <v>244</v>
      </c>
      <c r="M2223" s="37" t="s">
        <v>78</v>
      </c>
    </row>
    <row r="2224" spans="12:13" x14ac:dyDescent="0.2">
      <c r="L2224" s="29" t="s">
        <v>1594</v>
      </c>
      <c r="M2224" s="36" t="s">
        <v>78</v>
      </c>
    </row>
    <row r="2225" spans="12:13" x14ac:dyDescent="0.2">
      <c r="L2225" s="30" t="s">
        <v>1595</v>
      </c>
      <c r="M2225" s="37" t="s">
        <v>78</v>
      </c>
    </row>
    <row r="2226" spans="12:13" x14ac:dyDescent="0.2">
      <c r="L2226" s="29" t="s">
        <v>388</v>
      </c>
      <c r="M2226" s="36" t="s">
        <v>78</v>
      </c>
    </row>
    <row r="2227" spans="12:13" x14ac:dyDescent="0.2">
      <c r="L2227" s="30" t="s">
        <v>859</v>
      </c>
      <c r="M2227" s="37" t="s">
        <v>78</v>
      </c>
    </row>
    <row r="2228" spans="12:13" x14ac:dyDescent="0.2">
      <c r="L2228" s="29" t="s">
        <v>344</v>
      </c>
      <c r="M2228" s="36" t="s">
        <v>78</v>
      </c>
    </row>
    <row r="2229" spans="12:13" x14ac:dyDescent="0.2">
      <c r="L2229" s="30" t="s">
        <v>806</v>
      </c>
      <c r="M2229" s="37" t="s">
        <v>78</v>
      </c>
    </row>
    <row r="2230" spans="12:13" x14ac:dyDescent="0.2">
      <c r="L2230" s="29" t="s">
        <v>1596</v>
      </c>
      <c r="M2230" s="36" t="s">
        <v>78</v>
      </c>
    </row>
    <row r="2231" spans="12:13" x14ac:dyDescent="0.2">
      <c r="L2231" s="30" t="s">
        <v>254</v>
      </c>
      <c r="M2231" s="37" t="s">
        <v>78</v>
      </c>
    </row>
    <row r="2232" spans="12:13" x14ac:dyDescent="0.2">
      <c r="L2232" s="29" t="s">
        <v>1531</v>
      </c>
      <c r="M2232" s="36" t="s">
        <v>78</v>
      </c>
    </row>
    <row r="2233" spans="12:13" x14ac:dyDescent="0.2">
      <c r="L2233" s="30" t="s">
        <v>1597</v>
      </c>
      <c r="M2233" s="37" t="s">
        <v>78</v>
      </c>
    </row>
    <row r="2234" spans="12:13" x14ac:dyDescent="0.2">
      <c r="L2234" s="29" t="s">
        <v>355</v>
      </c>
      <c r="M2234" s="36" t="s">
        <v>78</v>
      </c>
    </row>
    <row r="2235" spans="12:13" x14ac:dyDescent="0.2">
      <c r="L2235" s="30" t="s">
        <v>884</v>
      </c>
      <c r="M2235" s="37" t="s">
        <v>78</v>
      </c>
    </row>
    <row r="2236" spans="12:13" x14ac:dyDescent="0.2">
      <c r="L2236" s="29" t="s">
        <v>1598</v>
      </c>
      <c r="M2236" s="36" t="s">
        <v>78</v>
      </c>
    </row>
    <row r="2237" spans="12:13" x14ac:dyDescent="0.2">
      <c r="L2237" s="30" t="s">
        <v>1599</v>
      </c>
      <c r="M2237" s="37" t="s">
        <v>78</v>
      </c>
    </row>
    <row r="2238" spans="12:13" x14ac:dyDescent="0.2">
      <c r="L2238" s="29" t="s">
        <v>367</v>
      </c>
      <c r="M2238" s="36" t="s">
        <v>78</v>
      </c>
    </row>
    <row r="2239" spans="12:13" x14ac:dyDescent="0.2">
      <c r="L2239" s="30" t="s">
        <v>1600</v>
      </c>
      <c r="M2239" s="37" t="s">
        <v>78</v>
      </c>
    </row>
    <row r="2240" spans="12:13" x14ac:dyDescent="0.2">
      <c r="L2240" s="29" t="s">
        <v>1601</v>
      </c>
      <c r="M2240" s="36" t="s">
        <v>78</v>
      </c>
    </row>
    <row r="2241" spans="12:13" x14ac:dyDescent="0.2">
      <c r="L2241" s="30" t="s">
        <v>272</v>
      </c>
      <c r="M2241" s="37" t="s">
        <v>78</v>
      </c>
    </row>
    <row r="2242" spans="12:13" x14ac:dyDescent="0.2">
      <c r="L2242" s="29" t="s">
        <v>647</v>
      </c>
      <c r="M2242" s="36" t="s">
        <v>78</v>
      </c>
    </row>
    <row r="2243" spans="12:13" x14ac:dyDescent="0.2">
      <c r="L2243" s="30" t="s">
        <v>1602</v>
      </c>
      <c r="M2243" s="37" t="s">
        <v>78</v>
      </c>
    </row>
    <row r="2244" spans="12:13" x14ac:dyDescent="0.2">
      <c r="L2244" s="29" t="s">
        <v>428</v>
      </c>
      <c r="M2244" s="36" t="s">
        <v>77</v>
      </c>
    </row>
    <row r="2245" spans="12:13" x14ac:dyDescent="0.2">
      <c r="L2245" s="30" t="s">
        <v>1603</v>
      </c>
      <c r="M2245" s="37" t="s">
        <v>77</v>
      </c>
    </row>
    <row r="2246" spans="12:13" x14ac:dyDescent="0.2">
      <c r="L2246" s="29" t="s">
        <v>1604</v>
      </c>
      <c r="M2246" s="36" t="s">
        <v>77</v>
      </c>
    </row>
    <row r="2247" spans="12:13" x14ac:dyDescent="0.2">
      <c r="L2247" s="30" t="s">
        <v>1547</v>
      </c>
      <c r="M2247" s="37" t="s">
        <v>77</v>
      </c>
    </row>
    <row r="2248" spans="12:13" x14ac:dyDescent="0.2">
      <c r="L2248" s="29" t="s">
        <v>1605</v>
      </c>
      <c r="M2248" s="36" t="s">
        <v>77</v>
      </c>
    </row>
    <row r="2249" spans="12:13" x14ac:dyDescent="0.2">
      <c r="L2249" s="30" t="s">
        <v>1606</v>
      </c>
      <c r="M2249" s="37" t="s">
        <v>77</v>
      </c>
    </row>
    <row r="2250" spans="12:13" x14ac:dyDescent="0.2">
      <c r="L2250" s="29" t="s">
        <v>1607</v>
      </c>
      <c r="M2250" s="36" t="s">
        <v>77</v>
      </c>
    </row>
    <row r="2251" spans="12:13" x14ac:dyDescent="0.2">
      <c r="L2251" s="30" t="s">
        <v>498</v>
      </c>
      <c r="M2251" s="37" t="s">
        <v>77</v>
      </c>
    </row>
    <row r="2252" spans="12:13" x14ac:dyDescent="0.2">
      <c r="L2252" s="29" t="s">
        <v>1608</v>
      </c>
      <c r="M2252" s="36" t="s">
        <v>77</v>
      </c>
    </row>
    <row r="2253" spans="12:13" x14ac:dyDescent="0.2">
      <c r="L2253" s="30" t="s">
        <v>214</v>
      </c>
      <c r="M2253" s="37" t="s">
        <v>77</v>
      </c>
    </row>
    <row r="2254" spans="12:13" x14ac:dyDescent="0.2">
      <c r="L2254" s="29" t="s">
        <v>1609</v>
      </c>
      <c r="M2254" s="36" t="s">
        <v>77</v>
      </c>
    </row>
    <row r="2255" spans="12:13" x14ac:dyDescent="0.2">
      <c r="L2255" s="30" t="s">
        <v>1610</v>
      </c>
      <c r="M2255" s="37" t="s">
        <v>77</v>
      </c>
    </row>
    <row r="2256" spans="12:13" x14ac:dyDescent="0.2">
      <c r="L2256" s="29" t="s">
        <v>1257</v>
      </c>
      <c r="M2256" s="36" t="s">
        <v>77</v>
      </c>
    </row>
    <row r="2257" spans="12:13" x14ac:dyDescent="0.2">
      <c r="L2257" s="30" t="s">
        <v>1611</v>
      </c>
      <c r="M2257" s="37" t="s">
        <v>77</v>
      </c>
    </row>
    <row r="2258" spans="12:13" x14ac:dyDescent="0.2">
      <c r="L2258" s="29" t="s">
        <v>1612</v>
      </c>
      <c r="M2258" s="36" t="s">
        <v>77</v>
      </c>
    </row>
    <row r="2259" spans="12:13" x14ac:dyDescent="0.2">
      <c r="L2259" s="30" t="s">
        <v>1613</v>
      </c>
      <c r="M2259" s="37" t="s">
        <v>77</v>
      </c>
    </row>
    <row r="2260" spans="12:13" x14ac:dyDescent="0.2">
      <c r="L2260" s="29" t="s">
        <v>1614</v>
      </c>
      <c r="M2260" s="36" t="s">
        <v>77</v>
      </c>
    </row>
    <row r="2261" spans="12:13" x14ac:dyDescent="0.2">
      <c r="L2261" s="30" t="s">
        <v>697</v>
      </c>
      <c r="M2261" s="37" t="s">
        <v>77</v>
      </c>
    </row>
    <row r="2262" spans="12:13" x14ac:dyDescent="0.2">
      <c r="L2262" s="29" t="s">
        <v>325</v>
      </c>
      <c r="M2262" s="36" t="s">
        <v>77</v>
      </c>
    </row>
    <row r="2263" spans="12:13" x14ac:dyDescent="0.2">
      <c r="L2263" s="30" t="s">
        <v>328</v>
      </c>
      <c r="M2263" s="37" t="s">
        <v>77</v>
      </c>
    </row>
    <row r="2264" spans="12:13" x14ac:dyDescent="0.2">
      <c r="L2264" s="29" t="s">
        <v>699</v>
      </c>
      <c r="M2264" s="36" t="s">
        <v>77</v>
      </c>
    </row>
    <row r="2265" spans="12:13" x14ac:dyDescent="0.2">
      <c r="L2265" s="30" t="s">
        <v>1615</v>
      </c>
      <c r="M2265" s="37" t="s">
        <v>77</v>
      </c>
    </row>
    <row r="2266" spans="12:13" x14ac:dyDescent="0.2">
      <c r="L2266" s="29" t="s">
        <v>749</v>
      </c>
      <c r="M2266" s="36" t="s">
        <v>77</v>
      </c>
    </row>
    <row r="2267" spans="12:13" x14ac:dyDescent="0.2">
      <c r="L2267" s="30" t="s">
        <v>842</v>
      </c>
      <c r="M2267" s="37" t="s">
        <v>77</v>
      </c>
    </row>
    <row r="2268" spans="12:13" x14ac:dyDescent="0.2">
      <c r="L2268" s="29" t="s">
        <v>1393</v>
      </c>
      <c r="M2268" s="36" t="s">
        <v>77</v>
      </c>
    </row>
    <row r="2269" spans="12:13" x14ac:dyDescent="0.2">
      <c r="L2269" s="30" t="s">
        <v>236</v>
      </c>
      <c r="M2269" s="37" t="s">
        <v>77</v>
      </c>
    </row>
    <row r="2270" spans="12:13" x14ac:dyDescent="0.2">
      <c r="L2270" s="29" t="s">
        <v>1616</v>
      </c>
      <c r="M2270" s="36" t="s">
        <v>77</v>
      </c>
    </row>
    <row r="2271" spans="12:13" x14ac:dyDescent="0.2">
      <c r="L2271" s="30" t="s">
        <v>237</v>
      </c>
      <c r="M2271" s="37" t="s">
        <v>77</v>
      </c>
    </row>
    <row r="2272" spans="12:13" x14ac:dyDescent="0.2">
      <c r="L2272" s="29" t="s">
        <v>334</v>
      </c>
      <c r="M2272" s="36" t="s">
        <v>77</v>
      </c>
    </row>
    <row r="2273" spans="12:13" x14ac:dyDescent="0.2">
      <c r="L2273" s="30" t="s">
        <v>239</v>
      </c>
      <c r="M2273" s="37" t="s">
        <v>77</v>
      </c>
    </row>
    <row r="2274" spans="12:13" x14ac:dyDescent="0.2">
      <c r="L2274" s="29" t="s">
        <v>1617</v>
      </c>
      <c r="M2274" s="36" t="s">
        <v>77</v>
      </c>
    </row>
    <row r="2275" spans="12:13" x14ac:dyDescent="0.2">
      <c r="L2275" s="30" t="s">
        <v>1618</v>
      </c>
      <c r="M2275" s="37" t="s">
        <v>77</v>
      </c>
    </row>
    <row r="2276" spans="12:13" x14ac:dyDescent="0.2">
      <c r="L2276" s="29" t="s">
        <v>244</v>
      </c>
      <c r="M2276" s="36" t="s">
        <v>77</v>
      </c>
    </row>
    <row r="2277" spans="12:13" x14ac:dyDescent="0.2">
      <c r="L2277" s="30" t="s">
        <v>1619</v>
      </c>
      <c r="M2277" s="37" t="s">
        <v>77</v>
      </c>
    </row>
    <row r="2278" spans="12:13" x14ac:dyDescent="0.2">
      <c r="L2278" s="29" t="s">
        <v>1620</v>
      </c>
      <c r="M2278" s="36" t="s">
        <v>77</v>
      </c>
    </row>
    <row r="2279" spans="12:13" x14ac:dyDescent="0.2">
      <c r="L2279" s="30" t="s">
        <v>1316</v>
      </c>
      <c r="M2279" s="37" t="s">
        <v>77</v>
      </c>
    </row>
    <row r="2280" spans="12:13" x14ac:dyDescent="0.2">
      <c r="L2280" s="29" t="s">
        <v>247</v>
      </c>
      <c r="M2280" s="36" t="s">
        <v>77</v>
      </c>
    </row>
    <row r="2281" spans="12:13" x14ac:dyDescent="0.2">
      <c r="L2281" s="30" t="s">
        <v>1621</v>
      </c>
      <c r="M2281" s="37" t="s">
        <v>77</v>
      </c>
    </row>
    <row r="2282" spans="12:13" x14ac:dyDescent="0.2">
      <c r="L2282" s="29" t="s">
        <v>1622</v>
      </c>
      <c r="M2282" s="36" t="s">
        <v>77</v>
      </c>
    </row>
    <row r="2283" spans="12:13" x14ac:dyDescent="0.2">
      <c r="L2283" s="30" t="s">
        <v>1623</v>
      </c>
      <c r="M2283" s="37" t="s">
        <v>77</v>
      </c>
    </row>
    <row r="2284" spans="12:13" x14ac:dyDescent="0.2">
      <c r="L2284" s="29" t="s">
        <v>1624</v>
      </c>
      <c r="M2284" s="36" t="s">
        <v>77</v>
      </c>
    </row>
    <row r="2285" spans="12:13" x14ac:dyDescent="0.2">
      <c r="L2285" s="30" t="s">
        <v>1625</v>
      </c>
      <c r="M2285" s="37" t="s">
        <v>77</v>
      </c>
    </row>
    <row r="2286" spans="12:13" x14ac:dyDescent="0.2">
      <c r="L2286" s="29" t="s">
        <v>725</v>
      </c>
      <c r="M2286" s="36" t="s">
        <v>77</v>
      </c>
    </row>
    <row r="2287" spans="12:13" x14ac:dyDescent="0.2">
      <c r="L2287" s="30" t="s">
        <v>1626</v>
      </c>
      <c r="M2287" s="37" t="s">
        <v>77</v>
      </c>
    </row>
    <row r="2288" spans="12:13" x14ac:dyDescent="0.2">
      <c r="L2288" s="29" t="s">
        <v>257</v>
      </c>
      <c r="M2288" s="36" t="s">
        <v>77</v>
      </c>
    </row>
    <row r="2289" spans="12:13" x14ac:dyDescent="0.2">
      <c r="L2289" s="30" t="s">
        <v>258</v>
      </c>
      <c r="M2289" s="37" t="s">
        <v>77</v>
      </c>
    </row>
    <row r="2290" spans="12:13" x14ac:dyDescent="0.2">
      <c r="L2290" s="29" t="s">
        <v>1627</v>
      </c>
      <c r="M2290" s="36" t="s">
        <v>77</v>
      </c>
    </row>
    <row r="2291" spans="12:13" x14ac:dyDescent="0.2">
      <c r="L2291" s="30" t="s">
        <v>1457</v>
      </c>
      <c r="M2291" s="37" t="s">
        <v>77</v>
      </c>
    </row>
    <row r="2292" spans="12:13" x14ac:dyDescent="0.2">
      <c r="L2292" s="29" t="s">
        <v>1628</v>
      </c>
      <c r="M2292" s="36" t="s">
        <v>77</v>
      </c>
    </row>
    <row r="2293" spans="12:13" x14ac:dyDescent="0.2">
      <c r="L2293" s="30" t="s">
        <v>260</v>
      </c>
      <c r="M2293" s="37" t="s">
        <v>77</v>
      </c>
    </row>
    <row r="2294" spans="12:13" x14ac:dyDescent="0.2">
      <c r="L2294" s="29" t="s">
        <v>1629</v>
      </c>
      <c r="M2294" s="36" t="s">
        <v>77</v>
      </c>
    </row>
    <row r="2295" spans="12:13" x14ac:dyDescent="0.2">
      <c r="L2295" s="30" t="s">
        <v>262</v>
      </c>
      <c r="M2295" s="37" t="s">
        <v>77</v>
      </c>
    </row>
    <row r="2296" spans="12:13" x14ac:dyDescent="0.2">
      <c r="L2296" s="29" t="s">
        <v>1630</v>
      </c>
      <c r="M2296" s="36" t="s">
        <v>77</v>
      </c>
    </row>
    <row r="2297" spans="12:13" x14ac:dyDescent="0.2">
      <c r="L2297" s="30" t="s">
        <v>1631</v>
      </c>
      <c r="M2297" s="37" t="s">
        <v>77</v>
      </c>
    </row>
    <row r="2298" spans="12:13" x14ac:dyDescent="0.2">
      <c r="L2298" s="29" t="s">
        <v>1632</v>
      </c>
      <c r="M2298" s="36" t="s">
        <v>77</v>
      </c>
    </row>
    <row r="2299" spans="12:13" x14ac:dyDescent="0.2">
      <c r="L2299" s="30" t="s">
        <v>1023</v>
      </c>
      <c r="M2299" s="37" t="s">
        <v>77</v>
      </c>
    </row>
    <row r="2300" spans="12:13" x14ac:dyDescent="0.2">
      <c r="L2300" s="29" t="s">
        <v>775</v>
      </c>
      <c r="M2300" s="36" t="s">
        <v>77</v>
      </c>
    </row>
    <row r="2301" spans="12:13" x14ac:dyDescent="0.2">
      <c r="L2301" s="30" t="s">
        <v>1633</v>
      </c>
      <c r="M2301" s="37" t="s">
        <v>77</v>
      </c>
    </row>
    <row r="2302" spans="12:13" x14ac:dyDescent="0.2">
      <c r="L2302" s="29" t="s">
        <v>1409</v>
      </c>
      <c r="M2302" s="36" t="s">
        <v>77</v>
      </c>
    </row>
    <row r="2303" spans="12:13" x14ac:dyDescent="0.2">
      <c r="L2303" s="30" t="s">
        <v>367</v>
      </c>
      <c r="M2303" s="37" t="s">
        <v>77</v>
      </c>
    </row>
    <row r="2304" spans="12:13" x14ac:dyDescent="0.2">
      <c r="L2304" s="29" t="s">
        <v>1634</v>
      </c>
      <c r="M2304" s="36" t="s">
        <v>77</v>
      </c>
    </row>
    <row r="2305" spans="12:13" x14ac:dyDescent="0.2">
      <c r="L2305" s="30" t="s">
        <v>644</v>
      </c>
      <c r="M2305" s="37" t="s">
        <v>77</v>
      </c>
    </row>
    <row r="2306" spans="12:13" x14ac:dyDescent="0.2">
      <c r="L2306" s="29" t="s">
        <v>272</v>
      </c>
      <c r="M2306" s="36" t="s">
        <v>77</v>
      </c>
    </row>
    <row r="2307" spans="12:13" x14ac:dyDescent="0.2">
      <c r="L2307" s="30" t="s">
        <v>645</v>
      </c>
      <c r="M2307" s="37" t="s">
        <v>77</v>
      </c>
    </row>
    <row r="2308" spans="12:13" x14ac:dyDescent="0.2">
      <c r="L2308" s="29" t="s">
        <v>1635</v>
      </c>
      <c r="M2308" s="36" t="s">
        <v>77</v>
      </c>
    </row>
    <row r="2309" spans="12:13" x14ac:dyDescent="0.2">
      <c r="L2309" s="30" t="s">
        <v>1413</v>
      </c>
      <c r="M2309" s="37" t="s">
        <v>77</v>
      </c>
    </row>
    <row r="2310" spans="12:13" x14ac:dyDescent="0.2">
      <c r="L2310" s="29" t="s">
        <v>1025</v>
      </c>
      <c r="M2310" s="36" t="s">
        <v>77</v>
      </c>
    </row>
    <row r="2311" spans="12:13" x14ac:dyDescent="0.2">
      <c r="L2311" s="30" t="s">
        <v>1045</v>
      </c>
      <c r="M2311" s="37" t="s">
        <v>75</v>
      </c>
    </row>
    <row r="2312" spans="12:13" x14ac:dyDescent="0.2">
      <c r="L2312" s="29" t="s">
        <v>490</v>
      </c>
      <c r="M2312" s="36" t="s">
        <v>75</v>
      </c>
    </row>
    <row r="2313" spans="12:13" x14ac:dyDescent="0.2">
      <c r="L2313" s="30" t="s">
        <v>1636</v>
      </c>
      <c r="M2313" s="37" t="s">
        <v>75</v>
      </c>
    </row>
    <row r="2314" spans="12:13" x14ac:dyDescent="0.2">
      <c r="L2314" s="29" t="s">
        <v>1637</v>
      </c>
      <c r="M2314" s="36" t="s">
        <v>75</v>
      </c>
    </row>
    <row r="2315" spans="12:13" x14ac:dyDescent="0.2">
      <c r="L2315" s="30" t="s">
        <v>272</v>
      </c>
      <c r="M2315" s="37" t="s">
        <v>75</v>
      </c>
    </row>
    <row r="2316" spans="12:13" x14ac:dyDescent="0.2">
      <c r="L2316" s="29" t="s">
        <v>1638</v>
      </c>
      <c r="M2316" s="36" t="s">
        <v>74</v>
      </c>
    </row>
    <row r="2317" spans="12:13" x14ac:dyDescent="0.2">
      <c r="L2317" s="30" t="s">
        <v>1639</v>
      </c>
      <c r="M2317" s="37" t="s">
        <v>74</v>
      </c>
    </row>
    <row r="2318" spans="12:13" x14ac:dyDescent="0.2">
      <c r="L2318" s="29" t="s">
        <v>1640</v>
      </c>
      <c r="M2318" s="36" t="s">
        <v>74</v>
      </c>
    </row>
    <row r="2319" spans="12:13" x14ac:dyDescent="0.2">
      <c r="L2319" s="30" t="s">
        <v>830</v>
      </c>
      <c r="M2319" s="37" t="s">
        <v>74</v>
      </c>
    </row>
    <row r="2320" spans="12:13" x14ac:dyDescent="0.2">
      <c r="L2320" s="29" t="s">
        <v>1641</v>
      </c>
      <c r="M2320" s="36" t="s">
        <v>74</v>
      </c>
    </row>
    <row r="2321" spans="12:13" x14ac:dyDescent="0.2">
      <c r="L2321" s="30" t="s">
        <v>1642</v>
      </c>
      <c r="M2321" s="37" t="s">
        <v>74</v>
      </c>
    </row>
    <row r="2322" spans="12:13" x14ac:dyDescent="0.2">
      <c r="L2322" s="29" t="s">
        <v>1420</v>
      </c>
      <c r="M2322" s="36" t="s">
        <v>74</v>
      </c>
    </row>
    <row r="2323" spans="12:13" x14ac:dyDescent="0.2">
      <c r="L2323" s="30" t="s">
        <v>1643</v>
      </c>
      <c r="M2323" s="37" t="s">
        <v>74</v>
      </c>
    </row>
    <row r="2324" spans="12:13" x14ac:dyDescent="0.2">
      <c r="L2324" s="29" t="s">
        <v>215</v>
      </c>
      <c r="M2324" s="36" t="s">
        <v>74</v>
      </c>
    </row>
    <row r="2325" spans="12:13" x14ac:dyDescent="0.2">
      <c r="L2325" s="30" t="s">
        <v>1644</v>
      </c>
      <c r="M2325" s="37" t="s">
        <v>74</v>
      </c>
    </row>
    <row r="2326" spans="12:13" x14ac:dyDescent="0.2">
      <c r="L2326" s="29" t="s">
        <v>217</v>
      </c>
      <c r="M2326" s="36" t="s">
        <v>74</v>
      </c>
    </row>
    <row r="2327" spans="12:13" x14ac:dyDescent="0.2">
      <c r="L2327" s="30" t="s">
        <v>1612</v>
      </c>
      <c r="M2327" s="37" t="s">
        <v>74</v>
      </c>
    </row>
    <row r="2328" spans="12:13" x14ac:dyDescent="0.2">
      <c r="L2328" s="29" t="s">
        <v>1645</v>
      </c>
      <c r="M2328" s="36" t="s">
        <v>74</v>
      </c>
    </row>
    <row r="2329" spans="12:13" x14ac:dyDescent="0.2">
      <c r="L2329" s="30" t="s">
        <v>1646</v>
      </c>
      <c r="M2329" s="37" t="s">
        <v>74</v>
      </c>
    </row>
    <row r="2330" spans="12:13" x14ac:dyDescent="0.2">
      <c r="L2330" s="29" t="s">
        <v>1647</v>
      </c>
      <c r="M2330" s="36" t="s">
        <v>74</v>
      </c>
    </row>
    <row r="2331" spans="12:13" x14ac:dyDescent="0.2">
      <c r="L2331" s="30" t="s">
        <v>1648</v>
      </c>
      <c r="M2331" s="37" t="s">
        <v>74</v>
      </c>
    </row>
    <row r="2332" spans="12:13" x14ac:dyDescent="0.2">
      <c r="L2332" s="29" t="s">
        <v>1649</v>
      </c>
      <c r="M2332" s="36" t="s">
        <v>74</v>
      </c>
    </row>
    <row r="2333" spans="12:13" x14ac:dyDescent="0.2">
      <c r="L2333" s="30" t="s">
        <v>1033</v>
      </c>
      <c r="M2333" s="37" t="s">
        <v>74</v>
      </c>
    </row>
    <row r="2334" spans="12:13" x14ac:dyDescent="0.2">
      <c r="L2334" s="29" t="s">
        <v>1650</v>
      </c>
      <c r="M2334" s="36" t="s">
        <v>74</v>
      </c>
    </row>
    <row r="2335" spans="12:13" x14ac:dyDescent="0.2">
      <c r="L2335" s="30" t="s">
        <v>482</v>
      </c>
      <c r="M2335" s="37" t="s">
        <v>74</v>
      </c>
    </row>
    <row r="2336" spans="12:13" x14ac:dyDescent="0.2">
      <c r="L2336" s="29" t="s">
        <v>1651</v>
      </c>
      <c r="M2336" s="36" t="s">
        <v>74</v>
      </c>
    </row>
    <row r="2337" spans="12:13" x14ac:dyDescent="0.2">
      <c r="L2337" s="30" t="s">
        <v>1652</v>
      </c>
      <c r="M2337" s="37" t="s">
        <v>74</v>
      </c>
    </row>
    <row r="2338" spans="12:13" x14ac:dyDescent="0.2">
      <c r="L2338" s="29" t="s">
        <v>1653</v>
      </c>
      <c r="M2338" s="36" t="s">
        <v>74</v>
      </c>
    </row>
    <row r="2339" spans="12:13" x14ac:dyDescent="0.2">
      <c r="L2339" s="30" t="s">
        <v>850</v>
      </c>
      <c r="M2339" s="37" t="s">
        <v>74</v>
      </c>
    </row>
    <row r="2340" spans="12:13" x14ac:dyDescent="0.2">
      <c r="L2340" s="29" t="s">
        <v>1654</v>
      </c>
      <c r="M2340" s="36" t="s">
        <v>74</v>
      </c>
    </row>
    <row r="2341" spans="12:13" x14ac:dyDescent="0.2">
      <c r="L2341" s="30" t="s">
        <v>1655</v>
      </c>
      <c r="M2341" s="37" t="s">
        <v>74</v>
      </c>
    </row>
    <row r="2342" spans="12:13" x14ac:dyDescent="0.2">
      <c r="L2342" s="29" t="s">
        <v>601</v>
      </c>
      <c r="M2342" s="36" t="s">
        <v>74</v>
      </c>
    </row>
    <row r="2343" spans="12:13" x14ac:dyDescent="0.2">
      <c r="L2343" s="30" t="s">
        <v>1656</v>
      </c>
      <c r="M2343" s="37" t="s">
        <v>74</v>
      </c>
    </row>
    <row r="2344" spans="12:13" x14ac:dyDescent="0.2">
      <c r="L2344" s="29" t="s">
        <v>1316</v>
      </c>
      <c r="M2344" s="36" t="s">
        <v>74</v>
      </c>
    </row>
    <row r="2345" spans="12:13" x14ac:dyDescent="0.2">
      <c r="L2345" s="30" t="s">
        <v>606</v>
      </c>
      <c r="M2345" s="37" t="s">
        <v>74</v>
      </c>
    </row>
    <row r="2346" spans="12:13" x14ac:dyDescent="0.2">
      <c r="L2346" s="29" t="s">
        <v>248</v>
      </c>
      <c r="M2346" s="36" t="s">
        <v>74</v>
      </c>
    </row>
    <row r="2347" spans="12:13" x14ac:dyDescent="0.2">
      <c r="L2347" s="30" t="s">
        <v>1657</v>
      </c>
      <c r="M2347" s="37" t="s">
        <v>74</v>
      </c>
    </row>
    <row r="2348" spans="12:13" x14ac:dyDescent="0.2">
      <c r="L2348" s="29" t="s">
        <v>1658</v>
      </c>
      <c r="M2348" s="36" t="s">
        <v>74</v>
      </c>
    </row>
    <row r="2349" spans="12:13" x14ac:dyDescent="0.2">
      <c r="L2349" s="30" t="s">
        <v>254</v>
      </c>
      <c r="M2349" s="37" t="s">
        <v>74</v>
      </c>
    </row>
    <row r="2350" spans="12:13" x14ac:dyDescent="0.2">
      <c r="L2350" s="29" t="s">
        <v>1659</v>
      </c>
      <c r="M2350" s="36" t="s">
        <v>74</v>
      </c>
    </row>
    <row r="2351" spans="12:13" x14ac:dyDescent="0.2">
      <c r="L2351" s="30" t="s">
        <v>1660</v>
      </c>
      <c r="M2351" s="37" t="s">
        <v>74</v>
      </c>
    </row>
    <row r="2352" spans="12:13" x14ac:dyDescent="0.2">
      <c r="L2352" s="29" t="s">
        <v>615</v>
      </c>
      <c r="M2352" s="36" t="s">
        <v>74</v>
      </c>
    </row>
    <row r="2353" spans="12:13" x14ac:dyDescent="0.2">
      <c r="L2353" s="30" t="s">
        <v>1661</v>
      </c>
      <c r="M2353" s="37" t="s">
        <v>74</v>
      </c>
    </row>
    <row r="2354" spans="12:13" x14ac:dyDescent="0.2">
      <c r="L2354" s="29" t="s">
        <v>261</v>
      </c>
      <c r="M2354" s="36" t="s">
        <v>74</v>
      </c>
    </row>
    <row r="2355" spans="12:13" x14ac:dyDescent="0.2">
      <c r="L2355" s="30" t="s">
        <v>730</v>
      </c>
      <c r="M2355" s="37" t="s">
        <v>74</v>
      </c>
    </row>
    <row r="2356" spans="12:13" x14ac:dyDescent="0.2">
      <c r="L2356" s="29" t="s">
        <v>1662</v>
      </c>
      <c r="M2356" s="36" t="s">
        <v>74</v>
      </c>
    </row>
    <row r="2357" spans="12:13" x14ac:dyDescent="0.2">
      <c r="L2357" s="30" t="s">
        <v>1663</v>
      </c>
      <c r="M2357" s="37" t="s">
        <v>74</v>
      </c>
    </row>
    <row r="2358" spans="12:13" x14ac:dyDescent="0.2">
      <c r="L2358" s="29" t="s">
        <v>267</v>
      </c>
      <c r="M2358" s="36" t="s">
        <v>74</v>
      </c>
    </row>
    <row r="2359" spans="12:13" x14ac:dyDescent="0.2">
      <c r="L2359" s="30" t="s">
        <v>367</v>
      </c>
      <c r="M2359" s="37" t="s">
        <v>74</v>
      </c>
    </row>
    <row r="2360" spans="12:13" x14ac:dyDescent="0.2">
      <c r="L2360" s="29" t="s">
        <v>1664</v>
      </c>
      <c r="M2360" s="36" t="s">
        <v>74</v>
      </c>
    </row>
    <row r="2361" spans="12:13" x14ac:dyDescent="0.2">
      <c r="L2361" s="30" t="s">
        <v>1025</v>
      </c>
      <c r="M2361" s="37" t="s">
        <v>74</v>
      </c>
    </row>
    <row r="2362" spans="12:13" x14ac:dyDescent="0.2">
      <c r="L2362" s="29" t="s">
        <v>1665</v>
      </c>
      <c r="M2362" s="36" t="s">
        <v>73</v>
      </c>
    </row>
    <row r="2363" spans="12:13" x14ac:dyDescent="0.2">
      <c r="L2363" s="30" t="s">
        <v>1666</v>
      </c>
      <c r="M2363" s="37" t="s">
        <v>73</v>
      </c>
    </row>
    <row r="2364" spans="12:13" x14ac:dyDescent="0.2">
      <c r="L2364" s="29" t="s">
        <v>1667</v>
      </c>
      <c r="M2364" s="36" t="s">
        <v>73</v>
      </c>
    </row>
    <row r="2365" spans="12:13" x14ac:dyDescent="0.2">
      <c r="L2365" s="30" t="s">
        <v>1668</v>
      </c>
      <c r="M2365" s="37" t="s">
        <v>73</v>
      </c>
    </row>
    <row r="2366" spans="12:13" x14ac:dyDescent="0.2">
      <c r="L2366" s="29" t="s">
        <v>1669</v>
      </c>
      <c r="M2366" s="36" t="s">
        <v>73</v>
      </c>
    </row>
    <row r="2367" spans="12:13" x14ac:dyDescent="0.2">
      <c r="L2367" s="30" t="s">
        <v>692</v>
      </c>
      <c r="M2367" s="37" t="s">
        <v>73</v>
      </c>
    </row>
    <row r="2368" spans="12:13" x14ac:dyDescent="0.2">
      <c r="L2368" s="29" t="s">
        <v>1670</v>
      </c>
      <c r="M2368" s="36" t="s">
        <v>73</v>
      </c>
    </row>
    <row r="2369" spans="12:13" x14ac:dyDescent="0.2">
      <c r="L2369" s="30" t="s">
        <v>1295</v>
      </c>
      <c r="M2369" s="37" t="s">
        <v>73</v>
      </c>
    </row>
    <row r="2370" spans="12:13" x14ac:dyDescent="0.2">
      <c r="L2370" s="29" t="s">
        <v>375</v>
      </c>
      <c r="M2370" s="36" t="s">
        <v>73</v>
      </c>
    </row>
    <row r="2371" spans="12:13" x14ac:dyDescent="0.2">
      <c r="L2371" s="30" t="s">
        <v>909</v>
      </c>
      <c r="M2371" s="37" t="s">
        <v>73</v>
      </c>
    </row>
    <row r="2372" spans="12:13" x14ac:dyDescent="0.2">
      <c r="L2372" s="29" t="s">
        <v>1671</v>
      </c>
      <c r="M2372" s="36" t="s">
        <v>73</v>
      </c>
    </row>
    <row r="2373" spans="12:13" x14ac:dyDescent="0.2">
      <c r="L2373" s="30" t="s">
        <v>323</v>
      </c>
      <c r="M2373" s="37" t="s">
        <v>73</v>
      </c>
    </row>
    <row r="2374" spans="12:13" x14ac:dyDescent="0.2">
      <c r="L2374" s="29" t="s">
        <v>221</v>
      </c>
      <c r="M2374" s="36" t="s">
        <v>73</v>
      </c>
    </row>
    <row r="2375" spans="12:13" x14ac:dyDescent="0.2">
      <c r="L2375" s="30" t="s">
        <v>1672</v>
      </c>
      <c r="M2375" s="37" t="s">
        <v>73</v>
      </c>
    </row>
    <row r="2376" spans="12:13" x14ac:dyDescent="0.2">
      <c r="L2376" s="29" t="s">
        <v>1673</v>
      </c>
      <c r="M2376" s="36" t="s">
        <v>73</v>
      </c>
    </row>
    <row r="2377" spans="12:13" x14ac:dyDescent="0.2">
      <c r="L2377" s="30" t="s">
        <v>441</v>
      </c>
      <c r="M2377" s="37" t="s">
        <v>73</v>
      </c>
    </row>
    <row r="2378" spans="12:13" x14ac:dyDescent="0.2">
      <c r="L2378" s="29" t="s">
        <v>1674</v>
      </c>
      <c r="M2378" s="36" t="s">
        <v>73</v>
      </c>
    </row>
    <row r="2379" spans="12:13" x14ac:dyDescent="0.2">
      <c r="L2379" s="30" t="s">
        <v>1675</v>
      </c>
      <c r="M2379" s="37" t="s">
        <v>73</v>
      </c>
    </row>
    <row r="2380" spans="12:13" x14ac:dyDescent="0.2">
      <c r="L2380" s="29" t="s">
        <v>1301</v>
      </c>
      <c r="M2380" s="36" t="s">
        <v>73</v>
      </c>
    </row>
    <row r="2381" spans="12:13" x14ac:dyDescent="0.2">
      <c r="L2381" s="30" t="s">
        <v>1556</v>
      </c>
      <c r="M2381" s="37" t="s">
        <v>73</v>
      </c>
    </row>
    <row r="2382" spans="12:13" x14ac:dyDescent="0.2">
      <c r="L2382" s="29" t="s">
        <v>445</v>
      </c>
      <c r="M2382" s="36" t="s">
        <v>73</v>
      </c>
    </row>
    <row r="2383" spans="12:13" x14ac:dyDescent="0.2">
      <c r="L2383" s="30" t="s">
        <v>1676</v>
      </c>
      <c r="M2383" s="37" t="s">
        <v>73</v>
      </c>
    </row>
    <row r="2384" spans="12:13" x14ac:dyDescent="0.2">
      <c r="L2384" s="29" t="s">
        <v>1677</v>
      </c>
      <c r="M2384" s="36" t="s">
        <v>73</v>
      </c>
    </row>
    <row r="2385" spans="12:13" x14ac:dyDescent="0.2">
      <c r="L2385" s="30" t="s">
        <v>1678</v>
      </c>
      <c r="M2385" s="37" t="s">
        <v>73</v>
      </c>
    </row>
    <row r="2386" spans="12:13" x14ac:dyDescent="0.2">
      <c r="L2386" s="29" t="s">
        <v>336</v>
      </c>
      <c r="M2386" s="36" t="s">
        <v>73</v>
      </c>
    </row>
    <row r="2387" spans="12:13" x14ac:dyDescent="0.2">
      <c r="L2387" s="30" t="s">
        <v>1679</v>
      </c>
      <c r="M2387" s="37" t="s">
        <v>73</v>
      </c>
    </row>
    <row r="2388" spans="12:13" x14ac:dyDescent="0.2">
      <c r="L2388" s="29" t="s">
        <v>1680</v>
      </c>
      <c r="M2388" s="36" t="s">
        <v>73</v>
      </c>
    </row>
    <row r="2389" spans="12:13" x14ac:dyDescent="0.2">
      <c r="L2389" s="30" t="s">
        <v>1681</v>
      </c>
      <c r="M2389" s="37" t="s">
        <v>73</v>
      </c>
    </row>
    <row r="2390" spans="12:13" x14ac:dyDescent="0.2">
      <c r="L2390" s="29" t="s">
        <v>1682</v>
      </c>
      <c r="M2390" s="36" t="s">
        <v>73</v>
      </c>
    </row>
    <row r="2391" spans="12:13" x14ac:dyDescent="0.2">
      <c r="L2391" s="30" t="s">
        <v>1683</v>
      </c>
      <c r="M2391" s="37" t="s">
        <v>73</v>
      </c>
    </row>
    <row r="2392" spans="12:13" x14ac:dyDescent="0.2">
      <c r="L2392" s="29" t="s">
        <v>1369</v>
      </c>
      <c r="M2392" s="36" t="s">
        <v>73</v>
      </c>
    </row>
    <row r="2393" spans="12:13" x14ac:dyDescent="0.2">
      <c r="L2393" s="30" t="s">
        <v>1560</v>
      </c>
      <c r="M2393" s="37" t="s">
        <v>73</v>
      </c>
    </row>
    <row r="2394" spans="12:13" x14ac:dyDescent="0.2">
      <c r="L2394" s="29" t="s">
        <v>1684</v>
      </c>
      <c r="M2394" s="36" t="s">
        <v>73</v>
      </c>
    </row>
    <row r="2395" spans="12:13" x14ac:dyDescent="0.2">
      <c r="L2395" s="30" t="s">
        <v>1448</v>
      </c>
      <c r="M2395" s="37" t="s">
        <v>73</v>
      </c>
    </row>
    <row r="2396" spans="12:13" x14ac:dyDescent="0.2">
      <c r="L2396" s="29" t="s">
        <v>243</v>
      </c>
      <c r="M2396" s="36" t="s">
        <v>73</v>
      </c>
    </row>
    <row r="2397" spans="12:13" x14ac:dyDescent="0.2">
      <c r="L2397" s="30" t="s">
        <v>1685</v>
      </c>
      <c r="M2397" s="37" t="s">
        <v>73</v>
      </c>
    </row>
    <row r="2398" spans="12:13" x14ac:dyDescent="0.2">
      <c r="L2398" s="29" t="s">
        <v>604</v>
      </c>
      <c r="M2398" s="36" t="s">
        <v>73</v>
      </c>
    </row>
    <row r="2399" spans="12:13" x14ac:dyDescent="0.2">
      <c r="L2399" s="30" t="s">
        <v>1686</v>
      </c>
      <c r="M2399" s="37" t="s">
        <v>73</v>
      </c>
    </row>
    <row r="2400" spans="12:13" x14ac:dyDescent="0.2">
      <c r="L2400" s="29" t="s">
        <v>388</v>
      </c>
      <c r="M2400" s="36" t="s">
        <v>73</v>
      </c>
    </row>
    <row r="2401" spans="12:13" x14ac:dyDescent="0.2">
      <c r="L2401" s="30" t="s">
        <v>247</v>
      </c>
      <c r="M2401" s="37" t="s">
        <v>73</v>
      </c>
    </row>
    <row r="2402" spans="12:13" x14ac:dyDescent="0.2">
      <c r="L2402" s="29" t="s">
        <v>344</v>
      </c>
      <c r="M2402" s="36" t="s">
        <v>73</v>
      </c>
    </row>
    <row r="2403" spans="12:13" x14ac:dyDescent="0.2">
      <c r="L2403" s="30" t="s">
        <v>1687</v>
      </c>
      <c r="M2403" s="37" t="s">
        <v>73</v>
      </c>
    </row>
    <row r="2404" spans="12:13" x14ac:dyDescent="0.2">
      <c r="L2404" s="29" t="s">
        <v>1688</v>
      </c>
      <c r="M2404" s="36" t="s">
        <v>73</v>
      </c>
    </row>
    <row r="2405" spans="12:13" x14ac:dyDescent="0.2">
      <c r="L2405" s="30" t="s">
        <v>861</v>
      </c>
      <c r="M2405" s="37" t="s">
        <v>73</v>
      </c>
    </row>
    <row r="2406" spans="12:13" x14ac:dyDescent="0.2">
      <c r="L2406" s="29" t="s">
        <v>255</v>
      </c>
      <c r="M2406" s="36" t="s">
        <v>73</v>
      </c>
    </row>
    <row r="2407" spans="12:13" x14ac:dyDescent="0.2">
      <c r="L2407" s="30" t="s">
        <v>862</v>
      </c>
      <c r="M2407" s="37" t="s">
        <v>73</v>
      </c>
    </row>
    <row r="2408" spans="12:13" x14ac:dyDescent="0.2">
      <c r="L2408" s="29" t="s">
        <v>1689</v>
      </c>
      <c r="M2408" s="36" t="s">
        <v>73</v>
      </c>
    </row>
    <row r="2409" spans="12:13" x14ac:dyDescent="0.2">
      <c r="L2409" s="30" t="s">
        <v>1690</v>
      </c>
      <c r="M2409" s="37" t="s">
        <v>73</v>
      </c>
    </row>
    <row r="2410" spans="12:13" x14ac:dyDescent="0.2">
      <c r="L2410" s="29" t="s">
        <v>1691</v>
      </c>
      <c r="M2410" s="36" t="s">
        <v>73</v>
      </c>
    </row>
    <row r="2411" spans="12:13" x14ac:dyDescent="0.2">
      <c r="L2411" s="30" t="s">
        <v>1692</v>
      </c>
      <c r="M2411" s="37" t="s">
        <v>73</v>
      </c>
    </row>
    <row r="2412" spans="12:13" x14ac:dyDescent="0.2">
      <c r="L2412" s="29" t="s">
        <v>1153</v>
      </c>
      <c r="M2412" s="36" t="s">
        <v>73</v>
      </c>
    </row>
    <row r="2413" spans="12:13" x14ac:dyDescent="0.2">
      <c r="L2413" s="30" t="s">
        <v>1323</v>
      </c>
      <c r="M2413" s="37" t="s">
        <v>73</v>
      </c>
    </row>
    <row r="2414" spans="12:13" x14ac:dyDescent="0.2">
      <c r="L2414" s="29" t="s">
        <v>1630</v>
      </c>
      <c r="M2414" s="36" t="s">
        <v>73</v>
      </c>
    </row>
    <row r="2415" spans="12:13" x14ac:dyDescent="0.2">
      <c r="L2415" s="30" t="s">
        <v>1693</v>
      </c>
      <c r="M2415" s="37" t="s">
        <v>73</v>
      </c>
    </row>
    <row r="2416" spans="12:13" x14ac:dyDescent="0.2">
      <c r="L2416" s="29" t="s">
        <v>1694</v>
      </c>
      <c r="M2416" s="36" t="s">
        <v>73</v>
      </c>
    </row>
    <row r="2417" spans="12:13" x14ac:dyDescent="0.2">
      <c r="L2417" s="30" t="s">
        <v>1248</v>
      </c>
      <c r="M2417" s="37" t="s">
        <v>73</v>
      </c>
    </row>
    <row r="2418" spans="12:13" x14ac:dyDescent="0.2">
      <c r="L2418" s="29" t="s">
        <v>1695</v>
      </c>
      <c r="M2418" s="36" t="s">
        <v>73</v>
      </c>
    </row>
    <row r="2419" spans="12:13" x14ac:dyDescent="0.2">
      <c r="L2419" s="30" t="s">
        <v>1696</v>
      </c>
      <c r="M2419" s="37" t="s">
        <v>73</v>
      </c>
    </row>
    <row r="2420" spans="12:13" x14ac:dyDescent="0.2">
      <c r="L2420" s="29" t="s">
        <v>1697</v>
      </c>
      <c r="M2420" s="36" t="s">
        <v>73</v>
      </c>
    </row>
    <row r="2421" spans="12:13" x14ac:dyDescent="0.2">
      <c r="L2421" s="30" t="s">
        <v>948</v>
      </c>
      <c r="M2421" s="37" t="s">
        <v>73</v>
      </c>
    </row>
    <row r="2422" spans="12:13" x14ac:dyDescent="0.2">
      <c r="L2422" s="29" t="s">
        <v>1698</v>
      </c>
      <c r="M2422" s="36" t="s">
        <v>73</v>
      </c>
    </row>
    <row r="2423" spans="12:13" x14ac:dyDescent="0.2">
      <c r="L2423" s="30" t="s">
        <v>640</v>
      </c>
      <c r="M2423" s="37" t="s">
        <v>73</v>
      </c>
    </row>
    <row r="2424" spans="12:13" x14ac:dyDescent="0.2">
      <c r="L2424" s="29" t="s">
        <v>367</v>
      </c>
      <c r="M2424" s="36" t="s">
        <v>73</v>
      </c>
    </row>
    <row r="2425" spans="12:13" x14ac:dyDescent="0.2">
      <c r="L2425" s="30" t="s">
        <v>1699</v>
      </c>
      <c r="M2425" s="37" t="s">
        <v>73</v>
      </c>
    </row>
    <row r="2426" spans="12:13" x14ac:dyDescent="0.2">
      <c r="L2426" s="29" t="s">
        <v>1700</v>
      </c>
      <c r="M2426" s="36" t="s">
        <v>73</v>
      </c>
    </row>
    <row r="2427" spans="12:13" x14ac:dyDescent="0.2">
      <c r="L2427" s="30" t="s">
        <v>1701</v>
      </c>
      <c r="M2427" s="37" t="s">
        <v>73</v>
      </c>
    </row>
    <row r="2428" spans="12:13" x14ac:dyDescent="0.2">
      <c r="L2428" s="29" t="s">
        <v>830</v>
      </c>
      <c r="M2428" s="36" t="s">
        <v>72</v>
      </c>
    </row>
    <row r="2429" spans="12:13" x14ac:dyDescent="0.2">
      <c r="L2429" s="30" t="s">
        <v>1605</v>
      </c>
      <c r="M2429" s="37" t="s">
        <v>72</v>
      </c>
    </row>
    <row r="2430" spans="12:13" x14ac:dyDescent="0.2">
      <c r="L2430" s="29" t="s">
        <v>318</v>
      </c>
      <c r="M2430" s="36" t="s">
        <v>72</v>
      </c>
    </row>
    <row r="2431" spans="12:13" x14ac:dyDescent="0.2">
      <c r="L2431" s="30" t="s">
        <v>1702</v>
      </c>
      <c r="M2431" s="37" t="s">
        <v>72</v>
      </c>
    </row>
    <row r="2432" spans="12:13" x14ac:dyDescent="0.2">
      <c r="L2432" s="29" t="s">
        <v>212</v>
      </c>
      <c r="M2432" s="36" t="s">
        <v>72</v>
      </c>
    </row>
    <row r="2433" spans="12:13" x14ac:dyDescent="0.2">
      <c r="L2433" s="30" t="s">
        <v>320</v>
      </c>
      <c r="M2433" s="37" t="s">
        <v>72</v>
      </c>
    </row>
    <row r="2434" spans="12:13" x14ac:dyDescent="0.2">
      <c r="L2434" s="29" t="s">
        <v>909</v>
      </c>
      <c r="M2434" s="36" t="s">
        <v>72</v>
      </c>
    </row>
    <row r="2435" spans="12:13" x14ac:dyDescent="0.2">
      <c r="L2435" s="30" t="s">
        <v>1703</v>
      </c>
      <c r="M2435" s="37" t="s">
        <v>72</v>
      </c>
    </row>
    <row r="2436" spans="12:13" x14ac:dyDescent="0.2">
      <c r="L2436" s="29" t="s">
        <v>321</v>
      </c>
      <c r="M2436" s="36" t="s">
        <v>72</v>
      </c>
    </row>
    <row r="2437" spans="12:13" x14ac:dyDescent="0.2">
      <c r="L2437" s="30" t="s">
        <v>911</v>
      </c>
      <c r="M2437" s="37" t="s">
        <v>72</v>
      </c>
    </row>
    <row r="2438" spans="12:13" x14ac:dyDescent="0.2">
      <c r="L2438" s="29" t="s">
        <v>1704</v>
      </c>
      <c r="M2438" s="36" t="s">
        <v>72</v>
      </c>
    </row>
    <row r="2439" spans="12:13" x14ac:dyDescent="0.2">
      <c r="L2439" s="30" t="s">
        <v>1612</v>
      </c>
      <c r="M2439" s="37" t="s">
        <v>72</v>
      </c>
    </row>
    <row r="2440" spans="12:13" x14ac:dyDescent="0.2">
      <c r="L2440" s="29" t="s">
        <v>1180</v>
      </c>
      <c r="M2440" s="36" t="s">
        <v>72</v>
      </c>
    </row>
    <row r="2441" spans="12:13" x14ac:dyDescent="0.2">
      <c r="L2441" s="30" t="s">
        <v>221</v>
      </c>
      <c r="M2441" s="37" t="s">
        <v>72</v>
      </c>
    </row>
    <row r="2442" spans="12:13" x14ac:dyDescent="0.2">
      <c r="L2442" s="29" t="s">
        <v>1705</v>
      </c>
      <c r="M2442" s="36" t="s">
        <v>72</v>
      </c>
    </row>
    <row r="2443" spans="12:13" x14ac:dyDescent="0.2">
      <c r="L2443" s="30" t="s">
        <v>223</v>
      </c>
      <c r="M2443" s="37" t="s">
        <v>72</v>
      </c>
    </row>
    <row r="2444" spans="12:13" x14ac:dyDescent="0.2">
      <c r="L2444" s="29" t="s">
        <v>1706</v>
      </c>
      <c r="M2444" s="36" t="s">
        <v>72</v>
      </c>
    </row>
    <row r="2445" spans="12:13" x14ac:dyDescent="0.2">
      <c r="L2445" s="30" t="s">
        <v>699</v>
      </c>
      <c r="M2445" s="37" t="s">
        <v>72</v>
      </c>
    </row>
    <row r="2446" spans="12:13" x14ac:dyDescent="0.2">
      <c r="L2446" s="29" t="s">
        <v>1434</v>
      </c>
      <c r="M2446" s="36" t="s">
        <v>72</v>
      </c>
    </row>
    <row r="2447" spans="12:13" x14ac:dyDescent="0.2">
      <c r="L2447" s="30" t="s">
        <v>574</v>
      </c>
      <c r="M2447" s="37" t="s">
        <v>72</v>
      </c>
    </row>
    <row r="2448" spans="12:13" x14ac:dyDescent="0.2">
      <c r="L2448" s="29" t="s">
        <v>232</v>
      </c>
      <c r="M2448" s="36" t="s">
        <v>72</v>
      </c>
    </row>
    <row r="2449" spans="12:13" x14ac:dyDescent="0.2">
      <c r="L2449" s="30" t="s">
        <v>1707</v>
      </c>
      <c r="M2449" s="37" t="s">
        <v>72</v>
      </c>
    </row>
    <row r="2450" spans="12:13" x14ac:dyDescent="0.2">
      <c r="L2450" s="29" t="s">
        <v>1708</v>
      </c>
      <c r="M2450" s="36" t="s">
        <v>72</v>
      </c>
    </row>
    <row r="2451" spans="12:13" x14ac:dyDescent="0.2">
      <c r="L2451" s="30" t="s">
        <v>236</v>
      </c>
      <c r="M2451" s="37" t="s">
        <v>72</v>
      </c>
    </row>
    <row r="2452" spans="12:13" x14ac:dyDescent="0.2">
      <c r="L2452" s="29" t="s">
        <v>1709</v>
      </c>
      <c r="M2452" s="36" t="s">
        <v>72</v>
      </c>
    </row>
    <row r="2453" spans="12:13" x14ac:dyDescent="0.2">
      <c r="L2453" s="30" t="s">
        <v>237</v>
      </c>
      <c r="M2453" s="37" t="s">
        <v>72</v>
      </c>
    </row>
    <row r="2454" spans="12:13" x14ac:dyDescent="0.2">
      <c r="L2454" s="29" t="s">
        <v>753</v>
      </c>
      <c r="M2454" s="36" t="s">
        <v>72</v>
      </c>
    </row>
    <row r="2455" spans="12:13" x14ac:dyDescent="0.2">
      <c r="L2455" s="30" t="s">
        <v>1710</v>
      </c>
      <c r="M2455" s="37" t="s">
        <v>72</v>
      </c>
    </row>
    <row r="2456" spans="12:13" x14ac:dyDescent="0.2">
      <c r="L2456" s="29" t="s">
        <v>1711</v>
      </c>
      <c r="M2456" s="36" t="s">
        <v>72</v>
      </c>
    </row>
    <row r="2457" spans="12:13" x14ac:dyDescent="0.2">
      <c r="L2457" s="30" t="s">
        <v>239</v>
      </c>
      <c r="M2457" s="37" t="s">
        <v>72</v>
      </c>
    </row>
    <row r="2458" spans="12:13" x14ac:dyDescent="0.2">
      <c r="L2458" s="29" t="s">
        <v>706</v>
      </c>
      <c r="M2458" s="36" t="s">
        <v>72</v>
      </c>
    </row>
    <row r="2459" spans="12:13" x14ac:dyDescent="0.2">
      <c r="L2459" s="30" t="s">
        <v>1712</v>
      </c>
      <c r="M2459" s="37" t="s">
        <v>72</v>
      </c>
    </row>
    <row r="2460" spans="12:13" x14ac:dyDescent="0.2">
      <c r="L2460" s="29" t="s">
        <v>513</v>
      </c>
      <c r="M2460" s="36" t="s">
        <v>72</v>
      </c>
    </row>
    <row r="2461" spans="12:13" x14ac:dyDescent="0.2">
      <c r="L2461" s="30" t="s">
        <v>595</v>
      </c>
      <c r="M2461" s="37" t="s">
        <v>72</v>
      </c>
    </row>
    <row r="2462" spans="12:13" x14ac:dyDescent="0.2">
      <c r="L2462" s="29" t="s">
        <v>1713</v>
      </c>
      <c r="M2462" s="36" t="s">
        <v>72</v>
      </c>
    </row>
    <row r="2463" spans="12:13" x14ac:dyDescent="0.2">
      <c r="L2463" s="30" t="s">
        <v>707</v>
      </c>
      <c r="M2463" s="37" t="s">
        <v>72</v>
      </c>
    </row>
    <row r="2464" spans="12:13" x14ac:dyDescent="0.2">
      <c r="L2464" s="29" t="s">
        <v>1714</v>
      </c>
      <c r="M2464" s="36" t="s">
        <v>72</v>
      </c>
    </row>
    <row r="2465" spans="12:13" x14ac:dyDescent="0.2">
      <c r="L2465" s="30" t="s">
        <v>1445</v>
      </c>
      <c r="M2465" s="37" t="s">
        <v>72</v>
      </c>
    </row>
    <row r="2466" spans="12:13" x14ac:dyDescent="0.2">
      <c r="L2466" s="29" t="s">
        <v>708</v>
      </c>
      <c r="M2466" s="36" t="s">
        <v>72</v>
      </c>
    </row>
    <row r="2467" spans="12:13" x14ac:dyDescent="0.2">
      <c r="L2467" s="30" t="s">
        <v>241</v>
      </c>
      <c r="M2467" s="37" t="s">
        <v>72</v>
      </c>
    </row>
    <row r="2468" spans="12:13" x14ac:dyDescent="0.2">
      <c r="L2468" s="29" t="s">
        <v>923</v>
      </c>
      <c r="M2468" s="36" t="s">
        <v>72</v>
      </c>
    </row>
    <row r="2469" spans="12:13" x14ac:dyDescent="0.2">
      <c r="L2469" s="30" t="s">
        <v>242</v>
      </c>
      <c r="M2469" s="37" t="s">
        <v>72</v>
      </c>
    </row>
    <row r="2470" spans="12:13" x14ac:dyDescent="0.2">
      <c r="L2470" s="29" t="s">
        <v>1188</v>
      </c>
      <c r="M2470" s="36" t="s">
        <v>72</v>
      </c>
    </row>
    <row r="2471" spans="12:13" x14ac:dyDescent="0.2">
      <c r="L2471" s="30" t="s">
        <v>243</v>
      </c>
      <c r="M2471" s="37" t="s">
        <v>72</v>
      </c>
    </row>
    <row r="2472" spans="12:13" x14ac:dyDescent="0.2">
      <c r="L2472" s="29" t="s">
        <v>244</v>
      </c>
      <c r="M2472" s="36" t="s">
        <v>72</v>
      </c>
    </row>
    <row r="2473" spans="12:13" x14ac:dyDescent="0.2">
      <c r="L2473" s="30" t="s">
        <v>342</v>
      </c>
      <c r="M2473" s="37" t="s">
        <v>72</v>
      </c>
    </row>
    <row r="2474" spans="12:13" x14ac:dyDescent="0.2">
      <c r="L2474" s="29" t="s">
        <v>715</v>
      </c>
      <c r="M2474" s="36" t="s">
        <v>72</v>
      </c>
    </row>
    <row r="2475" spans="12:13" x14ac:dyDescent="0.2">
      <c r="L2475" s="30" t="s">
        <v>388</v>
      </c>
      <c r="M2475" s="37" t="s">
        <v>72</v>
      </c>
    </row>
    <row r="2476" spans="12:13" x14ac:dyDescent="0.2">
      <c r="L2476" s="29" t="s">
        <v>246</v>
      </c>
      <c r="M2476" s="36" t="s">
        <v>72</v>
      </c>
    </row>
    <row r="2477" spans="12:13" x14ac:dyDescent="0.2">
      <c r="L2477" s="30" t="s">
        <v>247</v>
      </c>
      <c r="M2477" s="37" t="s">
        <v>72</v>
      </c>
    </row>
    <row r="2478" spans="12:13" x14ac:dyDescent="0.2">
      <c r="L2478" s="29" t="s">
        <v>679</v>
      </c>
      <c r="M2478" s="36" t="s">
        <v>72</v>
      </c>
    </row>
    <row r="2479" spans="12:13" x14ac:dyDescent="0.2">
      <c r="L2479" s="30" t="s">
        <v>344</v>
      </c>
      <c r="M2479" s="37" t="s">
        <v>72</v>
      </c>
    </row>
    <row r="2480" spans="12:13" x14ac:dyDescent="0.2">
      <c r="L2480" s="29" t="s">
        <v>1715</v>
      </c>
      <c r="M2480" s="36" t="s">
        <v>72</v>
      </c>
    </row>
    <row r="2481" spans="12:13" x14ac:dyDescent="0.2">
      <c r="L2481" s="30" t="s">
        <v>1716</v>
      </c>
      <c r="M2481" s="37" t="s">
        <v>72</v>
      </c>
    </row>
    <row r="2482" spans="12:13" x14ac:dyDescent="0.2">
      <c r="L2482" s="29" t="s">
        <v>1717</v>
      </c>
      <c r="M2482" s="36" t="s">
        <v>72</v>
      </c>
    </row>
    <row r="2483" spans="12:13" x14ac:dyDescent="0.2">
      <c r="L2483" s="30" t="s">
        <v>251</v>
      </c>
      <c r="M2483" s="37" t="s">
        <v>72</v>
      </c>
    </row>
    <row r="2484" spans="12:13" x14ac:dyDescent="0.2">
      <c r="L2484" s="29" t="s">
        <v>252</v>
      </c>
      <c r="M2484" s="36" t="s">
        <v>72</v>
      </c>
    </row>
    <row r="2485" spans="12:13" x14ac:dyDescent="0.2">
      <c r="L2485" s="30" t="s">
        <v>254</v>
      </c>
      <c r="M2485" s="37" t="s">
        <v>72</v>
      </c>
    </row>
    <row r="2486" spans="12:13" x14ac:dyDescent="0.2">
      <c r="L2486" s="29" t="s">
        <v>255</v>
      </c>
      <c r="M2486" s="36" t="s">
        <v>72</v>
      </c>
    </row>
    <row r="2487" spans="12:13" x14ac:dyDescent="0.2">
      <c r="L2487" s="30" t="s">
        <v>1718</v>
      </c>
      <c r="M2487" s="37" t="s">
        <v>72</v>
      </c>
    </row>
    <row r="2488" spans="12:13" x14ac:dyDescent="0.2">
      <c r="L2488" s="29" t="s">
        <v>1530</v>
      </c>
      <c r="M2488" s="36" t="s">
        <v>72</v>
      </c>
    </row>
    <row r="2489" spans="12:13" x14ac:dyDescent="0.2">
      <c r="L2489" s="30" t="s">
        <v>257</v>
      </c>
      <c r="M2489" s="37" t="s">
        <v>72</v>
      </c>
    </row>
    <row r="2490" spans="12:13" x14ac:dyDescent="0.2">
      <c r="L2490" s="29" t="s">
        <v>258</v>
      </c>
      <c r="M2490" s="36" t="s">
        <v>72</v>
      </c>
    </row>
    <row r="2491" spans="12:13" x14ac:dyDescent="0.2">
      <c r="L2491" s="30" t="s">
        <v>1454</v>
      </c>
      <c r="M2491" s="37" t="s">
        <v>72</v>
      </c>
    </row>
    <row r="2492" spans="12:13" x14ac:dyDescent="0.2">
      <c r="L2492" s="29" t="s">
        <v>259</v>
      </c>
      <c r="M2492" s="36" t="s">
        <v>72</v>
      </c>
    </row>
    <row r="2493" spans="12:13" x14ac:dyDescent="0.2">
      <c r="L2493" s="30" t="s">
        <v>1719</v>
      </c>
      <c r="M2493" s="37" t="s">
        <v>72</v>
      </c>
    </row>
    <row r="2494" spans="12:13" x14ac:dyDescent="0.2">
      <c r="L2494" s="29" t="s">
        <v>1720</v>
      </c>
      <c r="M2494" s="36" t="s">
        <v>72</v>
      </c>
    </row>
    <row r="2495" spans="12:13" x14ac:dyDescent="0.2">
      <c r="L2495" s="30" t="s">
        <v>260</v>
      </c>
      <c r="M2495" s="37" t="s">
        <v>72</v>
      </c>
    </row>
    <row r="2496" spans="12:13" x14ac:dyDescent="0.2">
      <c r="L2496" s="29" t="s">
        <v>1721</v>
      </c>
      <c r="M2496" s="36" t="s">
        <v>72</v>
      </c>
    </row>
    <row r="2497" spans="12:13" x14ac:dyDescent="0.2">
      <c r="L2497" s="30" t="s">
        <v>355</v>
      </c>
      <c r="M2497" s="37" t="s">
        <v>72</v>
      </c>
    </row>
    <row r="2498" spans="12:13" x14ac:dyDescent="0.2">
      <c r="L2498" s="29" t="s">
        <v>533</v>
      </c>
      <c r="M2498" s="36" t="s">
        <v>72</v>
      </c>
    </row>
    <row r="2499" spans="12:13" x14ac:dyDescent="0.2">
      <c r="L2499" s="30" t="s">
        <v>1722</v>
      </c>
      <c r="M2499" s="37" t="s">
        <v>72</v>
      </c>
    </row>
    <row r="2500" spans="12:13" x14ac:dyDescent="0.2">
      <c r="L2500" s="29" t="s">
        <v>1723</v>
      </c>
      <c r="M2500" s="36" t="s">
        <v>72</v>
      </c>
    </row>
    <row r="2501" spans="12:13" x14ac:dyDescent="0.2">
      <c r="L2501" s="30" t="s">
        <v>944</v>
      </c>
      <c r="M2501" s="37" t="s">
        <v>72</v>
      </c>
    </row>
    <row r="2502" spans="12:13" x14ac:dyDescent="0.2">
      <c r="L2502" s="29" t="s">
        <v>1466</v>
      </c>
      <c r="M2502" s="36" t="s">
        <v>72</v>
      </c>
    </row>
    <row r="2503" spans="12:13" x14ac:dyDescent="0.2">
      <c r="L2503" s="30" t="s">
        <v>361</v>
      </c>
      <c r="M2503" s="37" t="s">
        <v>72</v>
      </c>
    </row>
    <row r="2504" spans="12:13" x14ac:dyDescent="0.2">
      <c r="L2504" s="29" t="s">
        <v>1724</v>
      </c>
      <c r="M2504" s="36" t="s">
        <v>72</v>
      </c>
    </row>
    <row r="2505" spans="12:13" x14ac:dyDescent="0.2">
      <c r="L2505" s="30" t="s">
        <v>364</v>
      </c>
      <c r="M2505" s="37" t="s">
        <v>72</v>
      </c>
    </row>
    <row r="2506" spans="12:13" x14ac:dyDescent="0.2">
      <c r="L2506" s="29" t="s">
        <v>266</v>
      </c>
      <c r="M2506" s="36" t="s">
        <v>72</v>
      </c>
    </row>
    <row r="2507" spans="12:13" x14ac:dyDescent="0.2">
      <c r="L2507" s="30" t="s">
        <v>885</v>
      </c>
      <c r="M2507" s="37" t="s">
        <v>72</v>
      </c>
    </row>
    <row r="2508" spans="12:13" x14ac:dyDescent="0.2">
      <c r="L2508" s="29" t="s">
        <v>628</v>
      </c>
      <c r="M2508" s="36" t="s">
        <v>72</v>
      </c>
    </row>
    <row r="2509" spans="12:13" x14ac:dyDescent="0.2">
      <c r="L2509" s="30" t="s">
        <v>775</v>
      </c>
      <c r="M2509" s="37" t="s">
        <v>72</v>
      </c>
    </row>
    <row r="2510" spans="12:13" x14ac:dyDescent="0.2">
      <c r="L2510" s="29" t="s">
        <v>889</v>
      </c>
      <c r="M2510" s="36" t="s">
        <v>72</v>
      </c>
    </row>
    <row r="2511" spans="12:13" x14ac:dyDescent="0.2">
      <c r="L2511" s="30" t="s">
        <v>778</v>
      </c>
      <c r="M2511" s="37" t="s">
        <v>72</v>
      </c>
    </row>
    <row r="2512" spans="12:13" x14ac:dyDescent="0.2">
      <c r="L2512" s="29" t="s">
        <v>1725</v>
      </c>
      <c r="M2512" s="36" t="s">
        <v>72</v>
      </c>
    </row>
    <row r="2513" spans="12:13" x14ac:dyDescent="0.2">
      <c r="L2513" s="30" t="s">
        <v>1726</v>
      </c>
      <c r="M2513" s="37" t="s">
        <v>72</v>
      </c>
    </row>
    <row r="2514" spans="12:13" x14ac:dyDescent="0.2">
      <c r="L2514" s="29" t="s">
        <v>367</v>
      </c>
      <c r="M2514" s="36" t="s">
        <v>72</v>
      </c>
    </row>
    <row r="2515" spans="12:13" x14ac:dyDescent="0.2">
      <c r="L2515" s="30" t="s">
        <v>368</v>
      </c>
      <c r="M2515" s="37" t="s">
        <v>72</v>
      </c>
    </row>
    <row r="2516" spans="12:13" x14ac:dyDescent="0.2">
      <c r="L2516" s="29" t="s">
        <v>644</v>
      </c>
      <c r="M2516" s="36" t="s">
        <v>72</v>
      </c>
    </row>
    <row r="2517" spans="12:13" x14ac:dyDescent="0.2">
      <c r="L2517" s="30" t="s">
        <v>272</v>
      </c>
      <c r="M2517" s="37" t="s">
        <v>72</v>
      </c>
    </row>
    <row r="2518" spans="12:13" x14ac:dyDescent="0.2">
      <c r="L2518" s="29" t="s">
        <v>645</v>
      </c>
      <c r="M2518" s="36" t="s">
        <v>72</v>
      </c>
    </row>
    <row r="2519" spans="12:13" x14ac:dyDescent="0.2">
      <c r="L2519" s="30" t="s">
        <v>1727</v>
      </c>
      <c r="M2519" s="37" t="s">
        <v>72</v>
      </c>
    </row>
    <row r="2520" spans="12:13" x14ac:dyDescent="0.2">
      <c r="L2520" s="29" t="s">
        <v>369</v>
      </c>
      <c r="M2520" s="36" t="s">
        <v>72</v>
      </c>
    </row>
    <row r="2521" spans="12:13" x14ac:dyDescent="0.2">
      <c r="L2521" s="30" t="s">
        <v>741</v>
      </c>
      <c r="M2521" s="37" t="s">
        <v>72</v>
      </c>
    </row>
    <row r="2522" spans="12:13" x14ac:dyDescent="0.2">
      <c r="L2522" s="29" t="s">
        <v>894</v>
      </c>
      <c r="M2522" s="36" t="s">
        <v>72</v>
      </c>
    </row>
    <row r="2523" spans="12:13" x14ac:dyDescent="0.2">
      <c r="L2523" s="30" t="s">
        <v>830</v>
      </c>
      <c r="M2523" s="37" t="s">
        <v>71</v>
      </c>
    </row>
    <row r="2524" spans="12:13" x14ac:dyDescent="0.2">
      <c r="L2524" s="29" t="s">
        <v>1728</v>
      </c>
      <c r="M2524" s="36" t="s">
        <v>71</v>
      </c>
    </row>
    <row r="2525" spans="12:13" x14ac:dyDescent="0.2">
      <c r="L2525" s="30" t="s">
        <v>1729</v>
      </c>
      <c r="M2525" s="37" t="s">
        <v>71</v>
      </c>
    </row>
    <row r="2526" spans="12:13" x14ac:dyDescent="0.2">
      <c r="L2526" s="29" t="s">
        <v>1730</v>
      </c>
      <c r="M2526" s="36" t="s">
        <v>71</v>
      </c>
    </row>
    <row r="2527" spans="12:13" x14ac:dyDescent="0.2">
      <c r="L2527" s="30" t="s">
        <v>1731</v>
      </c>
      <c r="M2527" s="37" t="s">
        <v>71</v>
      </c>
    </row>
    <row r="2528" spans="12:13" x14ac:dyDescent="0.2">
      <c r="L2528" s="29" t="s">
        <v>1604</v>
      </c>
      <c r="M2528" s="36" t="s">
        <v>71</v>
      </c>
    </row>
    <row r="2529" spans="12:13" x14ac:dyDescent="0.2">
      <c r="L2529" s="30" t="s">
        <v>1732</v>
      </c>
      <c r="M2529" s="37" t="s">
        <v>71</v>
      </c>
    </row>
    <row r="2530" spans="12:13" x14ac:dyDescent="0.2">
      <c r="L2530" s="29" t="s">
        <v>1733</v>
      </c>
      <c r="M2530" s="36" t="s">
        <v>71</v>
      </c>
    </row>
    <row r="2531" spans="12:13" x14ac:dyDescent="0.2">
      <c r="L2531" s="30" t="s">
        <v>1734</v>
      </c>
      <c r="M2531" s="37" t="s">
        <v>71</v>
      </c>
    </row>
    <row r="2532" spans="12:13" x14ac:dyDescent="0.2">
      <c r="L2532" s="29" t="s">
        <v>1735</v>
      </c>
      <c r="M2532" s="36" t="s">
        <v>71</v>
      </c>
    </row>
    <row r="2533" spans="12:13" x14ac:dyDescent="0.2">
      <c r="L2533" s="30" t="s">
        <v>1736</v>
      </c>
      <c r="M2533" s="37" t="s">
        <v>71</v>
      </c>
    </row>
    <row r="2534" spans="12:13" x14ac:dyDescent="0.2">
      <c r="L2534" s="29" t="s">
        <v>1737</v>
      </c>
      <c r="M2534" s="36" t="s">
        <v>71</v>
      </c>
    </row>
    <row r="2535" spans="12:13" x14ac:dyDescent="0.2">
      <c r="L2535" s="30" t="s">
        <v>1738</v>
      </c>
      <c r="M2535" s="37" t="s">
        <v>71</v>
      </c>
    </row>
    <row r="2536" spans="12:13" x14ac:dyDescent="0.2">
      <c r="L2536" s="29" t="s">
        <v>900</v>
      </c>
      <c r="M2536" s="36" t="s">
        <v>71</v>
      </c>
    </row>
    <row r="2537" spans="12:13" x14ac:dyDescent="0.2">
      <c r="L2537" s="30" t="s">
        <v>1739</v>
      </c>
      <c r="M2537" s="37" t="s">
        <v>71</v>
      </c>
    </row>
    <row r="2538" spans="12:13" x14ac:dyDescent="0.2">
      <c r="L2538" s="29" t="s">
        <v>1740</v>
      </c>
      <c r="M2538" s="36" t="s">
        <v>71</v>
      </c>
    </row>
    <row r="2539" spans="12:13" x14ac:dyDescent="0.2">
      <c r="L2539" s="30" t="s">
        <v>1741</v>
      </c>
      <c r="M2539" s="37" t="s">
        <v>71</v>
      </c>
    </row>
    <row r="2540" spans="12:13" x14ac:dyDescent="0.2">
      <c r="L2540" s="29" t="s">
        <v>1742</v>
      </c>
      <c r="M2540" s="36" t="s">
        <v>71</v>
      </c>
    </row>
    <row r="2541" spans="12:13" x14ac:dyDescent="0.2">
      <c r="L2541" s="30" t="s">
        <v>1743</v>
      </c>
      <c r="M2541" s="37" t="s">
        <v>71</v>
      </c>
    </row>
    <row r="2542" spans="12:13" x14ac:dyDescent="0.2">
      <c r="L2542" s="29" t="s">
        <v>1744</v>
      </c>
      <c r="M2542" s="36" t="s">
        <v>71</v>
      </c>
    </row>
    <row r="2543" spans="12:13" x14ac:dyDescent="0.2">
      <c r="L2543" s="30" t="s">
        <v>1745</v>
      </c>
      <c r="M2543" s="37" t="s">
        <v>71</v>
      </c>
    </row>
    <row r="2544" spans="12:13" x14ac:dyDescent="0.2">
      <c r="L2544" s="29" t="s">
        <v>1746</v>
      </c>
      <c r="M2544" s="36" t="s">
        <v>71</v>
      </c>
    </row>
    <row r="2545" spans="12:13" x14ac:dyDescent="0.2">
      <c r="L2545" s="30" t="s">
        <v>1747</v>
      </c>
      <c r="M2545" s="37" t="s">
        <v>71</v>
      </c>
    </row>
    <row r="2546" spans="12:13" x14ac:dyDescent="0.2">
      <c r="L2546" s="29" t="s">
        <v>554</v>
      </c>
      <c r="M2546" s="36" t="s">
        <v>71</v>
      </c>
    </row>
    <row r="2547" spans="12:13" x14ac:dyDescent="0.2">
      <c r="L2547" s="30" t="s">
        <v>692</v>
      </c>
      <c r="M2547" s="37" t="s">
        <v>71</v>
      </c>
    </row>
    <row r="2548" spans="12:13" x14ac:dyDescent="0.2">
      <c r="L2548" s="29" t="s">
        <v>1748</v>
      </c>
      <c r="M2548" s="36" t="s">
        <v>71</v>
      </c>
    </row>
    <row r="2549" spans="12:13" x14ac:dyDescent="0.2">
      <c r="L2549" s="30" t="s">
        <v>1749</v>
      </c>
      <c r="M2549" s="37" t="s">
        <v>71</v>
      </c>
    </row>
    <row r="2550" spans="12:13" x14ac:dyDescent="0.2">
      <c r="L2550" s="29" t="s">
        <v>907</v>
      </c>
      <c r="M2550" s="36" t="s">
        <v>71</v>
      </c>
    </row>
    <row r="2551" spans="12:13" x14ac:dyDescent="0.2">
      <c r="L2551" s="30" t="s">
        <v>215</v>
      </c>
      <c r="M2551" s="37" t="s">
        <v>71</v>
      </c>
    </row>
    <row r="2552" spans="12:13" x14ac:dyDescent="0.2">
      <c r="L2552" s="29" t="s">
        <v>1750</v>
      </c>
      <c r="M2552" s="36" t="s">
        <v>71</v>
      </c>
    </row>
    <row r="2553" spans="12:13" x14ac:dyDescent="0.2">
      <c r="L2553" s="30" t="s">
        <v>1610</v>
      </c>
      <c r="M2553" s="37" t="s">
        <v>71</v>
      </c>
    </row>
    <row r="2554" spans="12:13" x14ac:dyDescent="0.2">
      <c r="L2554" s="29" t="s">
        <v>1751</v>
      </c>
      <c r="M2554" s="36" t="s">
        <v>71</v>
      </c>
    </row>
    <row r="2555" spans="12:13" x14ac:dyDescent="0.2">
      <c r="L2555" s="30" t="s">
        <v>1752</v>
      </c>
      <c r="M2555" s="37" t="s">
        <v>71</v>
      </c>
    </row>
    <row r="2556" spans="12:13" x14ac:dyDescent="0.2">
      <c r="L2556" s="29" t="s">
        <v>694</v>
      </c>
      <c r="M2556" s="36" t="s">
        <v>71</v>
      </c>
    </row>
    <row r="2557" spans="12:13" x14ac:dyDescent="0.2">
      <c r="L2557" s="30" t="s">
        <v>1753</v>
      </c>
      <c r="M2557" s="37" t="s">
        <v>71</v>
      </c>
    </row>
    <row r="2558" spans="12:13" x14ac:dyDescent="0.2">
      <c r="L2558" s="29" t="s">
        <v>216</v>
      </c>
      <c r="M2558" s="36" t="s">
        <v>71</v>
      </c>
    </row>
    <row r="2559" spans="12:13" x14ac:dyDescent="0.2">
      <c r="L2559" s="30" t="s">
        <v>217</v>
      </c>
      <c r="M2559" s="37" t="s">
        <v>71</v>
      </c>
    </row>
    <row r="2560" spans="12:13" x14ac:dyDescent="0.2">
      <c r="L2560" s="29" t="s">
        <v>1754</v>
      </c>
      <c r="M2560" s="36" t="s">
        <v>71</v>
      </c>
    </row>
    <row r="2561" spans="12:13" x14ac:dyDescent="0.2">
      <c r="L2561" s="30" t="s">
        <v>221</v>
      </c>
      <c r="M2561" s="37" t="s">
        <v>71</v>
      </c>
    </row>
    <row r="2562" spans="12:13" x14ac:dyDescent="0.2">
      <c r="L2562" s="29" t="s">
        <v>1755</v>
      </c>
      <c r="M2562" s="36" t="s">
        <v>71</v>
      </c>
    </row>
    <row r="2563" spans="12:13" x14ac:dyDescent="0.2">
      <c r="L2563" s="30" t="s">
        <v>1756</v>
      </c>
      <c r="M2563" s="37" t="s">
        <v>71</v>
      </c>
    </row>
    <row r="2564" spans="12:13" x14ac:dyDescent="0.2">
      <c r="L2564" s="29" t="s">
        <v>1757</v>
      </c>
      <c r="M2564" s="36" t="s">
        <v>71</v>
      </c>
    </row>
    <row r="2565" spans="12:13" x14ac:dyDescent="0.2">
      <c r="L2565" s="30" t="s">
        <v>1758</v>
      </c>
      <c r="M2565" s="37" t="s">
        <v>71</v>
      </c>
    </row>
    <row r="2566" spans="12:13" x14ac:dyDescent="0.2">
      <c r="L2566" s="29" t="s">
        <v>1759</v>
      </c>
      <c r="M2566" s="36" t="s">
        <v>71</v>
      </c>
    </row>
    <row r="2567" spans="12:13" x14ac:dyDescent="0.2">
      <c r="L2567" s="30" t="s">
        <v>1760</v>
      </c>
      <c r="M2567" s="37" t="s">
        <v>71</v>
      </c>
    </row>
    <row r="2568" spans="12:13" x14ac:dyDescent="0.2">
      <c r="L2568" s="29" t="s">
        <v>1761</v>
      </c>
      <c r="M2568" s="36" t="s">
        <v>71</v>
      </c>
    </row>
    <row r="2569" spans="12:13" x14ac:dyDescent="0.2">
      <c r="L2569" s="30" t="s">
        <v>839</v>
      </c>
      <c r="M2569" s="37" t="s">
        <v>71</v>
      </c>
    </row>
    <row r="2570" spans="12:13" x14ac:dyDescent="0.2">
      <c r="L2570" s="29" t="s">
        <v>1762</v>
      </c>
      <c r="M2570" s="36" t="s">
        <v>71</v>
      </c>
    </row>
    <row r="2571" spans="12:13" x14ac:dyDescent="0.2">
      <c r="L2571" s="30" t="s">
        <v>1763</v>
      </c>
      <c r="M2571" s="37" t="s">
        <v>71</v>
      </c>
    </row>
    <row r="2572" spans="12:13" x14ac:dyDescent="0.2">
      <c r="L2572" s="29" t="s">
        <v>1764</v>
      </c>
      <c r="M2572" s="36" t="s">
        <v>71</v>
      </c>
    </row>
    <row r="2573" spans="12:13" x14ac:dyDescent="0.2">
      <c r="L2573" s="30" t="s">
        <v>1765</v>
      </c>
      <c r="M2573" s="37" t="s">
        <v>71</v>
      </c>
    </row>
    <row r="2574" spans="12:13" x14ac:dyDescent="0.2">
      <c r="L2574" s="29" t="s">
        <v>1766</v>
      </c>
      <c r="M2574" s="36" t="s">
        <v>71</v>
      </c>
    </row>
    <row r="2575" spans="12:13" x14ac:dyDescent="0.2">
      <c r="L2575" s="30" t="s">
        <v>1706</v>
      </c>
      <c r="M2575" s="37" t="s">
        <v>71</v>
      </c>
    </row>
    <row r="2576" spans="12:13" x14ac:dyDescent="0.2">
      <c r="L2576" s="29" t="s">
        <v>1767</v>
      </c>
      <c r="M2576" s="36" t="s">
        <v>71</v>
      </c>
    </row>
    <row r="2577" spans="12:13" x14ac:dyDescent="0.2">
      <c r="L2577" s="30" t="s">
        <v>1768</v>
      </c>
      <c r="M2577" s="37" t="s">
        <v>71</v>
      </c>
    </row>
    <row r="2578" spans="12:13" x14ac:dyDescent="0.2">
      <c r="L2578" s="29" t="s">
        <v>1769</v>
      </c>
      <c r="M2578" s="36" t="s">
        <v>71</v>
      </c>
    </row>
    <row r="2579" spans="12:13" x14ac:dyDescent="0.2">
      <c r="L2579" s="30" t="s">
        <v>231</v>
      </c>
      <c r="M2579" s="37" t="s">
        <v>71</v>
      </c>
    </row>
    <row r="2580" spans="12:13" x14ac:dyDescent="0.2">
      <c r="L2580" s="29" t="s">
        <v>573</v>
      </c>
      <c r="M2580" s="36" t="s">
        <v>71</v>
      </c>
    </row>
    <row r="2581" spans="12:13" x14ac:dyDescent="0.2">
      <c r="L2581" s="30" t="s">
        <v>1770</v>
      </c>
      <c r="M2581" s="37" t="s">
        <v>71</v>
      </c>
    </row>
    <row r="2582" spans="12:13" x14ac:dyDescent="0.2">
      <c r="L2582" s="29" t="s">
        <v>442</v>
      </c>
      <c r="M2582" s="36" t="s">
        <v>71</v>
      </c>
    </row>
    <row r="2583" spans="12:13" x14ac:dyDescent="0.2">
      <c r="L2583" s="30" t="s">
        <v>1771</v>
      </c>
      <c r="M2583" s="37" t="s">
        <v>71</v>
      </c>
    </row>
    <row r="2584" spans="12:13" x14ac:dyDescent="0.2">
      <c r="L2584" s="29" t="s">
        <v>1772</v>
      </c>
      <c r="M2584" s="36" t="s">
        <v>71</v>
      </c>
    </row>
    <row r="2585" spans="12:13" x14ac:dyDescent="0.2">
      <c r="L2585" s="30" t="s">
        <v>1773</v>
      </c>
      <c r="M2585" s="37" t="s">
        <v>71</v>
      </c>
    </row>
    <row r="2586" spans="12:13" x14ac:dyDescent="0.2">
      <c r="L2586" s="29" t="s">
        <v>1774</v>
      </c>
      <c r="M2586" s="36" t="s">
        <v>71</v>
      </c>
    </row>
    <row r="2587" spans="12:13" x14ac:dyDescent="0.2">
      <c r="L2587" s="30" t="s">
        <v>1775</v>
      </c>
      <c r="M2587" s="37" t="s">
        <v>71</v>
      </c>
    </row>
    <row r="2588" spans="12:13" x14ac:dyDescent="0.2">
      <c r="L2588" s="29" t="s">
        <v>507</v>
      </c>
      <c r="M2588" s="36" t="s">
        <v>71</v>
      </c>
    </row>
    <row r="2589" spans="12:13" x14ac:dyDescent="0.2">
      <c r="L2589" s="30" t="s">
        <v>1776</v>
      </c>
      <c r="M2589" s="37" t="s">
        <v>71</v>
      </c>
    </row>
    <row r="2590" spans="12:13" x14ac:dyDescent="0.2">
      <c r="L2590" s="29" t="s">
        <v>1777</v>
      </c>
      <c r="M2590" s="36" t="s">
        <v>71</v>
      </c>
    </row>
    <row r="2591" spans="12:13" x14ac:dyDescent="0.2">
      <c r="L2591" s="30" t="s">
        <v>703</v>
      </c>
      <c r="M2591" s="37" t="s">
        <v>71</v>
      </c>
    </row>
    <row r="2592" spans="12:13" x14ac:dyDescent="0.2">
      <c r="L2592" s="29" t="s">
        <v>843</v>
      </c>
      <c r="M2592" s="36" t="s">
        <v>71</v>
      </c>
    </row>
    <row r="2593" spans="12:13" x14ac:dyDescent="0.2">
      <c r="L2593" s="30" t="s">
        <v>448</v>
      </c>
      <c r="M2593" s="37" t="s">
        <v>71</v>
      </c>
    </row>
    <row r="2594" spans="12:13" x14ac:dyDescent="0.2">
      <c r="L2594" s="29" t="s">
        <v>1778</v>
      </c>
      <c r="M2594" s="36" t="s">
        <v>71</v>
      </c>
    </row>
    <row r="2595" spans="12:13" x14ac:dyDescent="0.2">
      <c r="L2595" s="30" t="s">
        <v>1779</v>
      </c>
      <c r="M2595" s="37" t="s">
        <v>71</v>
      </c>
    </row>
    <row r="2596" spans="12:13" x14ac:dyDescent="0.2">
      <c r="L2596" s="29" t="s">
        <v>584</v>
      </c>
      <c r="M2596" s="36" t="s">
        <v>71</v>
      </c>
    </row>
    <row r="2597" spans="12:13" x14ac:dyDescent="0.2">
      <c r="L2597" s="30" t="s">
        <v>236</v>
      </c>
      <c r="M2597" s="37" t="s">
        <v>71</v>
      </c>
    </row>
    <row r="2598" spans="12:13" x14ac:dyDescent="0.2">
      <c r="L2598" s="29" t="s">
        <v>1780</v>
      </c>
      <c r="M2598" s="36" t="s">
        <v>71</v>
      </c>
    </row>
    <row r="2599" spans="12:13" x14ac:dyDescent="0.2">
      <c r="L2599" s="30" t="s">
        <v>585</v>
      </c>
      <c r="M2599" s="37" t="s">
        <v>71</v>
      </c>
    </row>
    <row r="2600" spans="12:13" x14ac:dyDescent="0.2">
      <c r="L2600" s="29" t="s">
        <v>1781</v>
      </c>
      <c r="M2600" s="36" t="s">
        <v>71</v>
      </c>
    </row>
    <row r="2601" spans="12:13" x14ac:dyDescent="0.2">
      <c r="L2601" s="30" t="s">
        <v>1782</v>
      </c>
      <c r="M2601" s="37" t="s">
        <v>71</v>
      </c>
    </row>
    <row r="2602" spans="12:13" x14ac:dyDescent="0.2">
      <c r="L2602" s="29" t="s">
        <v>237</v>
      </c>
      <c r="M2602" s="36" t="s">
        <v>71</v>
      </c>
    </row>
    <row r="2603" spans="12:13" x14ac:dyDescent="0.2">
      <c r="L2603" s="30" t="s">
        <v>1783</v>
      </c>
      <c r="M2603" s="37" t="s">
        <v>71</v>
      </c>
    </row>
    <row r="2604" spans="12:13" x14ac:dyDescent="0.2">
      <c r="L2604" s="29" t="s">
        <v>1784</v>
      </c>
      <c r="M2604" s="36" t="s">
        <v>71</v>
      </c>
    </row>
    <row r="2605" spans="12:13" x14ac:dyDescent="0.2">
      <c r="L2605" s="30" t="s">
        <v>1785</v>
      </c>
      <c r="M2605" s="37" t="s">
        <v>71</v>
      </c>
    </row>
    <row r="2606" spans="12:13" x14ac:dyDescent="0.2">
      <c r="L2606" s="29" t="s">
        <v>1786</v>
      </c>
      <c r="M2606" s="36" t="s">
        <v>71</v>
      </c>
    </row>
    <row r="2607" spans="12:13" x14ac:dyDescent="0.2">
      <c r="L2607" s="30" t="s">
        <v>1787</v>
      </c>
      <c r="M2607" s="37" t="s">
        <v>71</v>
      </c>
    </row>
    <row r="2608" spans="12:13" x14ac:dyDescent="0.2">
      <c r="L2608" s="29" t="s">
        <v>1788</v>
      </c>
      <c r="M2608" s="36" t="s">
        <v>71</v>
      </c>
    </row>
    <row r="2609" spans="12:13" x14ac:dyDescent="0.2">
      <c r="L2609" s="30" t="s">
        <v>1789</v>
      </c>
      <c r="M2609" s="37" t="s">
        <v>71</v>
      </c>
    </row>
    <row r="2610" spans="12:13" x14ac:dyDescent="0.2">
      <c r="L2610" s="29" t="s">
        <v>1790</v>
      </c>
      <c r="M2610" s="36" t="s">
        <v>71</v>
      </c>
    </row>
    <row r="2611" spans="12:13" x14ac:dyDescent="0.2">
      <c r="L2611" s="30" t="s">
        <v>1791</v>
      </c>
      <c r="M2611" s="37" t="s">
        <v>71</v>
      </c>
    </row>
    <row r="2612" spans="12:13" x14ac:dyDescent="0.2">
      <c r="L2612" s="29" t="s">
        <v>848</v>
      </c>
      <c r="M2612" s="36" t="s">
        <v>71</v>
      </c>
    </row>
    <row r="2613" spans="12:13" x14ac:dyDescent="0.2">
      <c r="L2613" s="30" t="s">
        <v>919</v>
      </c>
      <c r="M2613" s="37" t="s">
        <v>71</v>
      </c>
    </row>
    <row r="2614" spans="12:13" x14ac:dyDescent="0.2">
      <c r="L2614" s="29" t="s">
        <v>1792</v>
      </c>
      <c r="M2614" s="36" t="s">
        <v>71</v>
      </c>
    </row>
    <row r="2615" spans="12:13" x14ac:dyDescent="0.2">
      <c r="L2615" s="30" t="s">
        <v>1793</v>
      </c>
      <c r="M2615" s="37" t="s">
        <v>71</v>
      </c>
    </row>
    <row r="2616" spans="12:13" x14ac:dyDescent="0.2">
      <c r="L2616" s="29" t="s">
        <v>1368</v>
      </c>
      <c r="M2616" s="36" t="s">
        <v>71</v>
      </c>
    </row>
    <row r="2617" spans="12:13" x14ac:dyDescent="0.2">
      <c r="L2617" s="30" t="s">
        <v>240</v>
      </c>
      <c r="M2617" s="37" t="s">
        <v>71</v>
      </c>
    </row>
    <row r="2618" spans="12:13" x14ac:dyDescent="0.2">
      <c r="L2618" s="29" t="s">
        <v>594</v>
      </c>
      <c r="M2618" s="36" t="s">
        <v>71</v>
      </c>
    </row>
    <row r="2619" spans="12:13" x14ac:dyDescent="0.2">
      <c r="L2619" s="30" t="s">
        <v>513</v>
      </c>
      <c r="M2619" s="37" t="s">
        <v>71</v>
      </c>
    </row>
    <row r="2620" spans="12:13" x14ac:dyDescent="0.2">
      <c r="L2620" s="29" t="s">
        <v>1794</v>
      </c>
      <c r="M2620" s="36" t="s">
        <v>71</v>
      </c>
    </row>
    <row r="2621" spans="12:13" x14ac:dyDescent="0.2">
      <c r="L2621" s="30" t="s">
        <v>1713</v>
      </c>
      <c r="M2621" s="37" t="s">
        <v>71</v>
      </c>
    </row>
    <row r="2622" spans="12:13" x14ac:dyDescent="0.2">
      <c r="L2622" s="29" t="s">
        <v>707</v>
      </c>
      <c r="M2622" s="36" t="s">
        <v>71</v>
      </c>
    </row>
    <row r="2623" spans="12:13" x14ac:dyDescent="0.2">
      <c r="L2623" s="30" t="s">
        <v>597</v>
      </c>
      <c r="M2623" s="37" t="s">
        <v>71</v>
      </c>
    </row>
    <row r="2624" spans="12:13" x14ac:dyDescent="0.2">
      <c r="L2624" s="29" t="s">
        <v>754</v>
      </c>
      <c r="M2624" s="36" t="s">
        <v>71</v>
      </c>
    </row>
    <row r="2625" spans="12:13" x14ac:dyDescent="0.2">
      <c r="L2625" s="30" t="s">
        <v>1795</v>
      </c>
      <c r="M2625" s="37" t="s">
        <v>71</v>
      </c>
    </row>
    <row r="2626" spans="12:13" x14ac:dyDescent="0.2">
      <c r="L2626" s="29" t="s">
        <v>853</v>
      </c>
      <c r="M2626" s="36" t="s">
        <v>71</v>
      </c>
    </row>
    <row r="2627" spans="12:13" x14ac:dyDescent="0.2">
      <c r="L2627" s="30" t="s">
        <v>1796</v>
      </c>
      <c r="M2627" s="37" t="s">
        <v>71</v>
      </c>
    </row>
    <row r="2628" spans="12:13" x14ac:dyDescent="0.2">
      <c r="L2628" s="29" t="s">
        <v>1797</v>
      </c>
      <c r="M2628" s="36" t="s">
        <v>71</v>
      </c>
    </row>
    <row r="2629" spans="12:13" x14ac:dyDescent="0.2">
      <c r="L2629" s="30" t="s">
        <v>708</v>
      </c>
      <c r="M2629" s="37" t="s">
        <v>71</v>
      </c>
    </row>
    <row r="2630" spans="12:13" x14ac:dyDescent="0.2">
      <c r="L2630" s="29" t="s">
        <v>1370</v>
      </c>
      <c r="M2630" s="36" t="s">
        <v>71</v>
      </c>
    </row>
    <row r="2631" spans="12:13" x14ac:dyDescent="0.2">
      <c r="L2631" s="30" t="s">
        <v>1268</v>
      </c>
      <c r="M2631" s="37" t="s">
        <v>71</v>
      </c>
    </row>
    <row r="2632" spans="12:13" x14ac:dyDescent="0.2">
      <c r="L2632" s="29" t="s">
        <v>1798</v>
      </c>
      <c r="M2632" s="36" t="s">
        <v>71</v>
      </c>
    </row>
    <row r="2633" spans="12:13" x14ac:dyDescent="0.2">
      <c r="L2633" s="30" t="s">
        <v>1799</v>
      </c>
      <c r="M2633" s="37" t="s">
        <v>71</v>
      </c>
    </row>
    <row r="2634" spans="12:13" x14ac:dyDescent="0.2">
      <c r="L2634" s="29" t="s">
        <v>924</v>
      </c>
      <c r="M2634" s="36" t="s">
        <v>71</v>
      </c>
    </row>
    <row r="2635" spans="12:13" x14ac:dyDescent="0.2">
      <c r="L2635" s="30" t="s">
        <v>242</v>
      </c>
      <c r="M2635" s="37" t="s">
        <v>71</v>
      </c>
    </row>
    <row r="2636" spans="12:13" x14ac:dyDescent="0.2">
      <c r="L2636" s="29" t="s">
        <v>339</v>
      </c>
      <c r="M2636" s="36" t="s">
        <v>71</v>
      </c>
    </row>
    <row r="2637" spans="12:13" x14ac:dyDescent="0.2">
      <c r="L2637" s="30" t="s">
        <v>1800</v>
      </c>
      <c r="M2637" s="37" t="s">
        <v>71</v>
      </c>
    </row>
    <row r="2638" spans="12:13" x14ac:dyDescent="0.2">
      <c r="L2638" s="29" t="s">
        <v>1801</v>
      </c>
      <c r="M2638" s="36" t="s">
        <v>71</v>
      </c>
    </row>
    <row r="2639" spans="12:13" x14ac:dyDescent="0.2">
      <c r="L2639" s="30" t="s">
        <v>1684</v>
      </c>
      <c r="M2639" s="37" t="s">
        <v>71</v>
      </c>
    </row>
    <row r="2640" spans="12:13" x14ac:dyDescent="0.2">
      <c r="L2640" s="29" t="s">
        <v>1802</v>
      </c>
      <c r="M2640" s="36" t="s">
        <v>71</v>
      </c>
    </row>
    <row r="2641" spans="12:13" x14ac:dyDescent="0.2">
      <c r="L2641" s="30" t="s">
        <v>1803</v>
      </c>
      <c r="M2641" s="37" t="s">
        <v>71</v>
      </c>
    </row>
    <row r="2642" spans="12:13" x14ac:dyDescent="0.2">
      <c r="L2642" s="29" t="s">
        <v>243</v>
      </c>
      <c r="M2642" s="36" t="s">
        <v>71</v>
      </c>
    </row>
    <row r="2643" spans="12:13" x14ac:dyDescent="0.2">
      <c r="L2643" s="30" t="s">
        <v>601</v>
      </c>
      <c r="M2643" s="37" t="s">
        <v>71</v>
      </c>
    </row>
    <row r="2644" spans="12:13" x14ac:dyDescent="0.2">
      <c r="L2644" s="29" t="s">
        <v>602</v>
      </c>
      <c r="M2644" s="36" t="s">
        <v>71</v>
      </c>
    </row>
    <row r="2645" spans="12:13" x14ac:dyDescent="0.2">
      <c r="L2645" s="30" t="s">
        <v>244</v>
      </c>
      <c r="M2645" s="37" t="s">
        <v>71</v>
      </c>
    </row>
    <row r="2646" spans="12:13" x14ac:dyDescent="0.2">
      <c r="L2646" s="29" t="s">
        <v>1804</v>
      </c>
      <c r="M2646" s="36" t="s">
        <v>71</v>
      </c>
    </row>
    <row r="2647" spans="12:13" x14ac:dyDescent="0.2">
      <c r="L2647" s="30" t="s">
        <v>1805</v>
      </c>
      <c r="M2647" s="37" t="s">
        <v>71</v>
      </c>
    </row>
    <row r="2648" spans="12:13" x14ac:dyDescent="0.2">
      <c r="L2648" s="29" t="s">
        <v>342</v>
      </c>
      <c r="M2648" s="36" t="s">
        <v>71</v>
      </c>
    </row>
    <row r="2649" spans="12:13" x14ac:dyDescent="0.2">
      <c r="L2649" s="30" t="s">
        <v>604</v>
      </c>
      <c r="M2649" s="37" t="s">
        <v>71</v>
      </c>
    </row>
    <row r="2650" spans="12:13" x14ac:dyDescent="0.2">
      <c r="L2650" s="29" t="s">
        <v>1806</v>
      </c>
      <c r="M2650" s="36" t="s">
        <v>71</v>
      </c>
    </row>
    <row r="2651" spans="12:13" x14ac:dyDescent="0.2">
      <c r="L2651" s="30" t="s">
        <v>1807</v>
      </c>
      <c r="M2651" s="37" t="s">
        <v>71</v>
      </c>
    </row>
    <row r="2652" spans="12:13" x14ac:dyDescent="0.2">
      <c r="L2652" s="29" t="s">
        <v>714</v>
      </c>
      <c r="M2652" s="36" t="s">
        <v>71</v>
      </c>
    </row>
    <row r="2653" spans="12:13" x14ac:dyDescent="0.2">
      <c r="L2653" s="30" t="s">
        <v>1808</v>
      </c>
      <c r="M2653" s="37" t="s">
        <v>71</v>
      </c>
    </row>
    <row r="2654" spans="12:13" x14ac:dyDescent="0.2">
      <c r="L2654" s="29" t="s">
        <v>490</v>
      </c>
      <c r="M2654" s="36" t="s">
        <v>71</v>
      </c>
    </row>
    <row r="2655" spans="12:13" x14ac:dyDescent="0.2">
      <c r="L2655" s="30" t="s">
        <v>1809</v>
      </c>
      <c r="M2655" s="37" t="s">
        <v>71</v>
      </c>
    </row>
    <row r="2656" spans="12:13" x14ac:dyDescent="0.2">
      <c r="L2656" s="29" t="s">
        <v>1810</v>
      </c>
      <c r="M2656" s="36" t="s">
        <v>71</v>
      </c>
    </row>
    <row r="2657" spans="12:13" x14ac:dyDescent="0.2">
      <c r="L2657" s="30" t="s">
        <v>1811</v>
      </c>
      <c r="M2657" s="37" t="s">
        <v>71</v>
      </c>
    </row>
    <row r="2658" spans="12:13" x14ac:dyDescent="0.2">
      <c r="L2658" s="29" t="s">
        <v>1812</v>
      </c>
      <c r="M2658" s="36" t="s">
        <v>71</v>
      </c>
    </row>
    <row r="2659" spans="12:13" x14ac:dyDescent="0.2">
      <c r="L2659" s="30" t="s">
        <v>1813</v>
      </c>
      <c r="M2659" s="37" t="s">
        <v>71</v>
      </c>
    </row>
    <row r="2660" spans="12:13" x14ac:dyDescent="0.2">
      <c r="L2660" s="29" t="s">
        <v>715</v>
      </c>
      <c r="M2660" s="36" t="s">
        <v>71</v>
      </c>
    </row>
    <row r="2661" spans="12:13" x14ac:dyDescent="0.2">
      <c r="L2661" s="30" t="s">
        <v>245</v>
      </c>
      <c r="M2661" s="37" t="s">
        <v>71</v>
      </c>
    </row>
    <row r="2662" spans="12:13" x14ac:dyDescent="0.2">
      <c r="L2662" s="29" t="s">
        <v>1814</v>
      </c>
      <c r="M2662" s="36" t="s">
        <v>71</v>
      </c>
    </row>
    <row r="2663" spans="12:13" x14ac:dyDescent="0.2">
      <c r="L2663" s="30" t="s">
        <v>1815</v>
      </c>
      <c r="M2663" s="37" t="s">
        <v>71</v>
      </c>
    </row>
    <row r="2664" spans="12:13" x14ac:dyDescent="0.2">
      <c r="L2664" s="29" t="s">
        <v>716</v>
      </c>
      <c r="M2664" s="36" t="s">
        <v>71</v>
      </c>
    </row>
    <row r="2665" spans="12:13" x14ac:dyDescent="0.2">
      <c r="L2665" s="30" t="s">
        <v>1816</v>
      </c>
      <c r="M2665" s="37" t="s">
        <v>71</v>
      </c>
    </row>
    <row r="2666" spans="12:13" x14ac:dyDescent="0.2">
      <c r="L2666" s="29" t="s">
        <v>248</v>
      </c>
      <c r="M2666" s="36" t="s">
        <v>71</v>
      </c>
    </row>
    <row r="2667" spans="12:13" x14ac:dyDescent="0.2">
      <c r="L2667" s="30" t="s">
        <v>521</v>
      </c>
      <c r="M2667" s="37" t="s">
        <v>71</v>
      </c>
    </row>
    <row r="2668" spans="12:13" x14ac:dyDescent="0.2">
      <c r="L2668" s="29" t="s">
        <v>523</v>
      </c>
      <c r="M2668" s="36" t="s">
        <v>71</v>
      </c>
    </row>
    <row r="2669" spans="12:13" x14ac:dyDescent="0.2">
      <c r="L2669" s="30" t="s">
        <v>249</v>
      </c>
      <c r="M2669" s="37" t="s">
        <v>71</v>
      </c>
    </row>
    <row r="2670" spans="12:13" x14ac:dyDescent="0.2">
      <c r="L2670" s="29" t="s">
        <v>1817</v>
      </c>
      <c r="M2670" s="36" t="s">
        <v>71</v>
      </c>
    </row>
    <row r="2671" spans="12:13" x14ac:dyDescent="0.2">
      <c r="L2671" s="30" t="s">
        <v>1818</v>
      </c>
      <c r="M2671" s="37" t="s">
        <v>71</v>
      </c>
    </row>
    <row r="2672" spans="12:13" x14ac:dyDescent="0.2">
      <c r="L2672" s="29" t="s">
        <v>1819</v>
      </c>
      <c r="M2672" s="36" t="s">
        <v>71</v>
      </c>
    </row>
    <row r="2673" spans="12:13" x14ac:dyDescent="0.2">
      <c r="L2673" s="30" t="s">
        <v>1820</v>
      </c>
      <c r="M2673" s="37" t="s">
        <v>71</v>
      </c>
    </row>
    <row r="2674" spans="12:13" x14ac:dyDescent="0.2">
      <c r="L2674" s="29" t="s">
        <v>1821</v>
      </c>
      <c r="M2674" s="36" t="s">
        <v>71</v>
      </c>
    </row>
    <row r="2675" spans="12:13" x14ac:dyDescent="0.2">
      <c r="L2675" s="30" t="s">
        <v>1822</v>
      </c>
      <c r="M2675" s="37" t="s">
        <v>71</v>
      </c>
    </row>
    <row r="2676" spans="12:13" x14ac:dyDescent="0.2">
      <c r="L2676" s="29" t="s">
        <v>1823</v>
      </c>
      <c r="M2676" s="36" t="s">
        <v>71</v>
      </c>
    </row>
    <row r="2677" spans="12:13" x14ac:dyDescent="0.2">
      <c r="L2677" s="30" t="s">
        <v>1824</v>
      </c>
      <c r="M2677" s="37" t="s">
        <v>71</v>
      </c>
    </row>
    <row r="2678" spans="12:13" x14ac:dyDescent="0.2">
      <c r="L2678" s="29" t="s">
        <v>1825</v>
      </c>
      <c r="M2678" s="36" t="s">
        <v>71</v>
      </c>
    </row>
    <row r="2679" spans="12:13" x14ac:dyDescent="0.2">
      <c r="L2679" s="30" t="s">
        <v>252</v>
      </c>
      <c r="M2679" s="37" t="s">
        <v>71</v>
      </c>
    </row>
    <row r="2680" spans="12:13" x14ac:dyDescent="0.2">
      <c r="L2680" s="29" t="s">
        <v>254</v>
      </c>
      <c r="M2680" s="36" t="s">
        <v>71</v>
      </c>
    </row>
    <row r="2681" spans="12:13" x14ac:dyDescent="0.2">
      <c r="L2681" s="30" t="s">
        <v>525</v>
      </c>
      <c r="M2681" s="37" t="s">
        <v>71</v>
      </c>
    </row>
    <row r="2682" spans="12:13" x14ac:dyDescent="0.2">
      <c r="L2682" s="29" t="s">
        <v>722</v>
      </c>
      <c r="M2682" s="36" t="s">
        <v>71</v>
      </c>
    </row>
    <row r="2683" spans="12:13" x14ac:dyDescent="0.2">
      <c r="L2683" s="30" t="s">
        <v>1826</v>
      </c>
      <c r="M2683" s="37" t="s">
        <v>71</v>
      </c>
    </row>
    <row r="2684" spans="12:13" x14ac:dyDescent="0.2">
      <c r="L2684" s="29" t="s">
        <v>1827</v>
      </c>
      <c r="M2684" s="36" t="s">
        <v>71</v>
      </c>
    </row>
    <row r="2685" spans="12:13" x14ac:dyDescent="0.2">
      <c r="L2685" s="30" t="s">
        <v>1529</v>
      </c>
      <c r="M2685" s="37" t="s">
        <v>71</v>
      </c>
    </row>
    <row r="2686" spans="12:13" x14ac:dyDescent="0.2">
      <c r="L2686" s="29" t="s">
        <v>724</v>
      </c>
      <c r="M2686" s="36" t="s">
        <v>71</v>
      </c>
    </row>
    <row r="2687" spans="12:13" x14ac:dyDescent="0.2">
      <c r="L2687" s="30" t="s">
        <v>1094</v>
      </c>
      <c r="M2687" s="37" t="s">
        <v>71</v>
      </c>
    </row>
    <row r="2688" spans="12:13" x14ac:dyDescent="0.2">
      <c r="L2688" s="29" t="s">
        <v>1828</v>
      </c>
      <c r="M2688" s="36" t="s">
        <v>71</v>
      </c>
    </row>
    <row r="2689" spans="12:13" x14ac:dyDescent="0.2">
      <c r="L2689" s="30" t="s">
        <v>811</v>
      </c>
      <c r="M2689" s="37" t="s">
        <v>71</v>
      </c>
    </row>
    <row r="2690" spans="12:13" x14ac:dyDescent="0.2">
      <c r="L2690" s="29" t="s">
        <v>612</v>
      </c>
      <c r="M2690" s="36" t="s">
        <v>71</v>
      </c>
    </row>
    <row r="2691" spans="12:13" x14ac:dyDescent="0.2">
      <c r="L2691" s="30" t="s">
        <v>1829</v>
      </c>
      <c r="M2691" s="37" t="s">
        <v>71</v>
      </c>
    </row>
    <row r="2692" spans="12:13" x14ac:dyDescent="0.2">
      <c r="L2692" s="29" t="s">
        <v>258</v>
      </c>
      <c r="M2692" s="36" t="s">
        <v>71</v>
      </c>
    </row>
    <row r="2693" spans="12:13" x14ac:dyDescent="0.2">
      <c r="L2693" s="30" t="s">
        <v>1454</v>
      </c>
      <c r="M2693" s="37" t="s">
        <v>71</v>
      </c>
    </row>
    <row r="2694" spans="12:13" x14ac:dyDescent="0.2">
      <c r="L2694" s="29" t="s">
        <v>863</v>
      </c>
      <c r="M2694" s="36" t="s">
        <v>71</v>
      </c>
    </row>
    <row r="2695" spans="12:13" x14ac:dyDescent="0.2">
      <c r="L2695" s="30" t="s">
        <v>1830</v>
      </c>
      <c r="M2695" s="37" t="s">
        <v>71</v>
      </c>
    </row>
    <row r="2696" spans="12:13" x14ac:dyDescent="0.2">
      <c r="L2696" s="29" t="s">
        <v>1831</v>
      </c>
      <c r="M2696" s="36" t="s">
        <v>71</v>
      </c>
    </row>
    <row r="2697" spans="12:13" x14ac:dyDescent="0.2">
      <c r="L2697" s="30" t="s">
        <v>1832</v>
      </c>
      <c r="M2697" s="37" t="s">
        <v>71</v>
      </c>
    </row>
    <row r="2698" spans="12:13" x14ac:dyDescent="0.2">
      <c r="L2698" s="29" t="s">
        <v>351</v>
      </c>
      <c r="M2698" s="36" t="s">
        <v>71</v>
      </c>
    </row>
    <row r="2699" spans="12:13" x14ac:dyDescent="0.2">
      <c r="L2699" s="30" t="s">
        <v>1833</v>
      </c>
      <c r="M2699" s="37" t="s">
        <v>71</v>
      </c>
    </row>
    <row r="2700" spans="12:13" x14ac:dyDescent="0.2">
      <c r="L2700" s="29" t="s">
        <v>1834</v>
      </c>
      <c r="M2700" s="36" t="s">
        <v>71</v>
      </c>
    </row>
    <row r="2701" spans="12:13" x14ac:dyDescent="0.2">
      <c r="L2701" s="30" t="s">
        <v>1835</v>
      </c>
      <c r="M2701" s="37" t="s">
        <v>71</v>
      </c>
    </row>
    <row r="2702" spans="12:13" x14ac:dyDescent="0.2">
      <c r="L2702" s="29" t="s">
        <v>940</v>
      </c>
      <c r="M2702" s="36" t="s">
        <v>71</v>
      </c>
    </row>
    <row r="2703" spans="12:13" x14ac:dyDescent="0.2">
      <c r="L2703" s="30" t="s">
        <v>400</v>
      </c>
      <c r="M2703" s="37" t="s">
        <v>71</v>
      </c>
    </row>
    <row r="2704" spans="12:13" x14ac:dyDescent="0.2">
      <c r="L2704" s="29" t="s">
        <v>1836</v>
      </c>
      <c r="M2704" s="36" t="s">
        <v>71</v>
      </c>
    </row>
    <row r="2705" spans="12:13" x14ac:dyDescent="0.2">
      <c r="L2705" s="30" t="s">
        <v>1198</v>
      </c>
      <c r="M2705" s="37" t="s">
        <v>71</v>
      </c>
    </row>
    <row r="2706" spans="12:13" x14ac:dyDescent="0.2">
      <c r="L2706" s="29" t="s">
        <v>1837</v>
      </c>
      <c r="M2706" s="36" t="s">
        <v>71</v>
      </c>
    </row>
    <row r="2707" spans="12:13" x14ac:dyDescent="0.2">
      <c r="L2707" s="30" t="s">
        <v>1838</v>
      </c>
      <c r="M2707" s="37" t="s">
        <v>71</v>
      </c>
    </row>
    <row r="2708" spans="12:13" x14ac:dyDescent="0.2">
      <c r="L2708" s="29" t="s">
        <v>1839</v>
      </c>
      <c r="M2708" s="36" t="s">
        <v>71</v>
      </c>
    </row>
    <row r="2709" spans="12:13" x14ac:dyDescent="0.2">
      <c r="L2709" s="30" t="s">
        <v>355</v>
      </c>
      <c r="M2709" s="37" t="s">
        <v>71</v>
      </c>
    </row>
    <row r="2710" spans="12:13" x14ac:dyDescent="0.2">
      <c r="L2710" s="29" t="s">
        <v>1630</v>
      </c>
      <c r="M2710" s="36" t="s">
        <v>71</v>
      </c>
    </row>
    <row r="2711" spans="12:13" x14ac:dyDescent="0.2">
      <c r="L2711" s="30" t="s">
        <v>1840</v>
      </c>
      <c r="M2711" s="37" t="s">
        <v>71</v>
      </c>
    </row>
    <row r="2712" spans="12:13" x14ac:dyDescent="0.2">
      <c r="L2712" s="29" t="s">
        <v>1841</v>
      </c>
      <c r="M2712" s="36" t="s">
        <v>71</v>
      </c>
    </row>
    <row r="2713" spans="12:13" x14ac:dyDescent="0.2">
      <c r="L2713" s="30" t="s">
        <v>1842</v>
      </c>
      <c r="M2713" s="37" t="s">
        <v>71</v>
      </c>
    </row>
    <row r="2714" spans="12:13" x14ac:dyDescent="0.2">
      <c r="L2714" s="29" t="s">
        <v>1843</v>
      </c>
      <c r="M2714" s="36" t="s">
        <v>71</v>
      </c>
    </row>
    <row r="2715" spans="12:13" x14ac:dyDescent="0.2">
      <c r="L2715" s="30" t="s">
        <v>1844</v>
      </c>
      <c r="M2715" s="37" t="s">
        <v>71</v>
      </c>
    </row>
    <row r="2716" spans="12:13" x14ac:dyDescent="0.2">
      <c r="L2716" s="29" t="s">
        <v>1845</v>
      </c>
      <c r="M2716" s="36" t="s">
        <v>71</v>
      </c>
    </row>
    <row r="2717" spans="12:13" x14ac:dyDescent="0.2">
      <c r="L2717" s="30" t="s">
        <v>1846</v>
      </c>
      <c r="M2717" s="37" t="s">
        <v>71</v>
      </c>
    </row>
    <row r="2718" spans="12:13" x14ac:dyDescent="0.2">
      <c r="L2718" s="29" t="s">
        <v>1847</v>
      </c>
      <c r="M2718" s="36" t="s">
        <v>71</v>
      </c>
    </row>
    <row r="2719" spans="12:13" x14ac:dyDescent="0.2">
      <c r="L2719" s="30" t="s">
        <v>1693</v>
      </c>
      <c r="M2719" s="37" t="s">
        <v>71</v>
      </c>
    </row>
    <row r="2720" spans="12:13" x14ac:dyDescent="0.2">
      <c r="L2720" s="29" t="s">
        <v>944</v>
      </c>
      <c r="M2720" s="36" t="s">
        <v>71</v>
      </c>
    </row>
    <row r="2721" spans="12:13" x14ac:dyDescent="0.2">
      <c r="L2721" s="30" t="s">
        <v>1848</v>
      </c>
      <c r="M2721" s="37" t="s">
        <v>71</v>
      </c>
    </row>
    <row r="2722" spans="12:13" x14ac:dyDescent="0.2">
      <c r="L2722" s="29" t="s">
        <v>1849</v>
      </c>
      <c r="M2722" s="36" t="s">
        <v>71</v>
      </c>
    </row>
    <row r="2723" spans="12:13" x14ac:dyDescent="0.2">
      <c r="L2723" s="30" t="s">
        <v>1850</v>
      </c>
      <c r="M2723" s="37" t="s">
        <v>71</v>
      </c>
    </row>
    <row r="2724" spans="12:13" x14ac:dyDescent="0.2">
      <c r="L2724" s="29" t="s">
        <v>1851</v>
      </c>
      <c r="M2724" s="36" t="s">
        <v>71</v>
      </c>
    </row>
    <row r="2725" spans="12:13" x14ac:dyDescent="0.2">
      <c r="L2725" s="30" t="s">
        <v>1852</v>
      </c>
      <c r="M2725" s="37" t="s">
        <v>71</v>
      </c>
    </row>
    <row r="2726" spans="12:13" x14ac:dyDescent="0.2">
      <c r="L2726" s="29" t="s">
        <v>1853</v>
      </c>
      <c r="M2726" s="36" t="s">
        <v>71</v>
      </c>
    </row>
    <row r="2727" spans="12:13" x14ac:dyDescent="0.2">
      <c r="L2727" s="30" t="s">
        <v>1854</v>
      </c>
      <c r="M2727" s="37" t="s">
        <v>71</v>
      </c>
    </row>
    <row r="2728" spans="12:13" x14ac:dyDescent="0.2">
      <c r="L2728" s="29" t="s">
        <v>1855</v>
      </c>
      <c r="M2728" s="36" t="s">
        <v>71</v>
      </c>
    </row>
    <row r="2729" spans="12:13" x14ac:dyDescent="0.2">
      <c r="L2729" s="30" t="s">
        <v>1856</v>
      </c>
      <c r="M2729" s="37" t="s">
        <v>71</v>
      </c>
    </row>
    <row r="2730" spans="12:13" x14ac:dyDescent="0.2">
      <c r="L2730" s="29" t="s">
        <v>1857</v>
      </c>
      <c r="M2730" s="36" t="s">
        <v>71</v>
      </c>
    </row>
    <row r="2731" spans="12:13" x14ac:dyDescent="0.2">
      <c r="L2731" s="30" t="s">
        <v>1858</v>
      </c>
      <c r="M2731" s="37" t="s">
        <v>71</v>
      </c>
    </row>
    <row r="2732" spans="12:13" x14ac:dyDescent="0.2">
      <c r="L2732" s="29" t="s">
        <v>266</v>
      </c>
      <c r="M2732" s="36" t="s">
        <v>71</v>
      </c>
    </row>
    <row r="2733" spans="12:13" x14ac:dyDescent="0.2">
      <c r="L2733" s="30" t="s">
        <v>884</v>
      </c>
      <c r="M2733" s="37" t="s">
        <v>71</v>
      </c>
    </row>
    <row r="2734" spans="12:13" x14ac:dyDescent="0.2">
      <c r="L2734" s="29" t="s">
        <v>885</v>
      </c>
      <c r="M2734" s="36" t="s">
        <v>71</v>
      </c>
    </row>
    <row r="2735" spans="12:13" x14ac:dyDescent="0.2">
      <c r="L2735" s="30" t="s">
        <v>1859</v>
      </c>
      <c r="M2735" s="37" t="s">
        <v>71</v>
      </c>
    </row>
    <row r="2736" spans="12:13" x14ac:dyDescent="0.2">
      <c r="L2736" s="29" t="s">
        <v>1860</v>
      </c>
      <c r="M2736" s="36" t="s">
        <v>71</v>
      </c>
    </row>
    <row r="2737" spans="12:13" x14ac:dyDescent="0.2">
      <c r="L2737" s="30" t="s">
        <v>627</v>
      </c>
      <c r="M2737" s="37" t="s">
        <v>71</v>
      </c>
    </row>
    <row r="2738" spans="12:13" x14ac:dyDescent="0.2">
      <c r="L2738" s="29" t="s">
        <v>1861</v>
      </c>
      <c r="M2738" s="36" t="s">
        <v>71</v>
      </c>
    </row>
    <row r="2739" spans="12:13" x14ac:dyDescent="0.2">
      <c r="L2739" s="30" t="s">
        <v>1862</v>
      </c>
      <c r="M2739" s="37" t="s">
        <v>71</v>
      </c>
    </row>
    <row r="2740" spans="12:13" x14ac:dyDescent="0.2">
      <c r="L2740" s="29" t="s">
        <v>1863</v>
      </c>
      <c r="M2740" s="36" t="s">
        <v>71</v>
      </c>
    </row>
    <row r="2741" spans="12:13" x14ac:dyDescent="0.2">
      <c r="L2741" s="30" t="s">
        <v>1864</v>
      </c>
      <c r="M2741" s="37" t="s">
        <v>71</v>
      </c>
    </row>
    <row r="2742" spans="12:13" x14ac:dyDescent="0.2">
      <c r="L2742" s="29" t="s">
        <v>1865</v>
      </c>
      <c r="M2742" s="36" t="s">
        <v>71</v>
      </c>
    </row>
    <row r="2743" spans="12:13" x14ac:dyDescent="0.2">
      <c r="L2743" s="30" t="s">
        <v>540</v>
      </c>
      <c r="M2743" s="37" t="s">
        <v>71</v>
      </c>
    </row>
    <row r="2744" spans="12:13" x14ac:dyDescent="0.2">
      <c r="L2744" s="29" t="s">
        <v>633</v>
      </c>
      <c r="M2744" s="36" t="s">
        <v>71</v>
      </c>
    </row>
    <row r="2745" spans="12:13" x14ac:dyDescent="0.2">
      <c r="L2745" s="30" t="s">
        <v>1866</v>
      </c>
      <c r="M2745" s="37" t="s">
        <v>71</v>
      </c>
    </row>
    <row r="2746" spans="12:13" x14ac:dyDescent="0.2">
      <c r="L2746" s="29" t="s">
        <v>1867</v>
      </c>
      <c r="M2746" s="36" t="s">
        <v>71</v>
      </c>
    </row>
    <row r="2747" spans="12:13" x14ac:dyDescent="0.2">
      <c r="L2747" s="30" t="s">
        <v>1868</v>
      </c>
      <c r="M2747" s="37" t="s">
        <v>71</v>
      </c>
    </row>
    <row r="2748" spans="12:13" x14ac:dyDescent="0.2">
      <c r="L2748" s="29" t="s">
        <v>1869</v>
      </c>
      <c r="M2748" s="36" t="s">
        <v>71</v>
      </c>
    </row>
    <row r="2749" spans="12:13" x14ac:dyDescent="0.2">
      <c r="L2749" s="30" t="s">
        <v>1870</v>
      </c>
      <c r="M2749" s="37" t="s">
        <v>71</v>
      </c>
    </row>
    <row r="2750" spans="12:13" x14ac:dyDescent="0.2">
      <c r="L2750" s="29" t="s">
        <v>422</v>
      </c>
      <c r="M2750" s="36" t="s">
        <v>71</v>
      </c>
    </row>
    <row r="2751" spans="12:13" x14ac:dyDescent="0.2">
      <c r="L2751" s="30" t="s">
        <v>1871</v>
      </c>
      <c r="M2751" s="37" t="s">
        <v>71</v>
      </c>
    </row>
    <row r="2752" spans="12:13" x14ac:dyDescent="0.2">
      <c r="L2752" s="29" t="s">
        <v>1872</v>
      </c>
      <c r="M2752" s="36" t="s">
        <v>71</v>
      </c>
    </row>
    <row r="2753" spans="12:13" x14ac:dyDescent="0.2">
      <c r="L2753" s="30" t="s">
        <v>1873</v>
      </c>
      <c r="M2753" s="37" t="s">
        <v>71</v>
      </c>
    </row>
    <row r="2754" spans="12:13" x14ac:dyDescent="0.2">
      <c r="L2754" s="29" t="s">
        <v>1874</v>
      </c>
      <c r="M2754" s="36" t="s">
        <v>71</v>
      </c>
    </row>
    <row r="2755" spans="12:13" x14ac:dyDescent="0.2">
      <c r="L2755" s="30" t="s">
        <v>1875</v>
      </c>
      <c r="M2755" s="37" t="s">
        <v>71</v>
      </c>
    </row>
    <row r="2756" spans="12:13" x14ac:dyDescent="0.2">
      <c r="L2756" s="29" t="s">
        <v>1876</v>
      </c>
      <c r="M2756" s="36" t="s">
        <v>71</v>
      </c>
    </row>
    <row r="2757" spans="12:13" x14ac:dyDescent="0.2">
      <c r="L2757" s="30" t="s">
        <v>1877</v>
      </c>
      <c r="M2757" s="37" t="s">
        <v>71</v>
      </c>
    </row>
    <row r="2758" spans="12:13" x14ac:dyDescent="0.2">
      <c r="L2758" s="29" t="s">
        <v>271</v>
      </c>
      <c r="M2758" s="36" t="s">
        <v>71</v>
      </c>
    </row>
    <row r="2759" spans="12:13" x14ac:dyDescent="0.2">
      <c r="L2759" s="30" t="s">
        <v>1878</v>
      </c>
      <c r="M2759" s="37" t="s">
        <v>71</v>
      </c>
    </row>
    <row r="2760" spans="12:13" x14ac:dyDescent="0.2">
      <c r="L2760" s="29" t="s">
        <v>1508</v>
      </c>
      <c r="M2760" s="36" t="s">
        <v>71</v>
      </c>
    </row>
    <row r="2761" spans="12:13" x14ac:dyDescent="0.2">
      <c r="L2761" s="30" t="s">
        <v>272</v>
      </c>
      <c r="M2761" s="37" t="s">
        <v>71</v>
      </c>
    </row>
    <row r="2762" spans="12:13" x14ac:dyDescent="0.2">
      <c r="L2762" s="29" t="s">
        <v>1879</v>
      </c>
      <c r="M2762" s="36" t="s">
        <v>71</v>
      </c>
    </row>
    <row r="2763" spans="12:13" x14ac:dyDescent="0.2">
      <c r="L2763" s="30" t="s">
        <v>1880</v>
      </c>
      <c r="M2763" s="37" t="s">
        <v>71</v>
      </c>
    </row>
    <row r="2764" spans="12:13" x14ac:dyDescent="0.2">
      <c r="L2764" s="29" t="s">
        <v>647</v>
      </c>
      <c r="M2764" s="36" t="s">
        <v>71</v>
      </c>
    </row>
    <row r="2765" spans="12:13" x14ac:dyDescent="0.2">
      <c r="L2765" s="30" t="s">
        <v>893</v>
      </c>
      <c r="M2765" s="37" t="s">
        <v>71</v>
      </c>
    </row>
    <row r="2766" spans="12:13" x14ac:dyDescent="0.2">
      <c r="L2766" s="29" t="s">
        <v>1881</v>
      </c>
      <c r="M2766" s="36" t="s">
        <v>71</v>
      </c>
    </row>
    <row r="2767" spans="12:13" x14ac:dyDescent="0.2">
      <c r="L2767" s="30" t="s">
        <v>1882</v>
      </c>
      <c r="M2767" s="37" t="s">
        <v>71</v>
      </c>
    </row>
    <row r="2768" spans="12:13" x14ac:dyDescent="0.2">
      <c r="L2768" s="29" t="s">
        <v>741</v>
      </c>
      <c r="M2768" s="36" t="s">
        <v>71</v>
      </c>
    </row>
    <row r="2769" spans="12:13" x14ac:dyDescent="0.2">
      <c r="L2769" s="30" t="s">
        <v>894</v>
      </c>
      <c r="M2769" s="37" t="s">
        <v>71</v>
      </c>
    </row>
    <row r="2770" spans="12:13" x14ac:dyDescent="0.2">
      <c r="L2770" s="29" t="s">
        <v>1883</v>
      </c>
      <c r="M2770" s="36" t="s">
        <v>71</v>
      </c>
    </row>
    <row r="2771" spans="12:13" x14ac:dyDescent="0.2">
      <c r="L2771" s="30" t="s">
        <v>1884</v>
      </c>
      <c r="M2771" s="37" t="s">
        <v>71</v>
      </c>
    </row>
    <row r="2772" spans="12:13" x14ac:dyDescent="0.2">
      <c r="L2772" s="29" t="s">
        <v>1543</v>
      </c>
      <c r="M2772" s="36" t="s">
        <v>71</v>
      </c>
    </row>
    <row r="2773" spans="12:13" x14ac:dyDescent="0.2">
      <c r="L2773" s="30" t="s">
        <v>1885</v>
      </c>
      <c r="M2773" s="37" t="s">
        <v>71</v>
      </c>
    </row>
    <row r="2774" spans="12:13" x14ac:dyDescent="0.2">
      <c r="L2774" s="29" t="s">
        <v>1886</v>
      </c>
      <c r="M2774" s="36" t="s">
        <v>71</v>
      </c>
    </row>
    <row r="2775" spans="12:13" x14ac:dyDescent="0.2">
      <c r="L2775" s="30" t="s">
        <v>1887</v>
      </c>
      <c r="M2775" s="37" t="s">
        <v>71</v>
      </c>
    </row>
    <row r="2776" spans="12:13" x14ac:dyDescent="0.2">
      <c r="L2776" s="29" t="s">
        <v>1888</v>
      </c>
      <c r="M2776" s="36" t="s">
        <v>71</v>
      </c>
    </row>
    <row r="2777" spans="12:13" x14ac:dyDescent="0.2">
      <c r="L2777" s="30" t="s">
        <v>1547</v>
      </c>
      <c r="M2777" s="37" t="s">
        <v>70</v>
      </c>
    </row>
    <row r="2778" spans="12:13" x14ac:dyDescent="0.2">
      <c r="L2778" s="29" t="s">
        <v>1889</v>
      </c>
      <c r="M2778" s="36" t="s">
        <v>70</v>
      </c>
    </row>
    <row r="2779" spans="12:13" x14ac:dyDescent="0.2">
      <c r="L2779" s="30" t="s">
        <v>1890</v>
      </c>
      <c r="M2779" s="37" t="s">
        <v>70</v>
      </c>
    </row>
    <row r="2780" spans="12:13" x14ac:dyDescent="0.2">
      <c r="L2780" s="29" t="s">
        <v>1257</v>
      </c>
      <c r="M2780" s="36" t="s">
        <v>70</v>
      </c>
    </row>
    <row r="2781" spans="12:13" x14ac:dyDescent="0.2">
      <c r="L2781" s="30" t="s">
        <v>1891</v>
      </c>
      <c r="M2781" s="37" t="s">
        <v>70</v>
      </c>
    </row>
    <row r="2782" spans="12:13" x14ac:dyDescent="0.2">
      <c r="L2782" s="29" t="s">
        <v>796</v>
      </c>
      <c r="M2782" s="36" t="s">
        <v>70</v>
      </c>
    </row>
    <row r="2783" spans="12:13" x14ac:dyDescent="0.2">
      <c r="L2783" s="30" t="s">
        <v>1892</v>
      </c>
      <c r="M2783" s="37" t="s">
        <v>70</v>
      </c>
    </row>
    <row r="2784" spans="12:13" x14ac:dyDescent="0.2">
      <c r="L2784" s="29" t="s">
        <v>1893</v>
      </c>
      <c r="M2784" s="36" t="s">
        <v>70</v>
      </c>
    </row>
    <row r="2785" spans="12:13" x14ac:dyDescent="0.2">
      <c r="L2785" s="30" t="s">
        <v>450</v>
      </c>
      <c r="M2785" s="37" t="s">
        <v>70</v>
      </c>
    </row>
    <row r="2786" spans="12:13" x14ac:dyDescent="0.2">
      <c r="L2786" s="29" t="s">
        <v>452</v>
      </c>
      <c r="M2786" s="36" t="s">
        <v>70</v>
      </c>
    </row>
    <row r="2787" spans="12:13" x14ac:dyDescent="0.2">
      <c r="L2787" s="30" t="s">
        <v>1079</v>
      </c>
      <c r="M2787" s="37" t="s">
        <v>70</v>
      </c>
    </row>
    <row r="2788" spans="12:13" x14ac:dyDescent="0.2">
      <c r="L2788" s="29" t="s">
        <v>1894</v>
      </c>
      <c r="M2788" s="36" t="s">
        <v>70</v>
      </c>
    </row>
    <row r="2789" spans="12:13" x14ac:dyDescent="0.2">
      <c r="L2789" s="30" t="s">
        <v>712</v>
      </c>
      <c r="M2789" s="37" t="s">
        <v>70</v>
      </c>
    </row>
    <row r="2790" spans="12:13" x14ac:dyDescent="0.2">
      <c r="L2790" s="29" t="s">
        <v>1895</v>
      </c>
      <c r="M2790" s="36" t="s">
        <v>70</v>
      </c>
    </row>
    <row r="2791" spans="12:13" x14ac:dyDescent="0.2">
      <c r="L2791" s="30" t="s">
        <v>259</v>
      </c>
      <c r="M2791" s="37" t="s">
        <v>70</v>
      </c>
    </row>
    <row r="2792" spans="12:13" x14ac:dyDescent="0.2">
      <c r="L2792" s="29" t="s">
        <v>1896</v>
      </c>
      <c r="M2792" s="36" t="s">
        <v>70</v>
      </c>
    </row>
    <row r="2793" spans="12:13" x14ac:dyDescent="0.2">
      <c r="L2793" s="30" t="s">
        <v>1897</v>
      </c>
      <c r="M2793" s="37" t="s">
        <v>70</v>
      </c>
    </row>
    <row r="2794" spans="12:13" x14ac:dyDescent="0.2">
      <c r="L2794" s="29" t="s">
        <v>1898</v>
      </c>
      <c r="M2794" s="36" t="s">
        <v>70</v>
      </c>
    </row>
    <row r="2795" spans="12:13" x14ac:dyDescent="0.2">
      <c r="L2795" s="30" t="s">
        <v>476</v>
      </c>
      <c r="M2795" s="37" t="s">
        <v>70</v>
      </c>
    </row>
    <row r="2796" spans="12:13" x14ac:dyDescent="0.2">
      <c r="L2796" s="29" t="s">
        <v>1899</v>
      </c>
      <c r="M2796" s="36" t="s">
        <v>70</v>
      </c>
    </row>
    <row r="2797" spans="12:13" x14ac:dyDescent="0.2">
      <c r="L2797" s="30" t="s">
        <v>364</v>
      </c>
      <c r="M2797" s="37" t="s">
        <v>70</v>
      </c>
    </row>
    <row r="2798" spans="12:13" x14ac:dyDescent="0.2">
      <c r="L2798" s="29" t="s">
        <v>479</v>
      </c>
      <c r="M2798" s="36" t="s">
        <v>70</v>
      </c>
    </row>
    <row r="2799" spans="12:13" x14ac:dyDescent="0.2">
      <c r="L2799" s="30" t="s">
        <v>1900</v>
      </c>
      <c r="M2799" s="37" t="s">
        <v>70</v>
      </c>
    </row>
    <row r="2800" spans="12:13" x14ac:dyDescent="0.2">
      <c r="L2800" s="29" t="s">
        <v>1901</v>
      </c>
      <c r="M2800" s="36" t="s">
        <v>70</v>
      </c>
    </row>
    <row r="2801" spans="12:13" x14ac:dyDescent="0.2">
      <c r="L2801" s="30" t="s">
        <v>1902</v>
      </c>
      <c r="M2801" s="37" t="s">
        <v>70</v>
      </c>
    </row>
    <row r="2802" spans="12:13" x14ac:dyDescent="0.2">
      <c r="L2802" s="29" t="s">
        <v>1903</v>
      </c>
      <c r="M2802" s="36" t="s">
        <v>70</v>
      </c>
    </row>
    <row r="2803" spans="12:13" x14ac:dyDescent="0.2">
      <c r="L2803" s="30" t="s">
        <v>272</v>
      </c>
      <c r="M2803" s="37" t="s">
        <v>70</v>
      </c>
    </row>
    <row r="2804" spans="12:13" x14ac:dyDescent="0.2">
      <c r="L2804" s="29" t="s">
        <v>645</v>
      </c>
      <c r="M2804" s="36" t="s">
        <v>70</v>
      </c>
    </row>
    <row r="2805" spans="12:13" x14ac:dyDescent="0.2">
      <c r="L2805" s="30" t="s">
        <v>1904</v>
      </c>
      <c r="M2805" s="37" t="s">
        <v>70</v>
      </c>
    </row>
    <row r="2806" spans="12:13" x14ac:dyDescent="0.2">
      <c r="L2806" s="29" t="s">
        <v>1905</v>
      </c>
      <c r="M2806" s="36" t="s">
        <v>69</v>
      </c>
    </row>
    <row r="2807" spans="12:13" x14ac:dyDescent="0.2">
      <c r="L2807" s="30" t="s">
        <v>1906</v>
      </c>
      <c r="M2807" s="37" t="s">
        <v>69</v>
      </c>
    </row>
    <row r="2808" spans="12:13" x14ac:dyDescent="0.2">
      <c r="L2808" s="29" t="s">
        <v>1907</v>
      </c>
      <c r="M2808" s="36" t="s">
        <v>69</v>
      </c>
    </row>
    <row r="2809" spans="12:13" x14ac:dyDescent="0.2">
      <c r="L2809" s="30" t="s">
        <v>1908</v>
      </c>
      <c r="M2809" s="37" t="s">
        <v>69</v>
      </c>
    </row>
    <row r="2810" spans="12:13" x14ac:dyDescent="0.2">
      <c r="L2810" s="29" t="s">
        <v>1047</v>
      </c>
      <c r="M2810" s="36" t="s">
        <v>69</v>
      </c>
    </row>
    <row r="2811" spans="12:13" x14ac:dyDescent="0.2">
      <c r="L2811" s="30" t="s">
        <v>237</v>
      </c>
      <c r="M2811" s="37" t="s">
        <v>69</v>
      </c>
    </row>
    <row r="2812" spans="12:13" x14ac:dyDescent="0.2">
      <c r="L2812" s="29" t="s">
        <v>1909</v>
      </c>
      <c r="M2812" s="36" t="s">
        <v>69</v>
      </c>
    </row>
    <row r="2813" spans="12:13" x14ac:dyDescent="0.2">
      <c r="L2813" s="30" t="s">
        <v>1910</v>
      </c>
      <c r="M2813" s="37" t="s">
        <v>69</v>
      </c>
    </row>
    <row r="2814" spans="12:13" x14ac:dyDescent="0.2">
      <c r="L2814" s="29" t="s">
        <v>400</v>
      </c>
      <c r="M2814" s="36" t="s">
        <v>69</v>
      </c>
    </row>
    <row r="2815" spans="12:13" x14ac:dyDescent="0.2">
      <c r="L2815" s="30" t="s">
        <v>1399</v>
      </c>
      <c r="M2815" s="37" t="s">
        <v>69</v>
      </c>
    </row>
    <row r="2816" spans="12:13" x14ac:dyDescent="0.2">
      <c r="L2816" s="29" t="s">
        <v>1911</v>
      </c>
      <c r="M2816" s="36" t="s">
        <v>69</v>
      </c>
    </row>
    <row r="2817" spans="12:13" x14ac:dyDescent="0.2">
      <c r="L2817" s="30" t="s">
        <v>272</v>
      </c>
      <c r="M2817" s="37" t="s">
        <v>69</v>
      </c>
    </row>
    <row r="2818" spans="12:13" x14ac:dyDescent="0.2">
      <c r="L2818" s="29" t="s">
        <v>489</v>
      </c>
      <c r="M2818" s="36" t="s">
        <v>69</v>
      </c>
    </row>
    <row r="2819" spans="12:13" x14ac:dyDescent="0.2">
      <c r="L2819" s="30" t="s">
        <v>1912</v>
      </c>
      <c r="M2819" s="37" t="s">
        <v>69</v>
      </c>
    </row>
    <row r="2820" spans="12:13" x14ac:dyDescent="0.2">
      <c r="L2820" s="29" t="s">
        <v>1913</v>
      </c>
      <c r="M2820" s="36" t="s">
        <v>68</v>
      </c>
    </row>
    <row r="2821" spans="12:13" x14ac:dyDescent="0.2">
      <c r="L2821" s="30" t="s">
        <v>1914</v>
      </c>
      <c r="M2821" s="37" t="s">
        <v>68</v>
      </c>
    </row>
    <row r="2822" spans="12:13" x14ac:dyDescent="0.2">
      <c r="L2822" s="29" t="s">
        <v>1416</v>
      </c>
      <c r="M2822" s="36" t="s">
        <v>68</v>
      </c>
    </row>
    <row r="2823" spans="12:13" x14ac:dyDescent="0.2">
      <c r="L2823" s="30" t="s">
        <v>1915</v>
      </c>
      <c r="M2823" s="37" t="s">
        <v>68</v>
      </c>
    </row>
    <row r="2824" spans="12:13" x14ac:dyDescent="0.2">
      <c r="L2824" s="29" t="s">
        <v>1916</v>
      </c>
      <c r="M2824" s="36" t="s">
        <v>68</v>
      </c>
    </row>
    <row r="2825" spans="12:13" x14ac:dyDescent="0.2">
      <c r="L2825" s="30" t="s">
        <v>1917</v>
      </c>
      <c r="M2825" s="37" t="s">
        <v>68</v>
      </c>
    </row>
    <row r="2826" spans="12:13" x14ac:dyDescent="0.2">
      <c r="L2826" s="29" t="s">
        <v>1918</v>
      </c>
      <c r="M2826" s="36" t="s">
        <v>68</v>
      </c>
    </row>
    <row r="2827" spans="12:13" x14ac:dyDescent="0.2">
      <c r="L2827" s="30" t="s">
        <v>1919</v>
      </c>
      <c r="M2827" s="37" t="s">
        <v>68</v>
      </c>
    </row>
    <row r="2828" spans="12:13" x14ac:dyDescent="0.2">
      <c r="L2828" s="29" t="s">
        <v>899</v>
      </c>
      <c r="M2828" s="36" t="s">
        <v>68</v>
      </c>
    </row>
    <row r="2829" spans="12:13" x14ac:dyDescent="0.2">
      <c r="L2829" s="30" t="s">
        <v>1605</v>
      </c>
      <c r="M2829" s="37" t="s">
        <v>68</v>
      </c>
    </row>
    <row r="2830" spans="12:13" x14ac:dyDescent="0.2">
      <c r="L2830" s="29" t="s">
        <v>1920</v>
      </c>
      <c r="M2830" s="36" t="s">
        <v>68</v>
      </c>
    </row>
    <row r="2831" spans="12:13" x14ac:dyDescent="0.2">
      <c r="L2831" s="30" t="s">
        <v>1921</v>
      </c>
      <c r="M2831" s="37" t="s">
        <v>68</v>
      </c>
    </row>
    <row r="2832" spans="12:13" x14ac:dyDescent="0.2">
      <c r="L2832" s="29" t="s">
        <v>1423</v>
      </c>
      <c r="M2832" s="36" t="s">
        <v>68</v>
      </c>
    </row>
    <row r="2833" spans="12:13" x14ac:dyDescent="0.2">
      <c r="L2833" s="30" t="s">
        <v>791</v>
      </c>
      <c r="M2833" s="37" t="s">
        <v>68</v>
      </c>
    </row>
    <row r="2834" spans="12:13" x14ac:dyDescent="0.2">
      <c r="L2834" s="29" t="s">
        <v>1922</v>
      </c>
      <c r="M2834" s="36" t="s">
        <v>68</v>
      </c>
    </row>
    <row r="2835" spans="12:13" x14ac:dyDescent="0.2">
      <c r="L2835" s="30" t="s">
        <v>909</v>
      </c>
      <c r="M2835" s="37" t="s">
        <v>68</v>
      </c>
    </row>
    <row r="2836" spans="12:13" x14ac:dyDescent="0.2">
      <c r="L2836" s="29" t="s">
        <v>1030</v>
      </c>
      <c r="M2836" s="36" t="s">
        <v>68</v>
      </c>
    </row>
    <row r="2837" spans="12:13" x14ac:dyDescent="0.2">
      <c r="L2837" s="30" t="s">
        <v>321</v>
      </c>
      <c r="M2837" s="37" t="s">
        <v>68</v>
      </c>
    </row>
    <row r="2838" spans="12:13" x14ac:dyDescent="0.2">
      <c r="L2838" s="29" t="s">
        <v>1923</v>
      </c>
      <c r="M2838" s="36" t="s">
        <v>68</v>
      </c>
    </row>
    <row r="2839" spans="12:13" x14ac:dyDescent="0.2">
      <c r="L2839" s="30" t="s">
        <v>501</v>
      </c>
      <c r="M2839" s="37" t="s">
        <v>68</v>
      </c>
    </row>
    <row r="2840" spans="12:13" x14ac:dyDescent="0.2">
      <c r="L2840" s="29" t="s">
        <v>1645</v>
      </c>
      <c r="M2840" s="36" t="s">
        <v>68</v>
      </c>
    </row>
    <row r="2841" spans="12:13" x14ac:dyDescent="0.2">
      <c r="L2841" s="30" t="s">
        <v>220</v>
      </c>
      <c r="M2841" s="37" t="s">
        <v>68</v>
      </c>
    </row>
    <row r="2842" spans="12:13" x14ac:dyDescent="0.2">
      <c r="L2842" s="29" t="s">
        <v>1554</v>
      </c>
      <c r="M2842" s="36" t="s">
        <v>68</v>
      </c>
    </row>
    <row r="2843" spans="12:13" x14ac:dyDescent="0.2">
      <c r="L2843" s="30" t="s">
        <v>1924</v>
      </c>
      <c r="M2843" s="37" t="s">
        <v>68</v>
      </c>
    </row>
    <row r="2844" spans="12:13" x14ac:dyDescent="0.2">
      <c r="L2844" s="29" t="s">
        <v>699</v>
      </c>
      <c r="M2844" s="36" t="s">
        <v>68</v>
      </c>
    </row>
    <row r="2845" spans="12:13" x14ac:dyDescent="0.2">
      <c r="L2845" s="30" t="s">
        <v>1925</v>
      </c>
      <c r="M2845" s="37" t="s">
        <v>68</v>
      </c>
    </row>
    <row r="2846" spans="12:13" x14ac:dyDescent="0.2">
      <c r="L2846" s="29" t="s">
        <v>1926</v>
      </c>
      <c r="M2846" s="36" t="s">
        <v>68</v>
      </c>
    </row>
    <row r="2847" spans="12:13" x14ac:dyDescent="0.2">
      <c r="L2847" s="30" t="s">
        <v>1047</v>
      </c>
      <c r="M2847" s="37" t="s">
        <v>68</v>
      </c>
    </row>
    <row r="2848" spans="12:13" x14ac:dyDescent="0.2">
      <c r="L2848" s="29" t="s">
        <v>1927</v>
      </c>
      <c r="M2848" s="36" t="s">
        <v>68</v>
      </c>
    </row>
    <row r="2849" spans="12:13" x14ac:dyDescent="0.2">
      <c r="L2849" s="30" t="s">
        <v>1928</v>
      </c>
      <c r="M2849" s="37" t="s">
        <v>68</v>
      </c>
    </row>
    <row r="2850" spans="12:13" x14ac:dyDescent="0.2">
      <c r="L2850" s="29" t="s">
        <v>585</v>
      </c>
      <c r="M2850" s="36" t="s">
        <v>68</v>
      </c>
    </row>
    <row r="2851" spans="12:13" x14ac:dyDescent="0.2">
      <c r="L2851" s="30" t="s">
        <v>1929</v>
      </c>
      <c r="M2851" s="37" t="s">
        <v>68</v>
      </c>
    </row>
    <row r="2852" spans="12:13" x14ac:dyDescent="0.2">
      <c r="L2852" s="29" t="s">
        <v>237</v>
      </c>
      <c r="M2852" s="36" t="s">
        <v>68</v>
      </c>
    </row>
    <row r="2853" spans="12:13" x14ac:dyDescent="0.2">
      <c r="L2853" s="30" t="s">
        <v>1034</v>
      </c>
      <c r="M2853" s="37" t="s">
        <v>68</v>
      </c>
    </row>
    <row r="2854" spans="12:13" x14ac:dyDescent="0.2">
      <c r="L2854" s="29" t="s">
        <v>1710</v>
      </c>
      <c r="M2854" s="36" t="s">
        <v>68</v>
      </c>
    </row>
    <row r="2855" spans="12:13" x14ac:dyDescent="0.2">
      <c r="L2855" s="30" t="s">
        <v>1353</v>
      </c>
      <c r="M2855" s="37" t="s">
        <v>68</v>
      </c>
    </row>
    <row r="2856" spans="12:13" x14ac:dyDescent="0.2">
      <c r="L2856" s="29" t="s">
        <v>1930</v>
      </c>
      <c r="M2856" s="36" t="s">
        <v>68</v>
      </c>
    </row>
    <row r="2857" spans="12:13" x14ac:dyDescent="0.2">
      <c r="L2857" s="30" t="s">
        <v>919</v>
      </c>
      <c r="M2857" s="37" t="s">
        <v>68</v>
      </c>
    </row>
    <row r="2858" spans="12:13" x14ac:dyDescent="0.2">
      <c r="L2858" s="29" t="s">
        <v>239</v>
      </c>
      <c r="M2858" s="36" t="s">
        <v>68</v>
      </c>
    </row>
    <row r="2859" spans="12:13" x14ac:dyDescent="0.2">
      <c r="L2859" s="30" t="s">
        <v>1931</v>
      </c>
      <c r="M2859" s="37" t="s">
        <v>68</v>
      </c>
    </row>
    <row r="2860" spans="12:13" x14ac:dyDescent="0.2">
      <c r="L2860" s="29" t="s">
        <v>1443</v>
      </c>
      <c r="M2860" s="36" t="s">
        <v>68</v>
      </c>
    </row>
    <row r="2861" spans="12:13" x14ac:dyDescent="0.2">
      <c r="L2861" s="30" t="s">
        <v>1932</v>
      </c>
      <c r="M2861" s="37" t="s">
        <v>68</v>
      </c>
    </row>
    <row r="2862" spans="12:13" x14ac:dyDescent="0.2">
      <c r="L2862" s="29" t="s">
        <v>1933</v>
      </c>
      <c r="M2862" s="36" t="s">
        <v>68</v>
      </c>
    </row>
    <row r="2863" spans="12:13" x14ac:dyDescent="0.2">
      <c r="L2863" s="30" t="s">
        <v>241</v>
      </c>
      <c r="M2863" s="37" t="s">
        <v>68</v>
      </c>
    </row>
    <row r="2864" spans="12:13" x14ac:dyDescent="0.2">
      <c r="L2864" s="29" t="s">
        <v>1524</v>
      </c>
      <c r="M2864" s="36" t="s">
        <v>68</v>
      </c>
    </row>
    <row r="2865" spans="12:13" x14ac:dyDescent="0.2">
      <c r="L2865" s="30" t="s">
        <v>1934</v>
      </c>
      <c r="M2865" s="37" t="s">
        <v>68</v>
      </c>
    </row>
    <row r="2866" spans="12:13" x14ac:dyDescent="0.2">
      <c r="L2866" s="29" t="s">
        <v>1935</v>
      </c>
      <c r="M2866" s="36" t="s">
        <v>68</v>
      </c>
    </row>
    <row r="2867" spans="12:13" x14ac:dyDescent="0.2">
      <c r="L2867" s="30" t="s">
        <v>1936</v>
      </c>
      <c r="M2867" s="37" t="s">
        <v>68</v>
      </c>
    </row>
    <row r="2868" spans="12:13" x14ac:dyDescent="0.2">
      <c r="L2868" s="29" t="s">
        <v>1937</v>
      </c>
      <c r="M2868" s="36" t="s">
        <v>68</v>
      </c>
    </row>
    <row r="2869" spans="12:13" x14ac:dyDescent="0.2">
      <c r="L2869" s="30" t="s">
        <v>1938</v>
      </c>
      <c r="M2869" s="37" t="s">
        <v>68</v>
      </c>
    </row>
    <row r="2870" spans="12:13" x14ac:dyDescent="0.2">
      <c r="L2870" s="29" t="s">
        <v>1316</v>
      </c>
      <c r="M2870" s="36" t="s">
        <v>68</v>
      </c>
    </row>
    <row r="2871" spans="12:13" x14ac:dyDescent="0.2">
      <c r="L2871" s="30" t="s">
        <v>248</v>
      </c>
      <c r="M2871" s="37" t="s">
        <v>68</v>
      </c>
    </row>
    <row r="2872" spans="12:13" x14ac:dyDescent="0.2">
      <c r="L2872" s="29" t="s">
        <v>1939</v>
      </c>
      <c r="M2872" s="36" t="s">
        <v>68</v>
      </c>
    </row>
    <row r="2873" spans="12:13" x14ac:dyDescent="0.2">
      <c r="L2873" s="30" t="s">
        <v>807</v>
      </c>
      <c r="M2873" s="37" t="s">
        <v>68</v>
      </c>
    </row>
    <row r="2874" spans="12:13" x14ac:dyDescent="0.2">
      <c r="L2874" s="29" t="s">
        <v>1940</v>
      </c>
      <c r="M2874" s="36" t="s">
        <v>68</v>
      </c>
    </row>
    <row r="2875" spans="12:13" x14ac:dyDescent="0.2">
      <c r="L2875" s="30" t="s">
        <v>252</v>
      </c>
      <c r="M2875" s="37" t="s">
        <v>68</v>
      </c>
    </row>
    <row r="2876" spans="12:13" x14ac:dyDescent="0.2">
      <c r="L2876" s="29" t="s">
        <v>1941</v>
      </c>
      <c r="M2876" s="36" t="s">
        <v>68</v>
      </c>
    </row>
    <row r="2877" spans="12:13" x14ac:dyDescent="0.2">
      <c r="L2877" s="30" t="s">
        <v>1453</v>
      </c>
      <c r="M2877" s="37" t="s">
        <v>68</v>
      </c>
    </row>
    <row r="2878" spans="12:13" x14ac:dyDescent="0.2">
      <c r="L2878" s="29" t="s">
        <v>485</v>
      </c>
      <c r="M2878" s="36" t="s">
        <v>68</v>
      </c>
    </row>
    <row r="2879" spans="12:13" x14ac:dyDescent="0.2">
      <c r="L2879" s="30" t="s">
        <v>258</v>
      </c>
      <c r="M2879" s="37" t="s">
        <v>68</v>
      </c>
    </row>
    <row r="2880" spans="12:13" x14ac:dyDescent="0.2">
      <c r="L2880" s="29" t="s">
        <v>938</v>
      </c>
      <c r="M2880" s="36" t="s">
        <v>68</v>
      </c>
    </row>
    <row r="2881" spans="12:13" x14ac:dyDescent="0.2">
      <c r="L2881" s="30" t="s">
        <v>1942</v>
      </c>
      <c r="M2881" s="37" t="s">
        <v>68</v>
      </c>
    </row>
    <row r="2882" spans="12:13" x14ac:dyDescent="0.2">
      <c r="L2882" s="29" t="s">
        <v>1457</v>
      </c>
      <c r="M2882" s="36" t="s">
        <v>68</v>
      </c>
    </row>
    <row r="2883" spans="12:13" x14ac:dyDescent="0.2">
      <c r="L2883" s="30" t="s">
        <v>1628</v>
      </c>
      <c r="M2883" s="37" t="s">
        <v>68</v>
      </c>
    </row>
    <row r="2884" spans="12:13" x14ac:dyDescent="0.2">
      <c r="L2884" s="29" t="s">
        <v>1943</v>
      </c>
      <c r="M2884" s="36" t="s">
        <v>68</v>
      </c>
    </row>
    <row r="2885" spans="12:13" x14ac:dyDescent="0.2">
      <c r="L2885" s="30" t="s">
        <v>400</v>
      </c>
      <c r="M2885" s="37" t="s">
        <v>68</v>
      </c>
    </row>
    <row r="2886" spans="12:13" x14ac:dyDescent="0.2">
      <c r="L2886" s="29" t="s">
        <v>815</v>
      </c>
      <c r="M2886" s="36" t="s">
        <v>68</v>
      </c>
    </row>
    <row r="2887" spans="12:13" x14ac:dyDescent="0.2">
      <c r="L2887" s="30" t="s">
        <v>1944</v>
      </c>
      <c r="M2887" s="37" t="s">
        <v>68</v>
      </c>
    </row>
    <row r="2888" spans="12:13" x14ac:dyDescent="0.2">
      <c r="L2888" s="29" t="s">
        <v>1945</v>
      </c>
      <c r="M2888" s="36" t="s">
        <v>68</v>
      </c>
    </row>
    <row r="2889" spans="12:13" x14ac:dyDescent="0.2">
      <c r="L2889" s="30" t="s">
        <v>1946</v>
      </c>
      <c r="M2889" s="37" t="s">
        <v>68</v>
      </c>
    </row>
    <row r="2890" spans="12:13" x14ac:dyDescent="0.2">
      <c r="L2890" s="29" t="s">
        <v>1947</v>
      </c>
      <c r="M2890" s="36" t="s">
        <v>68</v>
      </c>
    </row>
    <row r="2891" spans="12:13" x14ac:dyDescent="0.2">
      <c r="L2891" s="30" t="s">
        <v>1948</v>
      </c>
      <c r="M2891" s="37" t="s">
        <v>68</v>
      </c>
    </row>
    <row r="2892" spans="12:13" x14ac:dyDescent="0.2">
      <c r="L2892" s="29" t="s">
        <v>1949</v>
      </c>
      <c r="M2892" s="36" t="s">
        <v>68</v>
      </c>
    </row>
    <row r="2893" spans="12:13" x14ac:dyDescent="0.2">
      <c r="L2893" s="30" t="s">
        <v>358</v>
      </c>
      <c r="M2893" s="37" t="s">
        <v>68</v>
      </c>
    </row>
    <row r="2894" spans="12:13" x14ac:dyDescent="0.2">
      <c r="L2894" s="29" t="s">
        <v>1950</v>
      </c>
      <c r="M2894" s="36" t="s">
        <v>68</v>
      </c>
    </row>
    <row r="2895" spans="12:13" x14ac:dyDescent="0.2">
      <c r="L2895" s="30" t="s">
        <v>622</v>
      </c>
      <c r="M2895" s="37" t="s">
        <v>68</v>
      </c>
    </row>
    <row r="2896" spans="12:13" x14ac:dyDescent="0.2">
      <c r="L2896" s="29" t="s">
        <v>1951</v>
      </c>
      <c r="M2896" s="36" t="s">
        <v>68</v>
      </c>
    </row>
    <row r="2897" spans="12:13" x14ac:dyDescent="0.2">
      <c r="L2897" s="30" t="s">
        <v>1952</v>
      </c>
      <c r="M2897" s="37" t="s">
        <v>68</v>
      </c>
    </row>
    <row r="2898" spans="12:13" x14ac:dyDescent="0.2">
      <c r="L2898" s="29" t="s">
        <v>1347</v>
      </c>
      <c r="M2898" s="36" t="s">
        <v>68</v>
      </c>
    </row>
    <row r="2899" spans="12:13" x14ac:dyDescent="0.2">
      <c r="L2899" s="30" t="s">
        <v>264</v>
      </c>
      <c r="M2899" s="37" t="s">
        <v>68</v>
      </c>
    </row>
    <row r="2900" spans="12:13" x14ac:dyDescent="0.2">
      <c r="L2900" s="29" t="s">
        <v>361</v>
      </c>
      <c r="M2900" s="36" t="s">
        <v>68</v>
      </c>
    </row>
    <row r="2901" spans="12:13" x14ac:dyDescent="0.2">
      <c r="L2901" s="30" t="s">
        <v>1953</v>
      </c>
      <c r="M2901" s="37" t="s">
        <v>68</v>
      </c>
    </row>
    <row r="2902" spans="12:13" x14ac:dyDescent="0.2">
      <c r="L2902" s="29" t="s">
        <v>1954</v>
      </c>
      <c r="M2902" s="36" t="s">
        <v>68</v>
      </c>
    </row>
    <row r="2903" spans="12:13" x14ac:dyDescent="0.2">
      <c r="L2903" s="30" t="s">
        <v>1955</v>
      </c>
      <c r="M2903" s="37" t="s">
        <v>68</v>
      </c>
    </row>
    <row r="2904" spans="12:13" x14ac:dyDescent="0.2">
      <c r="L2904" s="29" t="s">
        <v>1956</v>
      </c>
      <c r="M2904" s="36" t="s">
        <v>68</v>
      </c>
    </row>
    <row r="2905" spans="12:13" x14ac:dyDescent="0.2">
      <c r="L2905" s="30" t="s">
        <v>886</v>
      </c>
      <c r="M2905" s="37" t="s">
        <v>68</v>
      </c>
    </row>
    <row r="2906" spans="12:13" x14ac:dyDescent="0.2">
      <c r="L2906" s="29" t="s">
        <v>1470</v>
      </c>
      <c r="M2906" s="36" t="s">
        <v>68</v>
      </c>
    </row>
    <row r="2907" spans="12:13" x14ac:dyDescent="0.2">
      <c r="L2907" s="30" t="s">
        <v>492</v>
      </c>
      <c r="M2907" s="37" t="s">
        <v>68</v>
      </c>
    </row>
    <row r="2908" spans="12:13" x14ac:dyDescent="0.2">
      <c r="L2908" s="29" t="s">
        <v>736</v>
      </c>
      <c r="M2908" s="36" t="s">
        <v>68</v>
      </c>
    </row>
    <row r="2909" spans="12:13" x14ac:dyDescent="0.2">
      <c r="L2909" s="30" t="s">
        <v>644</v>
      </c>
      <c r="M2909" s="37" t="s">
        <v>68</v>
      </c>
    </row>
    <row r="2910" spans="12:13" x14ac:dyDescent="0.2">
      <c r="L2910" s="29" t="s">
        <v>272</v>
      </c>
      <c r="M2910" s="36" t="s">
        <v>68</v>
      </c>
    </row>
    <row r="2911" spans="12:13" x14ac:dyDescent="0.2">
      <c r="L2911" s="30" t="s">
        <v>1635</v>
      </c>
      <c r="M2911" s="37" t="s">
        <v>68</v>
      </c>
    </row>
    <row r="2912" spans="12:13" x14ac:dyDescent="0.2">
      <c r="L2912" s="29" t="s">
        <v>1884</v>
      </c>
      <c r="M2912" s="36" t="s">
        <v>68</v>
      </c>
    </row>
    <row r="2913" spans="12:13" x14ac:dyDescent="0.2">
      <c r="L2913" s="30" t="s">
        <v>1957</v>
      </c>
      <c r="M2913" s="37" t="s">
        <v>68</v>
      </c>
    </row>
    <row r="2914" spans="12:13" x14ac:dyDescent="0.2">
      <c r="L2914" s="29" t="s">
        <v>1025</v>
      </c>
      <c r="M2914" s="36" t="s">
        <v>68</v>
      </c>
    </row>
    <row r="2915" spans="12:13" x14ac:dyDescent="0.2">
      <c r="L2915" s="30" t="s">
        <v>1958</v>
      </c>
      <c r="M2915" s="37" t="s">
        <v>68</v>
      </c>
    </row>
    <row r="2916" spans="12:13" x14ac:dyDescent="0.2">
      <c r="L2916" s="29" t="s">
        <v>1959</v>
      </c>
      <c r="M2916" s="36" t="s">
        <v>68</v>
      </c>
    </row>
    <row r="2917" spans="12:13" x14ac:dyDescent="0.2">
      <c r="L2917" s="30" t="s">
        <v>1960</v>
      </c>
      <c r="M2917" s="37" t="s">
        <v>68</v>
      </c>
    </row>
    <row r="2918" spans="12:13" x14ac:dyDescent="0.2">
      <c r="L2918" s="29" t="s">
        <v>1961</v>
      </c>
      <c r="M2918" s="36" t="s">
        <v>68</v>
      </c>
    </row>
    <row r="2919" spans="12:13" x14ac:dyDescent="0.2">
      <c r="L2919" s="30" t="s">
        <v>1962</v>
      </c>
      <c r="M2919" s="37" t="s">
        <v>68</v>
      </c>
    </row>
    <row r="2920" spans="12:13" x14ac:dyDescent="0.2">
      <c r="L2920" s="29" t="s">
        <v>1963</v>
      </c>
      <c r="M2920" s="36" t="s">
        <v>68</v>
      </c>
    </row>
    <row r="2921" spans="12:13" x14ac:dyDescent="0.2">
      <c r="L2921" s="30" t="s">
        <v>1964</v>
      </c>
      <c r="M2921" s="37" t="s">
        <v>68</v>
      </c>
    </row>
    <row r="2922" spans="12:13" x14ac:dyDescent="0.2">
      <c r="L2922" s="29" t="s">
        <v>1965</v>
      </c>
      <c r="M2922" s="36" t="s">
        <v>68</v>
      </c>
    </row>
    <row r="2923" spans="12:13" x14ac:dyDescent="0.2">
      <c r="L2923" s="30" t="s">
        <v>1966</v>
      </c>
      <c r="M2923" s="37" t="s">
        <v>68</v>
      </c>
    </row>
    <row r="2924" spans="12:13" x14ac:dyDescent="0.2">
      <c r="L2924" s="29" t="s">
        <v>1967</v>
      </c>
      <c r="M2924" s="36" t="s">
        <v>68</v>
      </c>
    </row>
    <row r="2925" spans="12:13" x14ac:dyDescent="0.2">
      <c r="L2925" s="30" t="s">
        <v>1968</v>
      </c>
      <c r="M2925" s="37" t="s">
        <v>68</v>
      </c>
    </row>
    <row r="2926" spans="12:13" x14ac:dyDescent="0.2">
      <c r="L2926" s="29" t="s">
        <v>1969</v>
      </c>
      <c r="M2926" s="36" t="s">
        <v>68</v>
      </c>
    </row>
    <row r="2927" spans="12:13" x14ac:dyDescent="0.2">
      <c r="L2927" s="30" t="s">
        <v>1970</v>
      </c>
      <c r="M2927" s="37" t="s">
        <v>68</v>
      </c>
    </row>
    <row r="2928" spans="12:13" x14ac:dyDescent="0.2">
      <c r="L2928" s="29" t="s">
        <v>1971</v>
      </c>
      <c r="M2928" s="36" t="s">
        <v>68</v>
      </c>
    </row>
    <row r="2929" spans="12:13" x14ac:dyDescent="0.2">
      <c r="L2929" s="30" t="s">
        <v>1972</v>
      </c>
      <c r="M2929" s="37" t="s">
        <v>68</v>
      </c>
    </row>
    <row r="2930" spans="12:13" x14ac:dyDescent="0.2">
      <c r="L2930" s="29" t="s">
        <v>1973</v>
      </c>
      <c r="M2930" s="36" t="s">
        <v>68</v>
      </c>
    </row>
    <row r="2931" spans="12:13" x14ac:dyDescent="0.2">
      <c r="L2931" s="30" t="s">
        <v>1974</v>
      </c>
      <c r="M2931" s="37" t="s">
        <v>68</v>
      </c>
    </row>
    <row r="2932" spans="12:13" x14ac:dyDescent="0.2">
      <c r="L2932" s="29" t="s">
        <v>1975</v>
      </c>
      <c r="M2932" s="36" t="s">
        <v>68</v>
      </c>
    </row>
    <row r="2933" spans="12:13" x14ac:dyDescent="0.2">
      <c r="L2933" s="30" t="s">
        <v>1976</v>
      </c>
      <c r="M2933" s="37" t="s">
        <v>68</v>
      </c>
    </row>
    <row r="2934" spans="12:13" x14ac:dyDescent="0.2">
      <c r="L2934" s="29" t="s">
        <v>1977</v>
      </c>
      <c r="M2934" s="36" t="s">
        <v>68</v>
      </c>
    </row>
    <row r="2935" spans="12:13" x14ac:dyDescent="0.2">
      <c r="L2935" s="30" t="s">
        <v>1978</v>
      </c>
      <c r="M2935" s="37" t="s">
        <v>68</v>
      </c>
    </row>
    <row r="2936" spans="12:13" x14ac:dyDescent="0.2">
      <c r="L2936" s="29" t="s">
        <v>1979</v>
      </c>
      <c r="M2936" s="36" t="s">
        <v>68</v>
      </c>
    </row>
    <row r="2937" spans="12:13" x14ac:dyDescent="0.2">
      <c r="L2937" s="30" t="s">
        <v>1980</v>
      </c>
      <c r="M2937" s="37" t="s">
        <v>68</v>
      </c>
    </row>
    <row r="2938" spans="12:13" x14ac:dyDescent="0.2">
      <c r="L2938" s="29" t="s">
        <v>1981</v>
      </c>
      <c r="M2938" s="36" t="s">
        <v>68</v>
      </c>
    </row>
    <row r="2939" spans="12:13" x14ac:dyDescent="0.2">
      <c r="L2939" s="30" t="s">
        <v>1982</v>
      </c>
      <c r="M2939" s="37" t="s">
        <v>68</v>
      </c>
    </row>
    <row r="2940" spans="12:13" x14ac:dyDescent="0.2">
      <c r="L2940" s="29" t="s">
        <v>1983</v>
      </c>
      <c r="M2940" s="36" t="s">
        <v>68</v>
      </c>
    </row>
    <row r="2941" spans="12:13" x14ac:dyDescent="0.2">
      <c r="L2941" s="30" t="s">
        <v>1984</v>
      </c>
      <c r="M2941" s="37" t="s">
        <v>68</v>
      </c>
    </row>
    <row r="2942" spans="12:13" x14ac:dyDescent="0.2">
      <c r="L2942" s="29" t="s">
        <v>1985</v>
      </c>
      <c r="M2942" s="36" t="s">
        <v>68</v>
      </c>
    </row>
    <row r="2943" spans="12:13" x14ac:dyDescent="0.2">
      <c r="L2943" s="30" t="s">
        <v>1986</v>
      </c>
      <c r="M2943" s="37" t="s">
        <v>68</v>
      </c>
    </row>
    <row r="2944" spans="12:13" x14ac:dyDescent="0.2">
      <c r="L2944" s="29" t="s">
        <v>1987</v>
      </c>
      <c r="M2944" s="36" t="s">
        <v>68</v>
      </c>
    </row>
    <row r="2945" spans="12:13" x14ac:dyDescent="0.2">
      <c r="L2945" s="30" t="s">
        <v>1988</v>
      </c>
      <c r="M2945" s="37" t="s">
        <v>68</v>
      </c>
    </row>
    <row r="2946" spans="12:13" x14ac:dyDescent="0.2">
      <c r="L2946" s="29" t="s">
        <v>1989</v>
      </c>
      <c r="M2946" s="36" t="s">
        <v>68</v>
      </c>
    </row>
    <row r="2947" spans="12:13" x14ac:dyDescent="0.2">
      <c r="L2947" s="30" t="s">
        <v>1990</v>
      </c>
      <c r="M2947" s="37" t="s">
        <v>68</v>
      </c>
    </row>
    <row r="2948" spans="12:13" x14ac:dyDescent="0.2">
      <c r="L2948" s="29" t="s">
        <v>1991</v>
      </c>
      <c r="M2948" s="36" t="s">
        <v>68</v>
      </c>
    </row>
    <row r="2949" spans="12:13" x14ac:dyDescent="0.2">
      <c r="L2949" s="30" t="s">
        <v>1992</v>
      </c>
      <c r="M2949" s="37" t="s">
        <v>68</v>
      </c>
    </row>
    <row r="2950" spans="12:13" x14ac:dyDescent="0.2">
      <c r="L2950" s="29" t="s">
        <v>1993</v>
      </c>
      <c r="M2950" s="36" t="s">
        <v>68</v>
      </c>
    </row>
    <row r="2951" spans="12:13" x14ac:dyDescent="0.2">
      <c r="L2951" s="30" t="s">
        <v>1994</v>
      </c>
      <c r="M2951" s="37" t="s">
        <v>68</v>
      </c>
    </row>
    <row r="2952" spans="12:13" x14ac:dyDescent="0.2">
      <c r="L2952" s="29" t="s">
        <v>1995</v>
      </c>
      <c r="M2952" s="36" t="s">
        <v>68</v>
      </c>
    </row>
    <row r="2953" spans="12:13" x14ac:dyDescent="0.2">
      <c r="L2953" s="30" t="s">
        <v>1996</v>
      </c>
      <c r="M2953" s="37" t="s">
        <v>68</v>
      </c>
    </row>
    <row r="2954" spans="12:13" x14ac:dyDescent="0.2">
      <c r="L2954" s="29" t="s">
        <v>1997</v>
      </c>
      <c r="M2954" s="36" t="s">
        <v>68</v>
      </c>
    </row>
    <row r="2955" spans="12:13" x14ac:dyDescent="0.2">
      <c r="L2955" s="30" t="s">
        <v>1998</v>
      </c>
      <c r="M2955" s="37" t="s">
        <v>68</v>
      </c>
    </row>
    <row r="2956" spans="12:13" x14ac:dyDescent="0.2">
      <c r="L2956" s="29" t="s">
        <v>428</v>
      </c>
      <c r="M2956" s="36" t="s">
        <v>67</v>
      </c>
    </row>
    <row r="2957" spans="12:13" x14ac:dyDescent="0.2">
      <c r="L2957" s="30" t="s">
        <v>1999</v>
      </c>
      <c r="M2957" s="37" t="s">
        <v>67</v>
      </c>
    </row>
    <row r="2958" spans="12:13" x14ac:dyDescent="0.2">
      <c r="L2958" s="29" t="s">
        <v>318</v>
      </c>
      <c r="M2958" s="36" t="s">
        <v>67</v>
      </c>
    </row>
    <row r="2959" spans="12:13" x14ac:dyDescent="0.2">
      <c r="L2959" s="30" t="s">
        <v>2000</v>
      </c>
      <c r="M2959" s="37" t="s">
        <v>67</v>
      </c>
    </row>
    <row r="2960" spans="12:13" x14ac:dyDescent="0.2">
      <c r="L2960" s="29" t="s">
        <v>2001</v>
      </c>
      <c r="M2960" s="36" t="s">
        <v>67</v>
      </c>
    </row>
    <row r="2961" spans="12:13" x14ac:dyDescent="0.2">
      <c r="L2961" s="30" t="s">
        <v>323</v>
      </c>
      <c r="M2961" s="37" t="s">
        <v>67</v>
      </c>
    </row>
    <row r="2962" spans="12:13" x14ac:dyDescent="0.2">
      <c r="L2962" s="29" t="s">
        <v>325</v>
      </c>
      <c r="M2962" s="36" t="s">
        <v>67</v>
      </c>
    </row>
    <row r="2963" spans="12:13" x14ac:dyDescent="0.2">
      <c r="L2963" s="30" t="s">
        <v>2002</v>
      </c>
      <c r="M2963" s="37" t="s">
        <v>67</v>
      </c>
    </row>
    <row r="2964" spans="12:13" x14ac:dyDescent="0.2">
      <c r="L2964" s="29" t="s">
        <v>445</v>
      </c>
      <c r="M2964" s="36" t="s">
        <v>67</v>
      </c>
    </row>
    <row r="2965" spans="12:13" x14ac:dyDescent="0.2">
      <c r="L2965" s="30" t="s">
        <v>2003</v>
      </c>
      <c r="M2965" s="37" t="s">
        <v>67</v>
      </c>
    </row>
    <row r="2966" spans="12:13" x14ac:dyDescent="0.2">
      <c r="L2966" s="29" t="s">
        <v>237</v>
      </c>
      <c r="M2966" s="36" t="s">
        <v>67</v>
      </c>
    </row>
    <row r="2967" spans="12:13" x14ac:dyDescent="0.2">
      <c r="L2967" s="30" t="s">
        <v>450</v>
      </c>
      <c r="M2967" s="37" t="s">
        <v>67</v>
      </c>
    </row>
    <row r="2968" spans="12:13" x14ac:dyDescent="0.2">
      <c r="L2968" s="29" t="s">
        <v>336</v>
      </c>
      <c r="M2968" s="36" t="s">
        <v>67</v>
      </c>
    </row>
    <row r="2969" spans="12:13" x14ac:dyDescent="0.2">
      <c r="L2969" s="30" t="s">
        <v>2004</v>
      </c>
      <c r="M2969" s="37" t="s">
        <v>67</v>
      </c>
    </row>
    <row r="2970" spans="12:13" x14ac:dyDescent="0.2">
      <c r="L2970" s="29" t="s">
        <v>2005</v>
      </c>
      <c r="M2970" s="36" t="s">
        <v>67</v>
      </c>
    </row>
    <row r="2971" spans="12:13" x14ac:dyDescent="0.2">
      <c r="L2971" s="30" t="s">
        <v>244</v>
      </c>
      <c r="M2971" s="37" t="s">
        <v>67</v>
      </c>
    </row>
    <row r="2972" spans="12:13" x14ac:dyDescent="0.2">
      <c r="L2972" s="29" t="s">
        <v>1811</v>
      </c>
      <c r="M2972" s="36" t="s">
        <v>67</v>
      </c>
    </row>
    <row r="2973" spans="12:13" x14ac:dyDescent="0.2">
      <c r="L2973" s="30" t="s">
        <v>2006</v>
      </c>
      <c r="M2973" s="37" t="s">
        <v>67</v>
      </c>
    </row>
    <row r="2974" spans="12:13" x14ac:dyDescent="0.2">
      <c r="L2974" s="29" t="s">
        <v>2007</v>
      </c>
      <c r="M2974" s="36" t="s">
        <v>67</v>
      </c>
    </row>
    <row r="2975" spans="12:13" x14ac:dyDescent="0.2">
      <c r="L2975" s="30" t="s">
        <v>2008</v>
      </c>
      <c r="M2975" s="37" t="s">
        <v>67</v>
      </c>
    </row>
    <row r="2976" spans="12:13" x14ac:dyDescent="0.2">
      <c r="L2976" s="29" t="s">
        <v>679</v>
      </c>
      <c r="M2976" s="36" t="s">
        <v>67</v>
      </c>
    </row>
    <row r="2977" spans="12:13" x14ac:dyDescent="0.2">
      <c r="L2977" s="30" t="s">
        <v>344</v>
      </c>
      <c r="M2977" s="37" t="s">
        <v>67</v>
      </c>
    </row>
    <row r="2978" spans="12:13" x14ac:dyDescent="0.2">
      <c r="L2978" s="29" t="s">
        <v>722</v>
      </c>
      <c r="M2978" s="36" t="s">
        <v>67</v>
      </c>
    </row>
    <row r="2979" spans="12:13" x14ac:dyDescent="0.2">
      <c r="L2979" s="30" t="s">
        <v>2009</v>
      </c>
      <c r="M2979" s="37" t="s">
        <v>67</v>
      </c>
    </row>
    <row r="2980" spans="12:13" x14ac:dyDescent="0.2">
      <c r="L2980" s="29" t="s">
        <v>2010</v>
      </c>
      <c r="M2980" s="36" t="s">
        <v>67</v>
      </c>
    </row>
    <row r="2981" spans="12:13" x14ac:dyDescent="0.2">
      <c r="L2981" s="30" t="s">
        <v>2011</v>
      </c>
      <c r="M2981" s="37" t="s">
        <v>67</v>
      </c>
    </row>
    <row r="2982" spans="12:13" x14ac:dyDescent="0.2">
      <c r="L2982" s="29" t="s">
        <v>619</v>
      </c>
      <c r="M2982" s="36" t="s">
        <v>67</v>
      </c>
    </row>
    <row r="2983" spans="12:13" x14ac:dyDescent="0.2">
      <c r="L2983" s="30" t="s">
        <v>476</v>
      </c>
      <c r="M2983" s="37" t="s">
        <v>67</v>
      </c>
    </row>
    <row r="2984" spans="12:13" x14ac:dyDescent="0.2">
      <c r="L2984" s="29" t="s">
        <v>2012</v>
      </c>
      <c r="M2984" s="36" t="s">
        <v>67</v>
      </c>
    </row>
    <row r="2985" spans="12:13" x14ac:dyDescent="0.2">
      <c r="L2985" s="30" t="s">
        <v>2013</v>
      </c>
      <c r="M2985" s="37" t="s">
        <v>67</v>
      </c>
    </row>
    <row r="2986" spans="12:13" x14ac:dyDescent="0.2">
      <c r="L2986" s="29" t="s">
        <v>2014</v>
      </c>
      <c r="M2986" s="36" t="s">
        <v>67</v>
      </c>
    </row>
    <row r="2987" spans="12:13" x14ac:dyDescent="0.2">
      <c r="L2987" s="30" t="s">
        <v>2015</v>
      </c>
      <c r="M2987" s="37" t="s">
        <v>67</v>
      </c>
    </row>
    <row r="2988" spans="12:13" x14ac:dyDescent="0.2">
      <c r="L2988" s="29" t="s">
        <v>888</v>
      </c>
      <c r="M2988" s="36" t="s">
        <v>67</v>
      </c>
    </row>
    <row r="2989" spans="12:13" x14ac:dyDescent="0.2">
      <c r="L2989" s="30" t="s">
        <v>1330</v>
      </c>
      <c r="M2989" s="37" t="s">
        <v>67</v>
      </c>
    </row>
    <row r="2990" spans="12:13" x14ac:dyDescent="0.2">
      <c r="L2990" s="29" t="s">
        <v>2016</v>
      </c>
      <c r="M2990" s="36" t="s">
        <v>67</v>
      </c>
    </row>
    <row r="2991" spans="12:13" x14ac:dyDescent="0.2">
      <c r="L2991" s="30" t="s">
        <v>2017</v>
      </c>
      <c r="M2991" s="37" t="s">
        <v>67</v>
      </c>
    </row>
    <row r="2992" spans="12:13" x14ac:dyDescent="0.2">
      <c r="L2992" s="29" t="s">
        <v>2018</v>
      </c>
      <c r="M2992" s="36" t="s">
        <v>67</v>
      </c>
    </row>
    <row r="2993" spans="12:13" x14ac:dyDescent="0.2">
      <c r="L2993" s="30" t="s">
        <v>2019</v>
      </c>
      <c r="M2993" s="37" t="s">
        <v>67</v>
      </c>
    </row>
    <row r="2994" spans="12:13" x14ac:dyDescent="0.2">
      <c r="L2994" s="29" t="s">
        <v>2020</v>
      </c>
      <c r="M2994" s="36" t="s">
        <v>67</v>
      </c>
    </row>
    <row r="2995" spans="12:13" x14ac:dyDescent="0.2">
      <c r="L2995" s="30" t="s">
        <v>210</v>
      </c>
      <c r="M2995" s="37" t="s">
        <v>66</v>
      </c>
    </row>
    <row r="2996" spans="12:13" x14ac:dyDescent="0.2">
      <c r="L2996" s="29" t="s">
        <v>1643</v>
      </c>
      <c r="M2996" s="36" t="s">
        <v>66</v>
      </c>
    </row>
    <row r="2997" spans="12:13" x14ac:dyDescent="0.2">
      <c r="L2997" s="30" t="s">
        <v>319</v>
      </c>
      <c r="M2997" s="37" t="s">
        <v>66</v>
      </c>
    </row>
    <row r="2998" spans="12:13" x14ac:dyDescent="0.2">
      <c r="L2998" s="29" t="s">
        <v>2021</v>
      </c>
      <c r="M2998" s="36" t="s">
        <v>66</v>
      </c>
    </row>
    <row r="2999" spans="12:13" x14ac:dyDescent="0.2">
      <c r="L2999" s="30" t="s">
        <v>2022</v>
      </c>
      <c r="M2999" s="37" t="s">
        <v>66</v>
      </c>
    </row>
    <row r="3000" spans="12:13" x14ac:dyDescent="0.2">
      <c r="L3000" s="29" t="s">
        <v>2023</v>
      </c>
      <c r="M3000" s="36" t="s">
        <v>66</v>
      </c>
    </row>
    <row r="3001" spans="12:13" x14ac:dyDescent="0.2">
      <c r="L3001" s="30" t="s">
        <v>215</v>
      </c>
      <c r="M3001" s="37" t="s">
        <v>66</v>
      </c>
    </row>
    <row r="3002" spans="12:13" x14ac:dyDescent="0.2">
      <c r="L3002" s="29" t="s">
        <v>221</v>
      </c>
      <c r="M3002" s="36" t="s">
        <v>66</v>
      </c>
    </row>
    <row r="3003" spans="12:13" x14ac:dyDescent="0.2">
      <c r="L3003" s="30" t="s">
        <v>2024</v>
      </c>
      <c r="M3003" s="37" t="s">
        <v>66</v>
      </c>
    </row>
    <row r="3004" spans="12:13" x14ac:dyDescent="0.2">
      <c r="L3004" s="29" t="s">
        <v>236</v>
      </c>
      <c r="M3004" s="36" t="s">
        <v>66</v>
      </c>
    </row>
    <row r="3005" spans="12:13" x14ac:dyDescent="0.2">
      <c r="L3005" s="30" t="s">
        <v>587</v>
      </c>
      <c r="M3005" s="37" t="s">
        <v>66</v>
      </c>
    </row>
    <row r="3006" spans="12:13" x14ac:dyDescent="0.2">
      <c r="L3006" s="29" t="s">
        <v>336</v>
      </c>
      <c r="M3006" s="36" t="s">
        <v>66</v>
      </c>
    </row>
    <row r="3007" spans="12:13" x14ac:dyDescent="0.2">
      <c r="L3007" s="30" t="s">
        <v>2025</v>
      </c>
      <c r="M3007" s="37" t="s">
        <v>66</v>
      </c>
    </row>
    <row r="3008" spans="12:13" x14ac:dyDescent="0.2">
      <c r="L3008" s="29" t="s">
        <v>1049</v>
      </c>
      <c r="M3008" s="36" t="s">
        <v>66</v>
      </c>
    </row>
    <row r="3009" spans="12:13" x14ac:dyDescent="0.2">
      <c r="L3009" s="30" t="s">
        <v>595</v>
      </c>
      <c r="M3009" s="37" t="s">
        <v>66</v>
      </c>
    </row>
    <row r="3010" spans="12:13" x14ac:dyDescent="0.2">
      <c r="L3010" s="29" t="s">
        <v>2026</v>
      </c>
      <c r="M3010" s="36" t="s">
        <v>66</v>
      </c>
    </row>
    <row r="3011" spans="12:13" x14ac:dyDescent="0.2">
      <c r="L3011" s="30" t="s">
        <v>754</v>
      </c>
      <c r="M3011" s="37" t="s">
        <v>66</v>
      </c>
    </row>
    <row r="3012" spans="12:13" x14ac:dyDescent="0.2">
      <c r="L3012" s="29" t="s">
        <v>243</v>
      </c>
      <c r="M3012" s="36" t="s">
        <v>66</v>
      </c>
    </row>
    <row r="3013" spans="12:13" x14ac:dyDescent="0.2">
      <c r="L3013" s="30" t="s">
        <v>244</v>
      </c>
      <c r="M3013" s="37" t="s">
        <v>66</v>
      </c>
    </row>
    <row r="3014" spans="12:13" x14ac:dyDescent="0.2">
      <c r="L3014" s="29" t="s">
        <v>2027</v>
      </c>
      <c r="M3014" s="36" t="s">
        <v>66</v>
      </c>
    </row>
    <row r="3015" spans="12:13" x14ac:dyDescent="0.2">
      <c r="L3015" s="30" t="s">
        <v>679</v>
      </c>
      <c r="M3015" s="37" t="s">
        <v>66</v>
      </c>
    </row>
    <row r="3016" spans="12:13" x14ac:dyDescent="0.2">
      <c r="L3016" s="29" t="s">
        <v>344</v>
      </c>
      <c r="M3016" s="36" t="s">
        <v>66</v>
      </c>
    </row>
    <row r="3017" spans="12:13" x14ac:dyDescent="0.2">
      <c r="L3017" s="30" t="s">
        <v>346</v>
      </c>
      <c r="M3017" s="37" t="s">
        <v>66</v>
      </c>
    </row>
    <row r="3018" spans="12:13" x14ac:dyDescent="0.2">
      <c r="L3018" s="29" t="s">
        <v>1452</v>
      </c>
      <c r="M3018" s="36" t="s">
        <v>66</v>
      </c>
    </row>
    <row r="3019" spans="12:13" x14ac:dyDescent="0.2">
      <c r="L3019" s="30" t="s">
        <v>254</v>
      </c>
      <c r="M3019" s="37" t="s">
        <v>66</v>
      </c>
    </row>
    <row r="3020" spans="12:13" x14ac:dyDescent="0.2">
      <c r="L3020" s="29" t="s">
        <v>255</v>
      </c>
      <c r="M3020" s="36" t="s">
        <v>66</v>
      </c>
    </row>
    <row r="3021" spans="12:13" x14ac:dyDescent="0.2">
      <c r="L3021" s="30" t="s">
        <v>722</v>
      </c>
      <c r="M3021" s="37" t="s">
        <v>66</v>
      </c>
    </row>
    <row r="3022" spans="12:13" x14ac:dyDescent="0.2">
      <c r="L3022" s="29" t="s">
        <v>725</v>
      </c>
      <c r="M3022" s="36" t="s">
        <v>66</v>
      </c>
    </row>
    <row r="3023" spans="12:13" x14ac:dyDescent="0.2">
      <c r="L3023" s="30" t="s">
        <v>462</v>
      </c>
      <c r="M3023" s="37" t="s">
        <v>66</v>
      </c>
    </row>
    <row r="3024" spans="12:13" x14ac:dyDescent="0.2">
      <c r="L3024" s="29" t="s">
        <v>2028</v>
      </c>
      <c r="M3024" s="36" t="s">
        <v>66</v>
      </c>
    </row>
    <row r="3025" spans="12:13" x14ac:dyDescent="0.2">
      <c r="L3025" s="30" t="s">
        <v>2029</v>
      </c>
      <c r="M3025" s="37" t="s">
        <v>66</v>
      </c>
    </row>
    <row r="3026" spans="12:13" x14ac:dyDescent="0.2">
      <c r="L3026" s="29" t="s">
        <v>257</v>
      </c>
      <c r="M3026" s="36" t="s">
        <v>66</v>
      </c>
    </row>
    <row r="3027" spans="12:13" x14ac:dyDescent="0.2">
      <c r="L3027" s="30" t="s">
        <v>259</v>
      </c>
      <c r="M3027" s="37" t="s">
        <v>66</v>
      </c>
    </row>
    <row r="3028" spans="12:13" x14ac:dyDescent="0.2">
      <c r="L3028" s="29" t="s">
        <v>939</v>
      </c>
      <c r="M3028" s="36" t="s">
        <v>66</v>
      </c>
    </row>
    <row r="3029" spans="12:13" x14ac:dyDescent="0.2">
      <c r="L3029" s="30" t="s">
        <v>764</v>
      </c>
      <c r="M3029" s="37" t="s">
        <v>66</v>
      </c>
    </row>
    <row r="3030" spans="12:13" x14ac:dyDescent="0.2">
      <c r="L3030" s="29" t="s">
        <v>942</v>
      </c>
      <c r="M3030" s="36" t="s">
        <v>66</v>
      </c>
    </row>
    <row r="3031" spans="12:13" x14ac:dyDescent="0.2">
      <c r="L3031" s="30" t="s">
        <v>2030</v>
      </c>
      <c r="M3031" s="37" t="s">
        <v>66</v>
      </c>
    </row>
    <row r="3032" spans="12:13" x14ac:dyDescent="0.2">
      <c r="L3032" s="29" t="s">
        <v>818</v>
      </c>
      <c r="M3032" s="36" t="s">
        <v>66</v>
      </c>
    </row>
    <row r="3033" spans="12:13" x14ac:dyDescent="0.2">
      <c r="L3033" s="30" t="s">
        <v>2031</v>
      </c>
      <c r="M3033" s="37" t="s">
        <v>66</v>
      </c>
    </row>
    <row r="3034" spans="12:13" x14ac:dyDescent="0.2">
      <c r="L3034" s="29" t="s">
        <v>533</v>
      </c>
      <c r="M3034" s="36" t="s">
        <v>66</v>
      </c>
    </row>
    <row r="3035" spans="12:13" x14ac:dyDescent="0.2">
      <c r="L3035" s="30" t="s">
        <v>2032</v>
      </c>
      <c r="M3035" s="37" t="s">
        <v>66</v>
      </c>
    </row>
    <row r="3036" spans="12:13" x14ac:dyDescent="0.2">
      <c r="L3036" s="29" t="s">
        <v>263</v>
      </c>
      <c r="M3036" s="36" t="s">
        <v>66</v>
      </c>
    </row>
    <row r="3037" spans="12:13" x14ac:dyDescent="0.2">
      <c r="L3037" s="30" t="s">
        <v>2033</v>
      </c>
      <c r="M3037" s="37" t="s">
        <v>66</v>
      </c>
    </row>
    <row r="3038" spans="12:13" x14ac:dyDescent="0.2">
      <c r="L3038" s="29" t="s">
        <v>1723</v>
      </c>
      <c r="M3038" s="36" t="s">
        <v>66</v>
      </c>
    </row>
    <row r="3039" spans="12:13" x14ac:dyDescent="0.2">
      <c r="L3039" s="30" t="s">
        <v>2034</v>
      </c>
      <c r="M3039" s="37" t="s">
        <v>66</v>
      </c>
    </row>
    <row r="3040" spans="12:13" x14ac:dyDescent="0.2">
      <c r="L3040" s="29" t="s">
        <v>540</v>
      </c>
      <c r="M3040" s="36" t="s">
        <v>66</v>
      </c>
    </row>
    <row r="3041" spans="12:13" x14ac:dyDescent="0.2">
      <c r="L3041" s="30" t="s">
        <v>2035</v>
      </c>
      <c r="M3041" s="37" t="s">
        <v>66</v>
      </c>
    </row>
    <row r="3042" spans="12:13" x14ac:dyDescent="0.2">
      <c r="L3042" s="29" t="s">
        <v>1871</v>
      </c>
      <c r="M3042" s="36" t="s">
        <v>66</v>
      </c>
    </row>
    <row r="3043" spans="12:13" x14ac:dyDescent="0.2">
      <c r="L3043" s="30" t="s">
        <v>1872</v>
      </c>
      <c r="M3043" s="37" t="s">
        <v>66</v>
      </c>
    </row>
    <row r="3044" spans="12:13" x14ac:dyDescent="0.2">
      <c r="L3044" s="29" t="s">
        <v>645</v>
      </c>
      <c r="M3044" s="36" t="s">
        <v>66</v>
      </c>
    </row>
    <row r="3045" spans="12:13" x14ac:dyDescent="0.2">
      <c r="L3045" s="30" t="s">
        <v>646</v>
      </c>
      <c r="M3045" s="37" t="s">
        <v>66</v>
      </c>
    </row>
    <row r="3046" spans="12:13" x14ac:dyDescent="0.2">
      <c r="L3046" s="29" t="s">
        <v>2036</v>
      </c>
      <c r="M3046" s="36" t="s">
        <v>66</v>
      </c>
    </row>
    <row r="3047" spans="12:13" x14ac:dyDescent="0.2">
      <c r="L3047" s="30" t="s">
        <v>2037</v>
      </c>
      <c r="M3047" s="37" t="s">
        <v>66</v>
      </c>
    </row>
    <row r="3048" spans="12:13" x14ac:dyDescent="0.2">
      <c r="L3048" s="29" t="s">
        <v>1543</v>
      </c>
      <c r="M3048" s="36" t="s">
        <v>66</v>
      </c>
    </row>
    <row r="3049" spans="12:13" x14ac:dyDescent="0.2">
      <c r="L3049" s="30" t="s">
        <v>1413</v>
      </c>
      <c r="M3049" s="37" t="s">
        <v>66</v>
      </c>
    </row>
    <row r="3050" spans="12:13" x14ac:dyDescent="0.2">
      <c r="L3050" s="29" t="s">
        <v>428</v>
      </c>
      <c r="M3050" s="36" t="s">
        <v>65</v>
      </c>
    </row>
    <row r="3051" spans="12:13" x14ac:dyDescent="0.2">
      <c r="L3051" s="30" t="s">
        <v>1510</v>
      </c>
      <c r="M3051" s="37" t="s">
        <v>65</v>
      </c>
    </row>
    <row r="3052" spans="12:13" x14ac:dyDescent="0.2">
      <c r="L3052" s="29" t="s">
        <v>2038</v>
      </c>
      <c r="M3052" s="36" t="s">
        <v>65</v>
      </c>
    </row>
    <row r="3053" spans="12:13" x14ac:dyDescent="0.2">
      <c r="L3053" s="30" t="s">
        <v>2039</v>
      </c>
      <c r="M3053" s="37" t="s">
        <v>65</v>
      </c>
    </row>
    <row r="3054" spans="12:13" x14ac:dyDescent="0.2">
      <c r="L3054" s="29" t="s">
        <v>692</v>
      </c>
      <c r="M3054" s="36" t="s">
        <v>65</v>
      </c>
    </row>
    <row r="3055" spans="12:13" x14ac:dyDescent="0.2">
      <c r="L3055" s="30" t="s">
        <v>1295</v>
      </c>
      <c r="M3055" s="37" t="s">
        <v>65</v>
      </c>
    </row>
    <row r="3056" spans="12:13" x14ac:dyDescent="0.2">
      <c r="L3056" s="29" t="s">
        <v>2040</v>
      </c>
      <c r="M3056" s="36" t="s">
        <v>65</v>
      </c>
    </row>
    <row r="3057" spans="12:13" x14ac:dyDescent="0.2">
      <c r="L3057" s="30" t="s">
        <v>2041</v>
      </c>
      <c r="M3057" s="37" t="s">
        <v>65</v>
      </c>
    </row>
    <row r="3058" spans="12:13" x14ac:dyDescent="0.2">
      <c r="L3058" s="29" t="s">
        <v>1065</v>
      </c>
      <c r="M3058" s="36" t="s">
        <v>65</v>
      </c>
    </row>
    <row r="3059" spans="12:13" x14ac:dyDescent="0.2">
      <c r="L3059" s="30" t="s">
        <v>323</v>
      </c>
      <c r="M3059" s="37" t="s">
        <v>65</v>
      </c>
    </row>
    <row r="3060" spans="12:13" x14ac:dyDescent="0.2">
      <c r="L3060" s="29" t="s">
        <v>325</v>
      </c>
      <c r="M3060" s="36" t="s">
        <v>65</v>
      </c>
    </row>
    <row r="3061" spans="12:13" x14ac:dyDescent="0.2">
      <c r="L3061" s="30" t="s">
        <v>328</v>
      </c>
      <c r="M3061" s="37" t="s">
        <v>65</v>
      </c>
    </row>
    <row r="3062" spans="12:13" x14ac:dyDescent="0.2">
      <c r="L3062" s="29" t="s">
        <v>2042</v>
      </c>
      <c r="M3062" s="36" t="s">
        <v>65</v>
      </c>
    </row>
    <row r="3063" spans="12:13" x14ac:dyDescent="0.2">
      <c r="L3063" s="30" t="s">
        <v>576</v>
      </c>
      <c r="M3063" s="37" t="s">
        <v>65</v>
      </c>
    </row>
    <row r="3064" spans="12:13" x14ac:dyDescent="0.2">
      <c r="L3064" s="29" t="s">
        <v>2043</v>
      </c>
      <c r="M3064" s="36" t="s">
        <v>65</v>
      </c>
    </row>
    <row r="3065" spans="12:13" x14ac:dyDescent="0.2">
      <c r="L3065" s="30" t="s">
        <v>445</v>
      </c>
      <c r="M3065" s="37" t="s">
        <v>65</v>
      </c>
    </row>
    <row r="3066" spans="12:13" x14ac:dyDescent="0.2">
      <c r="L3066" s="29" t="s">
        <v>1488</v>
      </c>
      <c r="M3066" s="36" t="s">
        <v>65</v>
      </c>
    </row>
    <row r="3067" spans="12:13" x14ac:dyDescent="0.2">
      <c r="L3067" s="30" t="s">
        <v>2044</v>
      </c>
      <c r="M3067" s="37" t="s">
        <v>65</v>
      </c>
    </row>
    <row r="3068" spans="12:13" x14ac:dyDescent="0.2">
      <c r="L3068" s="29" t="s">
        <v>1651</v>
      </c>
      <c r="M3068" s="36" t="s">
        <v>65</v>
      </c>
    </row>
    <row r="3069" spans="12:13" x14ac:dyDescent="0.2">
      <c r="L3069" s="30" t="s">
        <v>2045</v>
      </c>
      <c r="M3069" s="37" t="s">
        <v>65</v>
      </c>
    </row>
    <row r="3070" spans="12:13" x14ac:dyDescent="0.2">
      <c r="L3070" s="29" t="s">
        <v>1616</v>
      </c>
      <c r="M3070" s="36" t="s">
        <v>65</v>
      </c>
    </row>
    <row r="3071" spans="12:13" x14ac:dyDescent="0.2">
      <c r="L3071" s="30" t="s">
        <v>336</v>
      </c>
      <c r="M3071" s="37" t="s">
        <v>65</v>
      </c>
    </row>
    <row r="3072" spans="12:13" x14ac:dyDescent="0.2">
      <c r="L3072" s="29" t="s">
        <v>920</v>
      </c>
      <c r="M3072" s="36" t="s">
        <v>65</v>
      </c>
    </row>
    <row r="3073" spans="12:13" x14ac:dyDescent="0.2">
      <c r="L3073" s="30" t="s">
        <v>2046</v>
      </c>
      <c r="M3073" s="37" t="s">
        <v>65</v>
      </c>
    </row>
    <row r="3074" spans="12:13" x14ac:dyDescent="0.2">
      <c r="L3074" s="29" t="s">
        <v>803</v>
      </c>
      <c r="M3074" s="36" t="s">
        <v>65</v>
      </c>
    </row>
    <row r="3075" spans="12:13" x14ac:dyDescent="0.2">
      <c r="L3075" s="30" t="s">
        <v>1079</v>
      </c>
      <c r="M3075" s="37" t="s">
        <v>65</v>
      </c>
    </row>
    <row r="3076" spans="12:13" x14ac:dyDescent="0.2">
      <c r="L3076" s="29" t="s">
        <v>243</v>
      </c>
      <c r="M3076" s="36" t="s">
        <v>65</v>
      </c>
    </row>
    <row r="3077" spans="12:13" x14ac:dyDescent="0.2">
      <c r="L3077" s="30" t="s">
        <v>244</v>
      </c>
      <c r="M3077" s="37" t="s">
        <v>65</v>
      </c>
    </row>
    <row r="3078" spans="12:13" x14ac:dyDescent="0.2">
      <c r="L3078" s="29" t="s">
        <v>2047</v>
      </c>
      <c r="M3078" s="36" t="s">
        <v>65</v>
      </c>
    </row>
    <row r="3079" spans="12:13" x14ac:dyDescent="0.2">
      <c r="L3079" s="30" t="s">
        <v>2048</v>
      </c>
      <c r="M3079" s="37" t="s">
        <v>65</v>
      </c>
    </row>
    <row r="3080" spans="12:13" x14ac:dyDescent="0.2">
      <c r="L3080" s="29" t="s">
        <v>2049</v>
      </c>
      <c r="M3080" s="36" t="s">
        <v>65</v>
      </c>
    </row>
    <row r="3081" spans="12:13" x14ac:dyDescent="0.2">
      <c r="L3081" s="30" t="s">
        <v>2050</v>
      </c>
      <c r="M3081" s="37" t="s">
        <v>65</v>
      </c>
    </row>
    <row r="3082" spans="12:13" x14ac:dyDescent="0.2">
      <c r="L3082" s="29" t="s">
        <v>343</v>
      </c>
      <c r="M3082" s="36" t="s">
        <v>65</v>
      </c>
    </row>
    <row r="3083" spans="12:13" x14ac:dyDescent="0.2">
      <c r="L3083" s="30" t="s">
        <v>2051</v>
      </c>
      <c r="M3083" s="37" t="s">
        <v>65</v>
      </c>
    </row>
    <row r="3084" spans="12:13" x14ac:dyDescent="0.2">
      <c r="L3084" s="29" t="s">
        <v>344</v>
      </c>
      <c r="M3084" s="36" t="s">
        <v>65</v>
      </c>
    </row>
    <row r="3085" spans="12:13" x14ac:dyDescent="0.2">
      <c r="L3085" s="30" t="s">
        <v>2052</v>
      </c>
      <c r="M3085" s="37" t="s">
        <v>65</v>
      </c>
    </row>
    <row r="3086" spans="12:13" x14ac:dyDescent="0.2">
      <c r="L3086" s="29" t="s">
        <v>2053</v>
      </c>
      <c r="M3086" s="36" t="s">
        <v>65</v>
      </c>
    </row>
    <row r="3087" spans="12:13" x14ac:dyDescent="0.2">
      <c r="L3087" s="30" t="s">
        <v>2054</v>
      </c>
      <c r="M3087" s="37" t="s">
        <v>65</v>
      </c>
    </row>
    <row r="3088" spans="12:13" x14ac:dyDescent="0.2">
      <c r="L3088" s="29" t="s">
        <v>1091</v>
      </c>
      <c r="M3088" s="36" t="s">
        <v>65</v>
      </c>
    </row>
    <row r="3089" spans="12:13" x14ac:dyDescent="0.2">
      <c r="L3089" s="30" t="s">
        <v>1093</v>
      </c>
      <c r="M3089" s="37" t="s">
        <v>65</v>
      </c>
    </row>
    <row r="3090" spans="12:13" x14ac:dyDescent="0.2">
      <c r="L3090" s="29" t="s">
        <v>2055</v>
      </c>
      <c r="M3090" s="36" t="s">
        <v>65</v>
      </c>
    </row>
    <row r="3091" spans="12:13" x14ac:dyDescent="0.2">
      <c r="L3091" s="30" t="s">
        <v>257</v>
      </c>
      <c r="M3091" s="37" t="s">
        <v>65</v>
      </c>
    </row>
    <row r="3092" spans="12:13" x14ac:dyDescent="0.2">
      <c r="L3092" s="29" t="s">
        <v>2056</v>
      </c>
      <c r="M3092" s="36" t="s">
        <v>65</v>
      </c>
    </row>
    <row r="3093" spans="12:13" x14ac:dyDescent="0.2">
      <c r="L3093" s="30" t="s">
        <v>682</v>
      </c>
      <c r="M3093" s="37" t="s">
        <v>65</v>
      </c>
    </row>
    <row r="3094" spans="12:13" x14ac:dyDescent="0.2">
      <c r="L3094" s="29" t="s">
        <v>2057</v>
      </c>
      <c r="M3094" s="36" t="s">
        <v>65</v>
      </c>
    </row>
    <row r="3095" spans="12:13" x14ac:dyDescent="0.2">
      <c r="L3095" s="30" t="s">
        <v>2058</v>
      </c>
      <c r="M3095" s="37" t="s">
        <v>65</v>
      </c>
    </row>
    <row r="3096" spans="12:13" x14ac:dyDescent="0.2">
      <c r="L3096" s="29" t="s">
        <v>2059</v>
      </c>
      <c r="M3096" s="36" t="s">
        <v>65</v>
      </c>
    </row>
    <row r="3097" spans="12:13" x14ac:dyDescent="0.2">
      <c r="L3097" s="30" t="s">
        <v>619</v>
      </c>
      <c r="M3097" s="37" t="s">
        <v>65</v>
      </c>
    </row>
    <row r="3098" spans="12:13" x14ac:dyDescent="0.2">
      <c r="L3098" s="29" t="s">
        <v>355</v>
      </c>
      <c r="M3098" s="36" t="s">
        <v>65</v>
      </c>
    </row>
    <row r="3099" spans="12:13" x14ac:dyDescent="0.2">
      <c r="L3099" s="30" t="s">
        <v>1534</v>
      </c>
      <c r="M3099" s="37" t="s">
        <v>65</v>
      </c>
    </row>
    <row r="3100" spans="12:13" x14ac:dyDescent="0.2">
      <c r="L3100" s="29" t="s">
        <v>2060</v>
      </c>
      <c r="M3100" s="36" t="s">
        <v>65</v>
      </c>
    </row>
    <row r="3101" spans="12:13" x14ac:dyDescent="0.2">
      <c r="L3101" s="30" t="s">
        <v>2061</v>
      </c>
      <c r="M3101" s="37" t="s">
        <v>65</v>
      </c>
    </row>
    <row r="3102" spans="12:13" x14ac:dyDescent="0.2">
      <c r="L3102" s="29" t="s">
        <v>730</v>
      </c>
      <c r="M3102" s="36" t="s">
        <v>65</v>
      </c>
    </row>
    <row r="3103" spans="12:13" x14ac:dyDescent="0.2">
      <c r="L3103" s="30" t="s">
        <v>1160</v>
      </c>
      <c r="M3103" s="37" t="s">
        <v>65</v>
      </c>
    </row>
    <row r="3104" spans="12:13" x14ac:dyDescent="0.2">
      <c r="L3104" s="29" t="s">
        <v>1850</v>
      </c>
      <c r="M3104" s="36" t="s">
        <v>65</v>
      </c>
    </row>
    <row r="3105" spans="12:13" x14ac:dyDescent="0.2">
      <c r="L3105" s="30" t="s">
        <v>2062</v>
      </c>
      <c r="M3105" s="37" t="s">
        <v>65</v>
      </c>
    </row>
    <row r="3106" spans="12:13" x14ac:dyDescent="0.2">
      <c r="L3106" s="29" t="s">
        <v>2063</v>
      </c>
      <c r="M3106" s="36" t="s">
        <v>65</v>
      </c>
    </row>
    <row r="3107" spans="12:13" x14ac:dyDescent="0.2">
      <c r="L3107" s="30" t="s">
        <v>2064</v>
      </c>
      <c r="M3107" s="37" t="s">
        <v>65</v>
      </c>
    </row>
    <row r="3108" spans="12:13" x14ac:dyDescent="0.2">
      <c r="L3108" s="29" t="s">
        <v>2065</v>
      </c>
      <c r="M3108" s="36" t="s">
        <v>65</v>
      </c>
    </row>
    <row r="3109" spans="12:13" x14ac:dyDescent="0.2">
      <c r="L3109" s="30" t="s">
        <v>2066</v>
      </c>
      <c r="M3109" s="37" t="s">
        <v>65</v>
      </c>
    </row>
    <row r="3110" spans="12:13" x14ac:dyDescent="0.2">
      <c r="L3110" s="29" t="s">
        <v>540</v>
      </c>
      <c r="M3110" s="36" t="s">
        <v>65</v>
      </c>
    </row>
    <row r="3111" spans="12:13" x14ac:dyDescent="0.2">
      <c r="L3111" s="30" t="s">
        <v>2067</v>
      </c>
      <c r="M3111" s="37" t="s">
        <v>65</v>
      </c>
    </row>
    <row r="3112" spans="12:13" x14ac:dyDescent="0.2">
      <c r="L3112" s="29" t="s">
        <v>1252</v>
      </c>
      <c r="M3112" s="36" t="s">
        <v>65</v>
      </c>
    </row>
    <row r="3113" spans="12:13" x14ac:dyDescent="0.2">
      <c r="L3113" s="30" t="s">
        <v>2068</v>
      </c>
      <c r="M3113" s="37" t="s">
        <v>65</v>
      </c>
    </row>
    <row r="3114" spans="12:13" x14ac:dyDescent="0.2">
      <c r="L3114" s="29" t="s">
        <v>1699</v>
      </c>
      <c r="M3114" s="36" t="s">
        <v>65</v>
      </c>
    </row>
    <row r="3115" spans="12:13" x14ac:dyDescent="0.2">
      <c r="L3115" s="30" t="s">
        <v>2069</v>
      </c>
      <c r="M3115" s="37" t="s">
        <v>65</v>
      </c>
    </row>
    <row r="3116" spans="12:13" x14ac:dyDescent="0.2">
      <c r="L3116" s="29" t="s">
        <v>272</v>
      </c>
      <c r="M3116" s="36" t="s">
        <v>65</v>
      </c>
    </row>
    <row r="3117" spans="12:13" x14ac:dyDescent="0.2">
      <c r="L3117" s="30" t="s">
        <v>2070</v>
      </c>
      <c r="M3117" s="37" t="s">
        <v>65</v>
      </c>
    </row>
    <row r="3118" spans="12:13" x14ac:dyDescent="0.2">
      <c r="L3118" s="29" t="s">
        <v>2071</v>
      </c>
      <c r="M3118" s="36" t="s">
        <v>65</v>
      </c>
    </row>
    <row r="3119" spans="12:13" x14ac:dyDescent="0.2">
      <c r="L3119" s="30" t="s">
        <v>2072</v>
      </c>
      <c r="M3119" s="37" t="s">
        <v>65</v>
      </c>
    </row>
    <row r="3120" spans="12:13" x14ac:dyDescent="0.2">
      <c r="L3120" s="29" t="s">
        <v>742</v>
      </c>
      <c r="M3120" s="36" t="s">
        <v>65</v>
      </c>
    </row>
    <row r="3121" spans="12:13" x14ac:dyDescent="0.2">
      <c r="L3121" s="30" t="s">
        <v>1543</v>
      </c>
      <c r="M3121" s="37" t="s">
        <v>65</v>
      </c>
    </row>
    <row r="3122" spans="12:13" x14ac:dyDescent="0.2">
      <c r="L3122" s="29" t="s">
        <v>1384</v>
      </c>
      <c r="M3122" s="36" t="s">
        <v>64</v>
      </c>
    </row>
    <row r="3123" spans="12:13" x14ac:dyDescent="0.2">
      <c r="L3123" s="30" t="s">
        <v>1255</v>
      </c>
      <c r="M3123" s="37" t="s">
        <v>64</v>
      </c>
    </row>
    <row r="3124" spans="12:13" x14ac:dyDescent="0.2">
      <c r="L3124" s="29" t="s">
        <v>909</v>
      </c>
      <c r="M3124" s="36" t="s">
        <v>64</v>
      </c>
    </row>
    <row r="3125" spans="12:13" x14ac:dyDescent="0.2">
      <c r="L3125" s="30" t="s">
        <v>1257</v>
      </c>
      <c r="M3125" s="37" t="s">
        <v>64</v>
      </c>
    </row>
    <row r="3126" spans="12:13" x14ac:dyDescent="0.2">
      <c r="L3126" s="29" t="s">
        <v>2073</v>
      </c>
      <c r="M3126" s="36" t="s">
        <v>64</v>
      </c>
    </row>
    <row r="3127" spans="12:13" x14ac:dyDescent="0.2">
      <c r="L3127" s="30" t="s">
        <v>1589</v>
      </c>
      <c r="M3127" s="37" t="s">
        <v>64</v>
      </c>
    </row>
    <row r="3128" spans="12:13" x14ac:dyDescent="0.2">
      <c r="L3128" s="29" t="s">
        <v>449</v>
      </c>
      <c r="M3128" s="36" t="s">
        <v>64</v>
      </c>
    </row>
    <row r="3129" spans="12:13" x14ac:dyDescent="0.2">
      <c r="L3129" s="30" t="s">
        <v>2074</v>
      </c>
      <c r="M3129" s="37" t="s">
        <v>64</v>
      </c>
    </row>
    <row r="3130" spans="12:13" x14ac:dyDescent="0.2">
      <c r="L3130" s="29" t="s">
        <v>2075</v>
      </c>
      <c r="M3130" s="36" t="s">
        <v>64</v>
      </c>
    </row>
    <row r="3131" spans="12:13" x14ac:dyDescent="0.2">
      <c r="L3131" s="30" t="s">
        <v>342</v>
      </c>
      <c r="M3131" s="37" t="s">
        <v>64</v>
      </c>
    </row>
    <row r="3132" spans="12:13" x14ac:dyDescent="0.2">
      <c r="L3132" s="29" t="s">
        <v>2076</v>
      </c>
      <c r="M3132" s="36" t="s">
        <v>64</v>
      </c>
    </row>
    <row r="3133" spans="12:13" x14ac:dyDescent="0.2">
      <c r="L3133" s="30" t="s">
        <v>344</v>
      </c>
      <c r="M3133" s="37" t="s">
        <v>64</v>
      </c>
    </row>
    <row r="3134" spans="12:13" x14ac:dyDescent="0.2">
      <c r="L3134" s="29" t="s">
        <v>2077</v>
      </c>
      <c r="M3134" s="36" t="s">
        <v>64</v>
      </c>
    </row>
    <row r="3135" spans="12:13" x14ac:dyDescent="0.2">
      <c r="L3135" s="30" t="s">
        <v>2078</v>
      </c>
      <c r="M3135" s="37" t="s">
        <v>64</v>
      </c>
    </row>
    <row r="3136" spans="12:13" x14ac:dyDescent="0.2">
      <c r="L3136" s="29" t="s">
        <v>468</v>
      </c>
      <c r="M3136" s="36" t="s">
        <v>64</v>
      </c>
    </row>
    <row r="3137" spans="12:13" x14ac:dyDescent="0.2">
      <c r="L3137" s="30" t="s">
        <v>1240</v>
      </c>
      <c r="M3137" s="37" t="s">
        <v>64</v>
      </c>
    </row>
    <row r="3138" spans="12:13" x14ac:dyDescent="0.2">
      <c r="L3138" s="29" t="s">
        <v>883</v>
      </c>
      <c r="M3138" s="36" t="s">
        <v>64</v>
      </c>
    </row>
    <row r="3139" spans="12:13" x14ac:dyDescent="0.2">
      <c r="L3139" s="30" t="s">
        <v>2079</v>
      </c>
      <c r="M3139" s="37" t="s">
        <v>64</v>
      </c>
    </row>
    <row r="3140" spans="12:13" x14ac:dyDescent="0.2">
      <c r="L3140" s="29" t="s">
        <v>2080</v>
      </c>
      <c r="M3140" s="36" t="s">
        <v>64</v>
      </c>
    </row>
    <row r="3141" spans="12:13" x14ac:dyDescent="0.2">
      <c r="L3141" s="30" t="s">
        <v>687</v>
      </c>
      <c r="M3141" s="37" t="s">
        <v>64</v>
      </c>
    </row>
    <row r="3142" spans="12:13" x14ac:dyDescent="0.2">
      <c r="L3142" s="29" t="s">
        <v>2081</v>
      </c>
      <c r="M3142" s="36" t="s">
        <v>64</v>
      </c>
    </row>
    <row r="3143" spans="12:13" x14ac:dyDescent="0.2">
      <c r="L3143" s="30" t="s">
        <v>2082</v>
      </c>
      <c r="M3143" s="37" t="s">
        <v>64</v>
      </c>
    </row>
    <row r="3144" spans="12:13" x14ac:dyDescent="0.2">
      <c r="L3144" s="29" t="s">
        <v>2083</v>
      </c>
      <c r="M3144" s="36" t="s">
        <v>64</v>
      </c>
    </row>
    <row r="3145" spans="12:13" x14ac:dyDescent="0.2">
      <c r="L3145" s="30" t="s">
        <v>2084</v>
      </c>
      <c r="M3145" s="37" t="s">
        <v>76</v>
      </c>
    </row>
    <row r="3146" spans="12:13" x14ac:dyDescent="0.2">
      <c r="L3146" s="29" t="s">
        <v>2085</v>
      </c>
      <c r="M3146" s="36" t="s">
        <v>76</v>
      </c>
    </row>
    <row r="3147" spans="12:13" x14ac:dyDescent="0.2">
      <c r="L3147" s="30" t="s">
        <v>2086</v>
      </c>
      <c r="M3147" s="37" t="s">
        <v>76</v>
      </c>
    </row>
    <row r="3148" spans="12:13" x14ac:dyDescent="0.2">
      <c r="L3148" s="29" t="s">
        <v>2087</v>
      </c>
      <c r="M3148" s="36" t="s">
        <v>76</v>
      </c>
    </row>
    <row r="3149" spans="12:13" x14ac:dyDescent="0.2">
      <c r="L3149" s="30" t="s">
        <v>2088</v>
      </c>
      <c r="M3149" s="37" t="s">
        <v>76</v>
      </c>
    </row>
    <row r="3150" spans="12:13" x14ac:dyDescent="0.2">
      <c r="L3150" s="29" t="s">
        <v>2089</v>
      </c>
      <c r="M3150" s="36" t="s">
        <v>76</v>
      </c>
    </row>
    <row r="3151" spans="12:13" x14ac:dyDescent="0.2">
      <c r="L3151" s="30" t="s">
        <v>2090</v>
      </c>
      <c r="M3151" s="37" t="s">
        <v>76</v>
      </c>
    </row>
    <row r="3152" spans="12:13" x14ac:dyDescent="0.2">
      <c r="L3152" s="29" t="s">
        <v>2091</v>
      </c>
      <c r="M3152" s="36" t="s">
        <v>76</v>
      </c>
    </row>
    <row r="3153" spans="12:13" x14ac:dyDescent="0.2">
      <c r="L3153" s="30" t="s">
        <v>2092</v>
      </c>
      <c r="M3153" s="37" t="s">
        <v>76</v>
      </c>
    </row>
    <row r="3154" spans="12:13" x14ac:dyDescent="0.2">
      <c r="L3154" s="29" t="s">
        <v>2093</v>
      </c>
      <c r="M3154" s="36" t="s">
        <v>76</v>
      </c>
    </row>
    <row r="3155" spans="12:13" x14ac:dyDescent="0.2">
      <c r="L3155" s="30" t="s">
        <v>2094</v>
      </c>
      <c r="M3155" s="37" t="s">
        <v>76</v>
      </c>
    </row>
    <row r="3156" spans="12:13" x14ac:dyDescent="0.2">
      <c r="L3156" s="29" t="s">
        <v>2095</v>
      </c>
      <c r="M3156" s="36" t="s">
        <v>76</v>
      </c>
    </row>
    <row r="3157" spans="12:13" x14ac:dyDescent="0.2">
      <c r="L3157" s="30" t="s">
        <v>2096</v>
      </c>
      <c r="M3157" s="37" t="s">
        <v>76</v>
      </c>
    </row>
    <row r="3158" spans="12:13" x14ac:dyDescent="0.2">
      <c r="L3158" s="29" t="s">
        <v>2097</v>
      </c>
      <c r="M3158" s="36" t="s">
        <v>76</v>
      </c>
    </row>
    <row r="3159" spans="12:13" x14ac:dyDescent="0.2">
      <c r="L3159" s="30" t="s">
        <v>2098</v>
      </c>
      <c r="M3159" s="37" t="s">
        <v>76</v>
      </c>
    </row>
    <row r="3160" spans="12:13" x14ac:dyDescent="0.2">
      <c r="L3160" s="29" t="s">
        <v>2099</v>
      </c>
      <c r="M3160" s="36" t="s">
        <v>76</v>
      </c>
    </row>
    <row r="3161" spans="12:13" x14ac:dyDescent="0.2">
      <c r="L3161" s="30" t="s">
        <v>2100</v>
      </c>
      <c r="M3161" s="37" t="s">
        <v>76</v>
      </c>
    </row>
    <row r="3162" spans="12:13" x14ac:dyDescent="0.2">
      <c r="L3162" s="29" t="s">
        <v>2101</v>
      </c>
      <c r="M3162" s="36" t="s">
        <v>76</v>
      </c>
    </row>
    <row r="3163" spans="12:13" x14ac:dyDescent="0.2">
      <c r="L3163" s="30" t="s">
        <v>2102</v>
      </c>
      <c r="M3163" s="37" t="s">
        <v>76</v>
      </c>
    </row>
    <row r="3164" spans="12:13" x14ac:dyDescent="0.2">
      <c r="L3164" s="29" t="s">
        <v>2103</v>
      </c>
      <c r="M3164" s="36" t="s">
        <v>76</v>
      </c>
    </row>
    <row r="3165" spans="12:13" x14ac:dyDescent="0.2">
      <c r="L3165" s="30" t="s">
        <v>2104</v>
      </c>
      <c r="M3165" s="37" t="s">
        <v>76</v>
      </c>
    </row>
    <row r="3166" spans="12:13" x14ac:dyDescent="0.2">
      <c r="L3166" s="29" t="s">
        <v>2105</v>
      </c>
      <c r="M3166" s="36" t="s">
        <v>76</v>
      </c>
    </row>
    <row r="3167" spans="12:13" x14ac:dyDescent="0.2">
      <c r="L3167" s="30" t="s">
        <v>2106</v>
      </c>
      <c r="M3167" s="37" t="s">
        <v>76</v>
      </c>
    </row>
    <row r="3168" spans="12:13" x14ac:dyDescent="0.2">
      <c r="L3168" s="29" t="s">
        <v>2107</v>
      </c>
      <c r="M3168" s="36" t="s">
        <v>76</v>
      </c>
    </row>
    <row r="3169" spans="12:13" x14ac:dyDescent="0.2">
      <c r="L3169" s="30" t="s">
        <v>2108</v>
      </c>
      <c r="M3169" s="37" t="s">
        <v>76</v>
      </c>
    </row>
    <row r="3170" spans="12:13" x14ac:dyDescent="0.2">
      <c r="L3170" s="29" t="s">
        <v>2109</v>
      </c>
      <c r="M3170" s="36" t="s">
        <v>76</v>
      </c>
    </row>
    <row r="3171" spans="12:13" x14ac:dyDescent="0.2">
      <c r="L3171" s="30" t="s">
        <v>2110</v>
      </c>
      <c r="M3171" s="37" t="s">
        <v>76</v>
      </c>
    </row>
    <row r="3172" spans="12:13" x14ac:dyDescent="0.2">
      <c r="L3172" s="29" t="s">
        <v>2111</v>
      </c>
      <c r="M3172" s="36" t="s">
        <v>76</v>
      </c>
    </row>
    <row r="3173" spans="12:13" x14ac:dyDescent="0.2">
      <c r="L3173" s="30" t="s">
        <v>2112</v>
      </c>
      <c r="M3173" s="37" t="s">
        <v>76</v>
      </c>
    </row>
    <row r="3174" spans="12:13" x14ac:dyDescent="0.2">
      <c r="L3174" s="29" t="s">
        <v>2113</v>
      </c>
      <c r="M3174" s="36" t="s">
        <v>76</v>
      </c>
    </row>
    <row r="3175" spans="12:13" x14ac:dyDescent="0.2">
      <c r="L3175" s="30" t="s">
        <v>2114</v>
      </c>
      <c r="M3175" s="37" t="s">
        <v>76</v>
      </c>
    </row>
    <row r="3176" spans="12:13" x14ac:dyDescent="0.2">
      <c r="L3176" s="29" t="s">
        <v>2115</v>
      </c>
      <c r="M3176" s="36" t="s">
        <v>76</v>
      </c>
    </row>
    <row r="3177" spans="12:13" x14ac:dyDescent="0.2">
      <c r="L3177" s="30" t="s">
        <v>2116</v>
      </c>
      <c r="M3177" s="37" t="s">
        <v>76</v>
      </c>
    </row>
    <row r="3178" spans="12:13" x14ac:dyDescent="0.2">
      <c r="L3178" s="29" t="s">
        <v>2117</v>
      </c>
      <c r="M3178" s="36" t="s">
        <v>76</v>
      </c>
    </row>
    <row r="3179" spans="12:13" x14ac:dyDescent="0.2">
      <c r="L3179" s="30" t="s">
        <v>2118</v>
      </c>
      <c r="M3179" s="37" t="s">
        <v>76</v>
      </c>
    </row>
    <row r="3180" spans="12:13" x14ac:dyDescent="0.2">
      <c r="L3180" s="29" t="s">
        <v>2119</v>
      </c>
      <c r="M3180" s="36" t="s">
        <v>76</v>
      </c>
    </row>
    <row r="3181" spans="12:13" x14ac:dyDescent="0.2">
      <c r="L3181" s="30" t="s">
        <v>2120</v>
      </c>
      <c r="M3181" s="37" t="s">
        <v>76</v>
      </c>
    </row>
    <row r="3182" spans="12:13" x14ac:dyDescent="0.2">
      <c r="L3182" s="29" t="s">
        <v>2121</v>
      </c>
      <c r="M3182" s="36" t="s">
        <v>76</v>
      </c>
    </row>
    <row r="3183" spans="12:13" x14ac:dyDescent="0.2">
      <c r="L3183" s="30" t="s">
        <v>2122</v>
      </c>
      <c r="M3183" s="37" t="s">
        <v>76</v>
      </c>
    </row>
    <row r="3184" spans="12:13" x14ac:dyDescent="0.2">
      <c r="L3184" s="29" t="s">
        <v>2123</v>
      </c>
      <c r="M3184" s="36" t="s">
        <v>76</v>
      </c>
    </row>
    <row r="3185" spans="12:13" x14ac:dyDescent="0.2">
      <c r="L3185" s="30" t="s">
        <v>2124</v>
      </c>
      <c r="M3185" s="37" t="s">
        <v>76</v>
      </c>
    </row>
    <row r="3186" spans="12:13" x14ac:dyDescent="0.2">
      <c r="L3186" s="29" t="s">
        <v>2125</v>
      </c>
      <c r="M3186" s="36" t="s">
        <v>76</v>
      </c>
    </row>
    <row r="3187" spans="12:13" x14ac:dyDescent="0.2">
      <c r="L3187" s="30" t="s">
        <v>2126</v>
      </c>
      <c r="M3187" s="37" t="s">
        <v>76</v>
      </c>
    </row>
    <row r="3188" spans="12:13" x14ac:dyDescent="0.2">
      <c r="L3188" s="29" t="s">
        <v>2127</v>
      </c>
      <c r="M3188" s="36" t="s">
        <v>76</v>
      </c>
    </row>
    <row r="3189" spans="12:13" x14ac:dyDescent="0.2">
      <c r="L3189" s="30" t="s">
        <v>2128</v>
      </c>
      <c r="M3189" s="37" t="s">
        <v>76</v>
      </c>
    </row>
    <row r="3190" spans="12:13" x14ac:dyDescent="0.2">
      <c r="L3190" s="29" t="s">
        <v>2129</v>
      </c>
      <c r="M3190" s="36" t="s">
        <v>76</v>
      </c>
    </row>
    <row r="3191" spans="12:13" x14ac:dyDescent="0.2">
      <c r="L3191" s="30" t="s">
        <v>2130</v>
      </c>
      <c r="M3191" s="37" t="s">
        <v>76</v>
      </c>
    </row>
    <row r="3192" spans="12:13" x14ac:dyDescent="0.2">
      <c r="L3192" s="29" t="s">
        <v>2131</v>
      </c>
      <c r="M3192" s="36" t="s">
        <v>76</v>
      </c>
    </row>
    <row r="3193" spans="12:13" x14ac:dyDescent="0.2">
      <c r="L3193" s="30" t="s">
        <v>2132</v>
      </c>
      <c r="M3193" s="37" t="s">
        <v>76</v>
      </c>
    </row>
    <row r="3194" spans="12:13" x14ac:dyDescent="0.2">
      <c r="L3194" s="29" t="s">
        <v>2133</v>
      </c>
      <c r="M3194" s="36" t="s">
        <v>76</v>
      </c>
    </row>
    <row r="3195" spans="12:13" x14ac:dyDescent="0.2">
      <c r="L3195" s="30" t="s">
        <v>2134</v>
      </c>
      <c r="M3195" s="37" t="s">
        <v>76</v>
      </c>
    </row>
    <row r="3196" spans="12:13" x14ac:dyDescent="0.2">
      <c r="L3196" s="29" t="s">
        <v>2135</v>
      </c>
      <c r="M3196" s="36" t="s">
        <v>76</v>
      </c>
    </row>
    <row r="3197" spans="12:13" x14ac:dyDescent="0.2">
      <c r="L3197" s="30" t="s">
        <v>2136</v>
      </c>
      <c r="M3197" s="37" t="s">
        <v>76</v>
      </c>
    </row>
    <row r="3198" spans="12:13" x14ac:dyDescent="0.2">
      <c r="L3198" s="29" t="s">
        <v>2137</v>
      </c>
      <c r="M3198" s="36" t="s">
        <v>76</v>
      </c>
    </row>
    <row r="3199" spans="12:13" x14ac:dyDescent="0.2">
      <c r="L3199" s="30" t="s">
        <v>2138</v>
      </c>
      <c r="M3199" s="37" t="s">
        <v>76</v>
      </c>
    </row>
    <row r="3200" spans="12:13" x14ac:dyDescent="0.2">
      <c r="L3200" s="29" t="s">
        <v>2139</v>
      </c>
      <c r="M3200" s="36" t="s">
        <v>76</v>
      </c>
    </row>
    <row r="3201" spans="12:13" x14ac:dyDescent="0.2">
      <c r="L3201" s="30" t="s">
        <v>2140</v>
      </c>
      <c r="M3201" s="37" t="s">
        <v>76</v>
      </c>
    </row>
    <row r="3202" spans="12:13" x14ac:dyDescent="0.2">
      <c r="L3202" s="29" t="s">
        <v>2141</v>
      </c>
      <c r="M3202" s="36" t="s">
        <v>76</v>
      </c>
    </row>
    <row r="3203" spans="12:13" x14ac:dyDescent="0.2">
      <c r="L3203" s="30" t="s">
        <v>2142</v>
      </c>
      <c r="M3203" s="37" t="s">
        <v>76</v>
      </c>
    </row>
    <row r="3204" spans="12:13" x14ac:dyDescent="0.2">
      <c r="L3204" s="29" t="s">
        <v>2143</v>
      </c>
      <c r="M3204" s="36" t="s">
        <v>76</v>
      </c>
    </row>
    <row r="3205" spans="12:13" x14ac:dyDescent="0.2">
      <c r="L3205" s="30" t="s">
        <v>473</v>
      </c>
      <c r="M3205" s="37" t="s">
        <v>76</v>
      </c>
    </row>
    <row r="3206" spans="12:13" x14ac:dyDescent="0.2">
      <c r="L3206" s="29" t="s">
        <v>2144</v>
      </c>
      <c r="M3206" s="36" t="s">
        <v>76</v>
      </c>
    </row>
    <row r="3207" spans="12:13" x14ac:dyDescent="0.2">
      <c r="L3207" s="30" t="s">
        <v>2145</v>
      </c>
      <c r="M3207" s="37" t="s">
        <v>76</v>
      </c>
    </row>
    <row r="3208" spans="12:13" x14ac:dyDescent="0.2">
      <c r="L3208" s="29" t="s">
        <v>2146</v>
      </c>
      <c r="M3208" s="36" t="s">
        <v>76</v>
      </c>
    </row>
    <row r="3209" spans="12:13" x14ac:dyDescent="0.2">
      <c r="L3209" s="30" t="s">
        <v>476</v>
      </c>
      <c r="M3209" s="37" t="s">
        <v>76</v>
      </c>
    </row>
    <row r="3210" spans="12:13" x14ac:dyDescent="0.2">
      <c r="L3210" s="29" t="s">
        <v>2147</v>
      </c>
      <c r="M3210" s="36" t="s">
        <v>76</v>
      </c>
    </row>
    <row r="3211" spans="12:13" x14ac:dyDescent="0.2">
      <c r="L3211" s="30" t="s">
        <v>2148</v>
      </c>
      <c r="M3211" s="37" t="s">
        <v>76</v>
      </c>
    </row>
    <row r="3212" spans="12:13" x14ac:dyDescent="0.2">
      <c r="L3212" s="29" t="s">
        <v>2149</v>
      </c>
      <c r="M3212" s="36" t="s">
        <v>76</v>
      </c>
    </row>
    <row r="3213" spans="12:13" x14ac:dyDescent="0.2">
      <c r="L3213" s="30" t="s">
        <v>2150</v>
      </c>
      <c r="M3213" s="37" t="s">
        <v>76</v>
      </c>
    </row>
    <row r="3214" spans="12:13" x14ac:dyDescent="0.2">
      <c r="L3214" s="29" t="s">
        <v>2151</v>
      </c>
      <c r="M3214" s="36" t="s">
        <v>76</v>
      </c>
    </row>
    <row r="3215" spans="12:13" x14ac:dyDescent="0.2">
      <c r="L3215" s="30" t="s">
        <v>2152</v>
      </c>
      <c r="M3215" s="37" t="s">
        <v>76</v>
      </c>
    </row>
    <row r="3216" spans="12:13" x14ac:dyDescent="0.2">
      <c r="L3216" s="29" t="s">
        <v>2153</v>
      </c>
      <c r="M3216" s="36" t="s">
        <v>76</v>
      </c>
    </row>
    <row r="3217" spans="12:13" x14ac:dyDescent="0.2">
      <c r="L3217" s="30" t="s">
        <v>2154</v>
      </c>
      <c r="M3217" s="37" t="s">
        <v>76</v>
      </c>
    </row>
    <row r="3218" spans="12:13" x14ac:dyDescent="0.2">
      <c r="L3218" s="29" t="s">
        <v>2155</v>
      </c>
      <c r="M3218" s="36" t="s">
        <v>76</v>
      </c>
    </row>
    <row r="3219" spans="12:13" x14ac:dyDescent="0.2">
      <c r="L3219" s="30" t="s">
        <v>2156</v>
      </c>
      <c r="M3219" s="37" t="s">
        <v>76</v>
      </c>
    </row>
    <row r="3220" spans="12:13" x14ac:dyDescent="0.2">
      <c r="L3220" s="29" t="s">
        <v>2157</v>
      </c>
      <c r="M3220" s="36" t="s">
        <v>76</v>
      </c>
    </row>
    <row r="3221" spans="12:13" x14ac:dyDescent="0.2">
      <c r="L3221" s="30" t="s">
        <v>2158</v>
      </c>
      <c r="M3221" s="37" t="s">
        <v>76</v>
      </c>
    </row>
    <row r="3222" spans="12:13" x14ac:dyDescent="0.2">
      <c r="L3222" s="29" t="s">
        <v>2159</v>
      </c>
      <c r="M3222" s="36" t="s">
        <v>76</v>
      </c>
    </row>
    <row r="3223" spans="12:13" x14ac:dyDescent="0.2">
      <c r="L3223" s="30" t="s">
        <v>2160</v>
      </c>
      <c r="M3223" s="37" t="s">
        <v>155</v>
      </c>
    </row>
    <row r="3224" spans="12:13" x14ac:dyDescent="0.2">
      <c r="L3224" s="29" t="s">
        <v>2161</v>
      </c>
      <c r="M3224" s="36" t="s">
        <v>155</v>
      </c>
    </row>
    <row r="3225" spans="12:13" x14ac:dyDescent="0.2">
      <c r="L3225" s="38" t="s">
        <v>2162</v>
      </c>
      <c r="M3225" s="39" t="s">
        <v>155</v>
      </c>
    </row>
  </sheetData>
  <sheetProtection algorithmName="SHA-512" hashValue="ofqtfyMcoHF5wRuMhhntlQ167OXuOdMnM2HE6edDX21fwoXV+s5qDRyEzVt5hlDdbHOF4BfrNNplNir5aJO1Iw==" saltValue="Ds+PUBav0XjrsS2W2zNXbw==" spinCount="100000" sheet="1" objects="1" scenarios="1"/>
  <pageMargins left="0.7" right="0.7" top="0.75" bottom="0.75" header="0.3" footer="0.3"/>
  <pageSetup orientation="portrait" verticalDpi="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workbookViewId="0">
      <selection activeCell="A3" sqref="A3"/>
    </sheetView>
  </sheetViews>
  <sheetFormatPr defaultColWidth="9.140625" defaultRowHeight="12.75" x14ac:dyDescent="0.2"/>
  <cols>
    <col min="1" max="1" width="20.1406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6384" width="9.140625" style="1"/>
  </cols>
  <sheetData>
    <row r="1" spans="1:10" x14ac:dyDescent="0.2">
      <c r="A1" s="3" t="s">
        <v>140</v>
      </c>
      <c r="F1" s="9" t="s">
        <v>48</v>
      </c>
    </row>
    <row r="2" spans="1:10" x14ac:dyDescent="0.2">
      <c r="A2" s="1" t="s">
        <v>5</v>
      </c>
      <c r="B2" s="1" t="s">
        <v>6</v>
      </c>
      <c r="C2" s="1" t="s">
        <v>7</v>
      </c>
      <c r="D2" s="2" t="s">
        <v>8</v>
      </c>
      <c r="F2" s="9" t="s">
        <v>17</v>
      </c>
      <c r="G2" s="1" t="s">
        <v>24</v>
      </c>
      <c r="H2" s="1" t="s">
        <v>27</v>
      </c>
      <c r="I2" s="1" t="s">
        <v>19</v>
      </c>
      <c r="J2" s="1" t="s">
        <v>26</v>
      </c>
    </row>
    <row r="3" spans="1:10" x14ac:dyDescent="0.2">
      <c r="A3" s="4" t="s">
        <v>204</v>
      </c>
      <c r="B3" s="4" t="s">
        <v>205</v>
      </c>
      <c r="C3" s="4" t="s">
        <v>11</v>
      </c>
      <c r="D3" s="6" t="s">
        <v>2484</v>
      </c>
      <c r="F3" s="2">
        <v>-1</v>
      </c>
      <c r="G3" s="1" t="s">
        <v>20</v>
      </c>
      <c r="H3" s="1" t="s">
        <v>31</v>
      </c>
      <c r="I3" s="1" t="s">
        <v>61</v>
      </c>
      <c r="J3" s="1" t="s">
        <v>16</v>
      </c>
    </row>
    <row r="4" spans="1:10" x14ac:dyDescent="0.2">
      <c r="A4" s="4" t="s">
        <v>2444</v>
      </c>
      <c r="B4" s="4" t="s">
        <v>2445</v>
      </c>
      <c r="C4" s="4" t="s">
        <v>11</v>
      </c>
      <c r="D4" s="6" t="str">
        <f>"eForm Version "&amp;D3</f>
        <v>eForm Version 1.3.0</v>
      </c>
      <c r="F4" s="6">
        <v>0</v>
      </c>
      <c r="G4" s="4" t="s">
        <v>21</v>
      </c>
      <c r="H4" s="4" t="s">
        <v>29</v>
      </c>
      <c r="I4" s="1" t="s">
        <v>15</v>
      </c>
      <c r="J4" s="1" t="s">
        <v>16</v>
      </c>
    </row>
    <row r="5" spans="1:10" x14ac:dyDescent="0.2">
      <c r="A5" s="4" t="s">
        <v>145</v>
      </c>
      <c r="B5" s="4" t="s">
        <v>146</v>
      </c>
      <c r="C5" s="4" t="s">
        <v>36</v>
      </c>
      <c r="D5" s="11">
        <v>43504</v>
      </c>
      <c r="F5" s="2">
        <v>1</v>
      </c>
      <c r="G5" s="1" t="s">
        <v>22</v>
      </c>
      <c r="H5" s="1" t="s">
        <v>28</v>
      </c>
      <c r="I5" s="1" t="s">
        <v>25</v>
      </c>
      <c r="J5" s="1" t="s">
        <v>16</v>
      </c>
    </row>
    <row r="6" spans="1:10" x14ac:dyDescent="0.2">
      <c r="A6" s="1" t="s">
        <v>10</v>
      </c>
      <c r="B6" s="1" t="s">
        <v>13</v>
      </c>
      <c r="C6" s="1" t="s">
        <v>11</v>
      </c>
      <c r="D6" s="2" t="str">
        <f ca="1">VLOOKUP(DB_TBL_CONFIG_APP[[#This Row],[CONFIG_VAR]],DB_TBL_DATA_FIELDS[[#All],[FIELD_ID]:[FIELD_VALUE_CLEAN]],10,FALSE)</f>
        <v>W</v>
      </c>
      <c r="F6" s="6">
        <v>2</v>
      </c>
      <c r="G6" s="4" t="s">
        <v>23</v>
      </c>
      <c r="H6" s="4" t="s">
        <v>30</v>
      </c>
      <c r="I6" s="1" t="s">
        <v>14</v>
      </c>
      <c r="J6" s="1" t="s">
        <v>16</v>
      </c>
    </row>
    <row r="7" spans="1:10" x14ac:dyDescent="0.2">
      <c r="A7" s="4" t="s">
        <v>34</v>
      </c>
      <c r="B7" s="4" t="s">
        <v>35</v>
      </c>
      <c r="C7" s="4" t="s">
        <v>11</v>
      </c>
      <c r="D7" s="6" t="str">
        <f ca="1">IF(D6="W","WISH","IDEA")</f>
        <v>WISH</v>
      </c>
    </row>
    <row r="8" spans="1:10" x14ac:dyDescent="0.2">
      <c r="A8" s="4" t="s">
        <v>2204</v>
      </c>
      <c r="B8" s="4" t="s">
        <v>2208</v>
      </c>
      <c r="C8" s="4" t="s">
        <v>11</v>
      </c>
      <c r="D8" s="6" t="s">
        <v>2206</v>
      </c>
    </row>
    <row r="9" spans="1:10" x14ac:dyDescent="0.2">
      <c r="A9" s="4" t="s">
        <v>2205</v>
      </c>
      <c r="B9" s="4" t="s">
        <v>2209</v>
      </c>
      <c r="C9" s="4" t="s">
        <v>11</v>
      </c>
      <c r="D9" s="6" t="s">
        <v>2207</v>
      </c>
    </row>
    <row r="10" spans="1:10" x14ac:dyDescent="0.2">
      <c r="A10" s="4" t="s">
        <v>151</v>
      </c>
      <c r="B10" s="4" t="s">
        <v>152</v>
      </c>
      <c r="C10" s="4" t="s">
        <v>46</v>
      </c>
      <c r="D10" s="186">
        <v>22000</v>
      </c>
    </row>
    <row r="11" spans="1:10" x14ac:dyDescent="0.2">
      <c r="A11" s="26" t="s">
        <v>2230</v>
      </c>
      <c r="B11" s="4" t="s">
        <v>2214</v>
      </c>
      <c r="C11" s="4" t="s">
        <v>11</v>
      </c>
      <c r="D11" s="6" t="s">
        <v>2215</v>
      </c>
      <c r="F11" s="172" t="s">
        <v>2210</v>
      </c>
      <c r="G11" s="173" t="s">
        <v>2211</v>
      </c>
    </row>
    <row r="12" spans="1:10" x14ac:dyDescent="0.2">
      <c r="A12" s="26" t="s">
        <v>2231</v>
      </c>
      <c r="B12" s="4" t="s">
        <v>2216</v>
      </c>
      <c r="C12" s="4" t="s">
        <v>11</v>
      </c>
      <c r="D12" s="6" t="s">
        <v>2217</v>
      </c>
      <c r="F12" s="169" t="s">
        <v>2201</v>
      </c>
      <c r="G12" s="2" t="s">
        <v>2200</v>
      </c>
    </row>
    <row r="13" spans="1:10" x14ac:dyDescent="0.2">
      <c r="A13" s="26" t="s">
        <v>37</v>
      </c>
      <c r="B13" s="4" t="s">
        <v>2375</v>
      </c>
      <c r="C13" s="4" t="s">
        <v>11</v>
      </c>
      <c r="D13" s="6" t="s">
        <v>2459</v>
      </c>
      <c r="F13" s="169" t="s">
        <v>2201</v>
      </c>
      <c r="G13" s="2" t="s">
        <v>2203</v>
      </c>
    </row>
    <row r="14" spans="1:10" x14ac:dyDescent="0.2">
      <c r="A14" s="44" t="s">
        <v>2197</v>
      </c>
      <c r="B14" s="1" t="s">
        <v>2198</v>
      </c>
      <c r="C14" s="1" t="s">
        <v>11</v>
      </c>
      <c r="D14" s="2" t="s">
        <v>2200</v>
      </c>
    </row>
    <row r="15" spans="1:10" x14ac:dyDescent="0.2">
      <c r="A15" s="44" t="s">
        <v>2196</v>
      </c>
      <c r="B15" s="1" t="s">
        <v>2199</v>
      </c>
      <c r="C15" s="1" t="s">
        <v>11</v>
      </c>
      <c r="D15" s="2" t="s">
        <v>2202</v>
      </c>
    </row>
    <row r="16" spans="1:10" x14ac:dyDescent="0.2">
      <c r="A16" s="1" t="s">
        <v>2448</v>
      </c>
      <c r="B16" s="1" t="s">
        <v>2449</v>
      </c>
      <c r="C16" s="1" t="s">
        <v>46</v>
      </c>
      <c r="D16" s="218">
        <f>Configuration!N8</f>
        <v>10</v>
      </c>
    </row>
    <row r="17" spans="1:4" x14ac:dyDescent="0.2">
      <c r="A17" s="1" t="s">
        <v>2262</v>
      </c>
      <c r="B17" s="1" t="s">
        <v>2263</v>
      </c>
      <c r="C17" s="1" t="s">
        <v>46</v>
      </c>
      <c r="D17" s="218">
        <f>Configuration!N10</f>
        <v>1</v>
      </c>
    </row>
    <row r="18" spans="1:4" x14ac:dyDescent="0.2">
      <c r="A18" s="1" t="s">
        <v>2264</v>
      </c>
      <c r="B18" s="1" t="s">
        <v>2265</v>
      </c>
      <c r="C18" s="1" t="s">
        <v>46</v>
      </c>
      <c r="D18" s="218">
        <f>Configuration!N9</f>
        <v>5</v>
      </c>
    </row>
    <row r="19" spans="1:4" x14ac:dyDescent="0.2">
      <c r="A19" s="1" t="s">
        <v>2268</v>
      </c>
      <c r="B19" s="1" t="s">
        <v>2269</v>
      </c>
      <c r="C19" s="1" t="s">
        <v>46</v>
      </c>
      <c r="D19" s="219">
        <f>Configuration!N11</f>
        <v>0.8</v>
      </c>
    </row>
    <row r="20" spans="1:4" x14ac:dyDescent="0.2">
      <c r="A20" s="1" t="s">
        <v>2314</v>
      </c>
      <c r="B20" s="1" t="s">
        <v>2315</v>
      </c>
      <c r="C20" s="1" t="s">
        <v>46</v>
      </c>
      <c r="D20" s="220">
        <f>Configuration!N12</f>
        <v>5.0000000000000001E-3</v>
      </c>
    </row>
    <row r="21" spans="1:4" x14ac:dyDescent="0.2">
      <c r="A21" s="1" t="s">
        <v>2331</v>
      </c>
      <c r="B21" s="1" t="s">
        <v>2332</v>
      </c>
      <c r="C21" s="1" t="s">
        <v>46</v>
      </c>
      <c r="D21" s="220">
        <f>Configuration!N13</f>
        <v>0.35</v>
      </c>
    </row>
    <row r="22" spans="1:4" x14ac:dyDescent="0.2">
      <c r="A22" s="1" t="s">
        <v>2333</v>
      </c>
      <c r="B22" s="1" t="s">
        <v>2334</v>
      </c>
      <c r="C22" s="1" t="s">
        <v>46</v>
      </c>
      <c r="D22" s="219">
        <f>Configuration!N14</f>
        <v>0.5</v>
      </c>
    </row>
    <row r="23" spans="1:4" x14ac:dyDescent="0.2">
      <c r="A23" s="174" t="s">
        <v>2345</v>
      </c>
      <c r="B23" s="174" t="s">
        <v>2346</v>
      </c>
      <c r="C23" s="174" t="s">
        <v>46</v>
      </c>
      <c r="D23" s="221">
        <f>Configuration!N15</f>
        <v>5.0000000000000001E-3</v>
      </c>
    </row>
  </sheetData>
  <sheetProtection algorithmName="SHA-512" hashValue="s7tD2gWTHz9c6kb4ro9cZfbWJS2yP68ojDgvgXNihHA2Br40ai/JWXbF3iV6EqJTOukSNz7dGyr9qmXdawHUlA==" saltValue="aeep2kglrvlpLxPM4f23BQ==" spinCount="100000" sheet="1" objects="1" scenarios="1"/>
  <pageMargins left="0.7" right="0.7" top="0.75" bottom="0.75" header="0.3" footer="0.3"/>
  <pageSetup orientation="portrait" r:id="rId1"/>
  <legacy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2"/>
  <sheetViews>
    <sheetView workbookViewId="0">
      <selection activeCell="A3" sqref="A3"/>
    </sheetView>
  </sheetViews>
  <sheetFormatPr defaultRowHeight="15" x14ac:dyDescent="0.25"/>
  <cols>
    <col min="1" max="2" width="20.7109375" customWidth="1"/>
    <col min="3" max="3" width="12.28515625" bestFit="1" customWidth="1"/>
    <col min="4" max="4" width="14.5703125" bestFit="1" customWidth="1"/>
    <col min="5" max="5" width="11.7109375" bestFit="1" customWidth="1"/>
    <col min="6" max="6" width="38.7109375" bestFit="1" customWidth="1"/>
    <col min="7" max="7" width="21" bestFit="1" customWidth="1"/>
    <col min="8" max="8" width="29.28515625" bestFit="1" customWidth="1"/>
    <col min="9" max="9" width="29.85546875" bestFit="1" customWidth="1"/>
    <col min="10" max="10" width="19.7109375" bestFit="1" customWidth="1"/>
    <col min="11" max="11" width="16.7109375" bestFit="1" customWidth="1"/>
    <col min="12" max="12" width="29.7109375" bestFit="1" customWidth="1"/>
    <col min="13" max="13" width="16.140625" bestFit="1" customWidth="1"/>
    <col min="14" max="14" width="20.85546875" bestFit="1" customWidth="1"/>
    <col min="15" max="15" width="31.85546875" bestFit="1" customWidth="1"/>
    <col min="16" max="17" width="21.5703125" bestFit="1" customWidth="1"/>
    <col min="18" max="18" width="15.140625" bestFit="1" customWidth="1"/>
    <col min="19" max="19" width="14" bestFit="1" customWidth="1"/>
    <col min="20" max="20" width="16.5703125" bestFit="1" customWidth="1"/>
    <col min="21" max="21" width="19" bestFit="1" customWidth="1"/>
    <col min="22" max="22" width="26.85546875" bestFit="1" customWidth="1"/>
    <col min="23" max="23" width="25.5703125" bestFit="1" customWidth="1"/>
    <col min="24" max="24" width="27.28515625" bestFit="1" customWidth="1"/>
    <col min="25" max="25" width="23.140625" bestFit="1" customWidth="1"/>
    <col min="26" max="26" width="22.28515625" bestFit="1" customWidth="1"/>
    <col min="27" max="27" width="36.28515625" bestFit="1" customWidth="1"/>
    <col min="28" max="28" width="23" bestFit="1" customWidth="1"/>
    <col min="29" max="29" width="23.7109375" bestFit="1" customWidth="1"/>
    <col min="30" max="30" width="30.7109375" bestFit="1" customWidth="1"/>
    <col min="31" max="31" width="20.7109375" bestFit="1" customWidth="1"/>
    <col min="32" max="32" width="27.140625" bestFit="1" customWidth="1"/>
    <col min="33" max="33" width="16.28515625" bestFit="1" customWidth="1"/>
    <col min="34" max="34" width="34" bestFit="1" customWidth="1"/>
    <col min="35" max="35" width="48" bestFit="1" customWidth="1"/>
    <col min="36" max="36" width="28.140625" bestFit="1" customWidth="1"/>
    <col min="37" max="37" width="30" bestFit="1" customWidth="1"/>
    <col min="38" max="38" width="25.85546875" bestFit="1" customWidth="1"/>
    <col min="39" max="39" width="24.85546875" bestFit="1" customWidth="1"/>
    <col min="40" max="40" width="25.7109375" bestFit="1" customWidth="1"/>
    <col min="41" max="41" width="26.42578125" bestFit="1" customWidth="1"/>
    <col min="42" max="42" width="33.28515625" bestFit="1" customWidth="1"/>
    <col min="43" max="43" width="15.5703125" bestFit="1" customWidth="1"/>
    <col min="44" max="44" width="16.85546875" bestFit="1" customWidth="1"/>
    <col min="45" max="45" width="27.28515625" bestFit="1" customWidth="1"/>
    <col min="46" max="46" width="29.42578125" bestFit="1" customWidth="1"/>
    <col min="47" max="47" width="26.7109375" bestFit="1" customWidth="1"/>
  </cols>
  <sheetData>
    <row r="1" spans="1:47" x14ac:dyDescent="0.25">
      <c r="A1" s="24" t="s">
        <v>142</v>
      </c>
      <c r="B1" s="24" t="s">
        <v>10</v>
      </c>
      <c r="C1" s="185" t="s">
        <v>2237</v>
      </c>
      <c r="D1" s="185" t="s">
        <v>2241</v>
      </c>
      <c r="E1" s="185" t="s">
        <v>2240</v>
      </c>
      <c r="F1" s="185" t="s">
        <v>2245</v>
      </c>
      <c r="G1" s="185" t="s">
        <v>2250</v>
      </c>
      <c r="H1" s="185" t="s">
        <v>2251</v>
      </c>
      <c r="I1" s="185" t="s">
        <v>2252</v>
      </c>
      <c r="J1" s="185" t="s">
        <v>2254</v>
      </c>
      <c r="K1" s="185" t="s">
        <v>2257</v>
      </c>
      <c r="L1" s="185" t="s">
        <v>2260</v>
      </c>
      <c r="M1" s="185" t="s">
        <v>2270</v>
      </c>
      <c r="N1" s="185" t="s">
        <v>2273</v>
      </c>
      <c r="O1" s="185" t="s">
        <v>2276</v>
      </c>
      <c r="P1" s="185" t="s">
        <v>2278</v>
      </c>
      <c r="Q1" s="185" t="s">
        <v>2279</v>
      </c>
      <c r="R1" s="185" t="s">
        <v>2280</v>
      </c>
      <c r="S1" s="185" t="s">
        <v>2281</v>
      </c>
      <c r="T1" s="185" t="s">
        <v>2282</v>
      </c>
      <c r="U1" s="185" t="s">
        <v>2283</v>
      </c>
      <c r="V1" s="185" t="s">
        <v>2272</v>
      </c>
      <c r="W1" s="185" t="s">
        <v>2290</v>
      </c>
      <c r="X1" s="185" t="s">
        <v>2291</v>
      </c>
      <c r="Y1" s="185" t="s">
        <v>2292</v>
      </c>
      <c r="Z1" s="185" t="s">
        <v>2293</v>
      </c>
      <c r="AA1" s="185" t="s">
        <v>2294</v>
      </c>
      <c r="AB1" s="185" t="s">
        <v>2295</v>
      </c>
      <c r="AC1" s="185" t="s">
        <v>2296</v>
      </c>
      <c r="AD1" s="185" t="s">
        <v>2297</v>
      </c>
      <c r="AE1" s="185" t="s">
        <v>2299</v>
      </c>
      <c r="AF1" s="185" t="s">
        <v>2301</v>
      </c>
      <c r="AG1" s="185" t="s">
        <v>2302</v>
      </c>
      <c r="AH1" s="185" t="s">
        <v>2303</v>
      </c>
      <c r="AI1" s="185" t="s">
        <v>2304</v>
      </c>
      <c r="AJ1" s="185" t="s">
        <v>2306</v>
      </c>
      <c r="AK1" s="185" t="s">
        <v>2307</v>
      </c>
      <c r="AL1" s="185" t="s">
        <v>2308</v>
      </c>
      <c r="AM1" s="185" t="s">
        <v>2309</v>
      </c>
      <c r="AN1" s="185" t="s">
        <v>2310</v>
      </c>
      <c r="AO1" s="185" t="s">
        <v>2311</v>
      </c>
      <c r="AP1" s="185" t="s">
        <v>2312</v>
      </c>
      <c r="AQ1" s="185" t="s">
        <v>2359</v>
      </c>
      <c r="AR1" s="185" t="s">
        <v>2364</v>
      </c>
      <c r="AS1" s="185" t="s">
        <v>2461</v>
      </c>
      <c r="AT1" s="185" t="s">
        <v>2462</v>
      </c>
      <c r="AU1" s="185" t="s">
        <v>2463</v>
      </c>
    </row>
    <row r="2" spans="1:47" x14ac:dyDescent="0.25">
      <c r="A2" s="25" t="str">
        <f ca="1">VLOOKUP(A1,DB_TBL_DATA_FIELDS[[FIELD_ID]:[FIELD_VALUE_CLEAN]],10,FALSE)</f>
        <v>N</v>
      </c>
      <c r="B2" s="25" t="str">
        <f ca="1">VLOOKUP(B1,DB_TBL_DATA_FIELDS[[FIELD_ID]:[FIELD_VALUE_CLEAN]],10,FALSE)</f>
        <v>W</v>
      </c>
      <c r="C2" s="25" t="str">
        <f ca="1">VLOOKUP(C1,DB_TBL_DATA_FIELDS[[FIELD_ID]:[FIELD_VALUE_CLEAN]],10,FALSE)</f>
        <v/>
      </c>
      <c r="D2" s="25" t="str">
        <f ca="1">VLOOKUP(D1,DB_TBL_DATA_FIELDS[[FIELD_ID]:[FIELD_VALUE_CLEAN]],10,FALSE)</f>
        <v/>
      </c>
      <c r="E2" s="25" t="str">
        <f ca="1">VLOOKUP(E1,DB_TBL_DATA_FIELDS[[FIELD_ID]:[FIELD_VALUE_CLEAN]],10,FALSE)</f>
        <v/>
      </c>
      <c r="F2" s="25" t="str">
        <f ca="1">VLOOKUP(F1,DB_TBL_DATA_FIELDS[[FIELD_ID]:[FIELD_VALUE_CLEAN]],10,FALSE)</f>
        <v/>
      </c>
      <c r="G2" s="25" t="str">
        <f ca="1">VLOOKUP(G1,DB_TBL_DATA_FIELDS[[FIELD_ID]:[FIELD_VALUE_CLEAN]],10,FALSE)</f>
        <v/>
      </c>
      <c r="H2" s="25" t="str">
        <f ca="1">VLOOKUP(H1,DB_TBL_DATA_FIELDS[[FIELD_ID]:[FIELD_VALUE_CLEAN]],10,FALSE)</f>
        <v/>
      </c>
      <c r="I2" s="25" t="str">
        <f ca="1">VLOOKUP(I1,DB_TBL_DATA_FIELDS[[FIELD_ID]:[FIELD_VALUE_CLEAN]],10,FALSE)</f>
        <v/>
      </c>
      <c r="J2" s="25" t="str">
        <f ca="1">VLOOKUP(J1,DB_TBL_DATA_FIELDS[[FIELD_ID]:[FIELD_VALUE_CLEAN]],10,FALSE)</f>
        <v/>
      </c>
      <c r="K2" s="25" t="str">
        <f ca="1">VLOOKUP(K1,DB_TBL_DATA_FIELDS[[FIELD_ID]:[FIELD_VALUE_CLEAN]],10,FALSE)</f>
        <v/>
      </c>
      <c r="L2" s="25" t="str">
        <f ca="1">VLOOKUP(L1,DB_TBL_DATA_FIELDS[[FIELD_ID]:[FIELD_VALUE_CLEAN]],10,FALSE)</f>
        <v/>
      </c>
      <c r="M2" s="25" t="str">
        <f ca="1">VLOOKUP(M1,DB_TBL_DATA_FIELDS[[FIELD_ID]:[FIELD_VALUE_CLEAN]],10,FALSE)</f>
        <v/>
      </c>
      <c r="N2" s="25" t="str">
        <f ca="1">VLOOKUP(N1,DB_TBL_DATA_FIELDS[[FIELD_ID]:[FIELD_VALUE_CLEAN]],10,FALSE)</f>
        <v/>
      </c>
      <c r="O2" s="25" t="str">
        <f ca="1">VLOOKUP(O1,DB_TBL_DATA_FIELDS[[FIELD_ID]:[FIELD_VALUE_CLEAN]],10,FALSE)</f>
        <v/>
      </c>
      <c r="P2" s="25" t="str">
        <f ca="1">VLOOKUP(P1,DB_TBL_DATA_FIELDS[[FIELD_ID]:[FIELD_VALUE_CLEAN]],10,FALSE)</f>
        <v/>
      </c>
      <c r="Q2" s="25" t="str">
        <f ca="1">VLOOKUP(Q1,DB_TBL_DATA_FIELDS[[FIELD_ID]:[FIELD_VALUE_CLEAN]],10,FALSE)</f>
        <v/>
      </c>
      <c r="R2" s="25" t="str">
        <f ca="1">VLOOKUP(R1,DB_TBL_DATA_FIELDS[[FIELD_ID]:[FIELD_VALUE_CLEAN]],10,FALSE)</f>
        <v/>
      </c>
      <c r="S2" s="25" t="str">
        <f ca="1">VLOOKUP(S1,DB_TBL_DATA_FIELDS[[FIELD_ID]:[FIELD_VALUE_CLEAN]],10,FALSE)</f>
        <v/>
      </c>
      <c r="T2" s="25" t="str">
        <f ca="1">VLOOKUP(T1,DB_TBL_DATA_FIELDS[[FIELD_ID]:[FIELD_VALUE_CLEAN]],10,FALSE)</f>
        <v/>
      </c>
      <c r="U2" s="25" t="str">
        <f ca="1">VLOOKUP(U1,DB_TBL_DATA_FIELDS[[FIELD_ID]:[FIELD_VALUE_CLEAN]],10,FALSE)</f>
        <v/>
      </c>
      <c r="V2" s="25" t="str">
        <f ca="1">VLOOKUP(V1,DB_TBL_DATA_FIELDS[[FIELD_ID]:[FIELD_VALUE_CLEAN]],10,FALSE)</f>
        <v/>
      </c>
      <c r="W2" s="25" t="str">
        <f ca="1">VLOOKUP(W1,DB_TBL_DATA_FIELDS[[FIELD_ID]:[FIELD_VALUE_CLEAN]],10,FALSE)</f>
        <v/>
      </c>
      <c r="X2" s="25" t="str">
        <f ca="1">VLOOKUP(X1,DB_TBL_DATA_FIELDS[[FIELD_ID]:[FIELD_VALUE_CLEAN]],10,FALSE)</f>
        <v/>
      </c>
      <c r="Y2" s="25" t="str">
        <f ca="1">VLOOKUP(Y1,DB_TBL_DATA_FIELDS[[FIELD_ID]:[FIELD_VALUE_CLEAN]],10,FALSE)</f>
        <v/>
      </c>
      <c r="Z2" s="25" t="str">
        <f ca="1">VLOOKUP(Z1,DB_TBL_DATA_FIELDS[[FIELD_ID]:[FIELD_VALUE_CLEAN]],10,FALSE)</f>
        <v/>
      </c>
      <c r="AA2" s="25" t="str">
        <f ca="1">VLOOKUP(AA1,DB_TBL_DATA_FIELDS[[FIELD_ID]:[FIELD_VALUE_CLEAN]],10,FALSE)</f>
        <v/>
      </c>
      <c r="AB2" s="25" t="str">
        <f ca="1">VLOOKUP(AB1,DB_TBL_DATA_FIELDS[[FIELD_ID]:[FIELD_VALUE_CLEAN]],10,FALSE)</f>
        <v/>
      </c>
      <c r="AC2" s="25" t="str">
        <f ca="1">VLOOKUP(AC1,DB_TBL_DATA_FIELDS[[FIELD_ID]:[FIELD_VALUE_CLEAN]],10,FALSE)</f>
        <v/>
      </c>
      <c r="AD2" s="25" t="str">
        <f ca="1">VLOOKUP(AD1,DB_TBL_DATA_FIELDS[[FIELD_ID]:[FIELD_VALUE_CLEAN]],10,FALSE)</f>
        <v/>
      </c>
      <c r="AE2" s="25" t="str">
        <f ca="1">VLOOKUP(AE1,DB_TBL_DATA_FIELDS[[FIELD_ID]:[FIELD_VALUE_CLEAN]],10,FALSE)</f>
        <v/>
      </c>
      <c r="AF2" s="25" t="str">
        <f ca="1">VLOOKUP(AF1,DB_TBL_DATA_FIELDS[[FIELD_ID]:[FIELD_VALUE_CLEAN]],10,FALSE)</f>
        <v/>
      </c>
      <c r="AG2" s="25" t="str">
        <f ca="1">VLOOKUP(AG1,DB_TBL_DATA_FIELDS[[FIELD_ID]:[FIELD_VALUE_CLEAN]],10,FALSE)</f>
        <v/>
      </c>
      <c r="AH2" s="25" t="str">
        <f ca="1">VLOOKUP(AH1,DB_TBL_DATA_FIELDS[[FIELD_ID]:[FIELD_VALUE_CLEAN]],10,FALSE)</f>
        <v/>
      </c>
      <c r="AI2" s="25" t="str">
        <f ca="1">VLOOKUP(AI1,DB_TBL_DATA_FIELDS[[FIELD_ID]:[FIELD_VALUE_CLEAN]],10,FALSE)</f>
        <v/>
      </c>
      <c r="AJ2" s="25" t="str">
        <f ca="1">VLOOKUP(AJ1,DB_TBL_DATA_FIELDS[[FIELD_ID]:[FIELD_VALUE_CLEAN]],10,FALSE)</f>
        <v/>
      </c>
      <c r="AK2" s="25" t="str">
        <f ca="1">VLOOKUP(AK1,DB_TBL_DATA_FIELDS[[FIELD_ID]:[FIELD_VALUE_CLEAN]],10,FALSE)</f>
        <v/>
      </c>
      <c r="AL2" s="25" t="str">
        <f ca="1">VLOOKUP(AL1,DB_TBL_DATA_FIELDS[[FIELD_ID]:[FIELD_VALUE_CLEAN]],10,FALSE)</f>
        <v/>
      </c>
      <c r="AM2" s="25" t="str">
        <f ca="1">VLOOKUP(AM1,DB_TBL_DATA_FIELDS[[FIELD_ID]:[FIELD_VALUE_CLEAN]],10,FALSE)</f>
        <v/>
      </c>
      <c r="AN2" s="25" t="str">
        <f ca="1">VLOOKUP(AN1,DB_TBL_DATA_FIELDS[[FIELD_ID]:[FIELD_VALUE_CLEAN]],10,FALSE)</f>
        <v/>
      </c>
      <c r="AO2" s="25" t="str">
        <f ca="1">VLOOKUP(AO1,DB_TBL_DATA_FIELDS[[FIELD_ID]:[FIELD_VALUE_CLEAN]],10,FALSE)</f>
        <v/>
      </c>
      <c r="AP2" s="25" t="str">
        <f ca="1">VLOOKUP(AP1,DB_TBL_DATA_FIELDS[[FIELD_ID]:[FIELD_VALUE_CLEAN]],10,FALSE)</f>
        <v/>
      </c>
      <c r="AQ2" s="25" t="str">
        <f ca="1">VLOOKUP(AQ1,DB_TBL_DATA_FIELDS[[FIELD_ID]:[FIELD_VALUE_CLEAN]],10,FALSE)</f>
        <v/>
      </c>
      <c r="AR2" s="25" t="str">
        <f ca="1">VLOOKUP(AR1,DB_TBL_DATA_FIELDS[[FIELD_ID]:[FIELD_VALUE_CLEAN]],10,FALSE)</f>
        <v/>
      </c>
      <c r="AS2" s="25" t="str">
        <f ca="1">VLOOKUP(AS1,DB_TBL_DATA_FIELDS[[FIELD_ID]:[FIELD_VALUE_CLEAN]],10,FALSE)</f>
        <v/>
      </c>
      <c r="AT2" s="25" t="str">
        <f ca="1">VLOOKUP(AT1,DB_TBL_DATA_FIELDS[[FIELD_ID]:[FIELD_VALUE_CLEAN]],10,FALSE)</f>
        <v/>
      </c>
      <c r="AU2" s="25" t="str">
        <f ca="1">VLOOKUP(AU1,DB_TBL_DATA_FIELDS[[FIELD_ID]:[FIELD_VALUE_CLEAN]],10,FALSE)</f>
        <v/>
      </c>
    </row>
  </sheetData>
  <sheetProtection algorithmName="SHA-512" hashValue="aXDRBGiExStIW/BSasPkpqIzr5XiM9aCVWxp62nx+R80LWmyPJT8KcncOgM58M5mgCEdOqInBybGwI7r4TEXAQ==" saltValue="DaUeE8Vql2B+z1QvF/eiSg=="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118</vt:i4>
      </vt:variant>
    </vt:vector>
  </HeadingPairs>
  <TitlesOfParts>
    <vt:vector size="126" baseType="lpstr">
      <vt:lpstr>WELCOME</vt:lpstr>
      <vt:lpstr>WISH</vt:lpstr>
      <vt:lpstr>IDEA</vt:lpstr>
      <vt:lpstr>Configuration</vt:lpstr>
      <vt:lpstr>$DB.DATA</vt:lpstr>
      <vt:lpstr>$DB.LOOKUP</vt:lpstr>
      <vt:lpstr>$DB.CONFIG</vt:lpstr>
      <vt:lpstr>$DB.EXPORT</vt:lpstr>
      <vt:lpstr>CONFIG_APR_DIFF_THRESHOLD</vt:lpstr>
      <vt:lpstr>CONFIG_CHAR_LIMIT_TEMPLATE</vt:lpstr>
      <vt:lpstr>CONFIG_CHAR_LIMIT_TEMPLATE_ERR</vt:lpstr>
      <vt:lpstr>CONFIG_EFORM_VERSION_DISP</vt:lpstr>
      <vt:lpstr>CONFIG_HOUSING_EXP_RATIO_LIMIT</vt:lpstr>
      <vt:lpstr>CONFIG_HOUSING_EXP_RATIO_THRESHOLD</vt:lpstr>
      <vt:lpstr>CONFIG_IDEA_SAVINGS_MONTH_MIN</vt:lpstr>
      <vt:lpstr>CONFIG_IDEA_TERM_LIMIT_YEARS</vt:lpstr>
      <vt:lpstr>CONFIG_INCOME_TO_AMI_LIMIT</vt:lpstr>
      <vt:lpstr>CONFIG_SECOND_MTG_INT_RATE_FLOOR</vt:lpstr>
      <vt:lpstr>CONFIG_SUBSIDY_MAX_TOTAL</vt:lpstr>
      <vt:lpstr>CONFIG_WISH_TERM_LIMIT_YEARS</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COUNTY_RANGE_GU</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ESCROW_OPEN_DATE_REQUIRED</vt:lpstr>
      <vt:lpstr>FINAL_SAVINGS_DEPOSIT_DATE</vt:lpstr>
      <vt:lpstr>FIRST_MORTGAGE_APR</vt:lpstr>
      <vt:lpstr>FIRST_MORTGAGE_APR_EXPLANATION_OTHER_REQUIRED</vt:lpstr>
      <vt:lpstr>FIRST_MORTGAGE_APR_EXPLANATION_PRESET_REQUIRED</vt:lpstr>
      <vt:lpstr>FIRST_MORTGAGE_APR_EXPLANATION_REQUIRED</vt:lpstr>
      <vt:lpstr>FIRST_MORTGAGE_EXPLANATION_OTHER</vt:lpstr>
      <vt:lpstr>FIRST_MORTGAGE_RATE</vt:lpstr>
      <vt:lpstr>FIRST_NAME</vt:lpstr>
      <vt:lpstr>FIRST_SAVINGS_DEPOSIT_DATE</vt:lpstr>
      <vt:lpstr>HOEPA_FIRST_MORTGAGE_EXPLANATION_REQUIRED</vt:lpstr>
      <vt:lpstr>HOEPA_FLAG_FIRST_MORTGAGE</vt:lpstr>
      <vt:lpstr>HOEPA_FLAG_SECOND_MORTGAGE</vt:lpstr>
      <vt:lpstr>HOEPA_SECOND_MORTGAGE_EXPLANATION_REQUIRED</vt:lpstr>
      <vt:lpstr>HOMEOWNER_CONTRIBUTION_AMOUNT</vt:lpstr>
      <vt:lpstr>HOUSING_EXPENSE_INCOME_RATIO_EXPLANATION_REQUIRED</vt:lpstr>
      <vt:lpstr>LAST_NAME</vt:lpstr>
      <vt:lpstr>LOAN_CLOSING_DATE</vt:lpstr>
      <vt:lpstr>MIDDLE_NAME</vt:lpstr>
      <vt:lpstr>OTHER_GRANTS_FLAG</vt:lpstr>
      <vt:lpstr>Configuration!Print_Area</vt:lpstr>
      <vt:lpstr>IDEA!Print_Area</vt:lpstr>
      <vt:lpstr>WELCOME!Print_Area</vt:lpstr>
      <vt:lpstr>WISH!Print_Area</vt:lpstr>
      <vt:lpstr>Configuration!Print_Titles</vt:lpstr>
      <vt:lpstr>PROGRAM_ENROLLMENT_DATE</vt:lpstr>
      <vt:lpstr>RANGE_LOOKUP_COUNTY_PLACEHOLDER</vt:lpstr>
      <vt:lpstr>RANGE_LOOKUP_FIRSTMTG_EXPLANATION</vt:lpstr>
      <vt:lpstr>RANGE_LOOKUP_MORTGAGETYPE</vt:lpstr>
      <vt:lpstr>RANGE_LOOKUP_PROGRAMTYPE</vt:lpstr>
      <vt:lpstr>RANGE_LOOKUP_STATE</vt:lpstr>
      <vt:lpstr>RANGE_LOOKUP_YESNO</vt:lpstr>
      <vt:lpstr>RANGE_LOOKUP_YESNONA</vt:lpstr>
      <vt:lpstr>REQUESTED_AMOUNT</vt:lpstr>
      <vt:lpstr>SECOND_MORTGAGE_APR</vt:lpstr>
      <vt:lpstr>SECOND_MORTGAGE_RATE</vt:lpstr>
      <vt:lpstr>SECOND_MTG_FLAG</vt:lpstr>
      <vt:lpstr>TARGET_CONFIG_TOP</vt:lpstr>
      <vt:lpstr>TARGET_IDEA_1_START</vt:lpstr>
      <vt:lpstr>TARGET_IDEA_2_START</vt:lpstr>
      <vt:lpstr>TARGET_IDEA_3_START</vt:lpstr>
      <vt:lpstr>TARGET_IDEA_4_START</vt:lpstr>
      <vt:lpstr>TARGET_IDEA_5_START</vt:lpstr>
      <vt:lpstr>TARGET_IDEA_TOP</vt:lpstr>
      <vt:lpstr>TARGET_WELCOME_TOP</vt:lpstr>
      <vt:lpstr>TARGET_WISH_1_START</vt:lpstr>
      <vt:lpstr>TARGET_WISH_2_START</vt:lpstr>
      <vt:lpstr>TARGET_WISH_3_START</vt:lpstr>
      <vt:lpstr>TARGET_WISH_4_START</vt:lpstr>
      <vt:lpstr>TARGET_WISH_5_START</vt:lpstr>
      <vt:lpstr>TARGET_WISH_TOP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2020-12-05T00:36:16Z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d69b7-216d-4f45-87d6-a10e8fcf40c7_Enabled">
    <vt:lpwstr>true</vt:lpwstr>
  </property>
  <property fmtid="{D5CDD505-2E9C-101B-9397-08002B2CF9AE}" pid="3" name="MSIP_Label_00fd69b7-216d-4f45-87d6-a10e8fcf40c7_SetDate">
    <vt:lpwstr>2020-12-05T00:35:55Z</vt:lpwstr>
  </property>
  <property fmtid="{D5CDD505-2E9C-101B-9397-08002B2CF9AE}" pid="4" name="MSIP_Label_00fd69b7-216d-4f45-87d6-a10e8fcf40c7_Method">
    <vt:lpwstr>Privileged</vt:lpwstr>
  </property>
  <property fmtid="{D5CDD505-2E9C-101B-9397-08002B2CF9AE}" pid="5" name="MSIP_Label_00fd69b7-216d-4f45-87d6-a10e8fcf40c7_Name">
    <vt:lpwstr>Personal</vt:lpwstr>
  </property>
  <property fmtid="{D5CDD505-2E9C-101B-9397-08002B2CF9AE}" pid="6" name="MSIP_Label_00fd69b7-216d-4f45-87d6-a10e8fcf40c7_SiteId">
    <vt:lpwstr>f0780ff9-b2ea-4cc5-aac1-4c940bd78c8c</vt:lpwstr>
  </property>
  <property fmtid="{D5CDD505-2E9C-101B-9397-08002B2CF9AE}" pid="7" name="MSIP_Label_00fd69b7-216d-4f45-87d6-a10e8fcf40c7_ActionId">
    <vt:lpwstr>6847135e-e639-45b8-841d-837a9108d576</vt:lpwstr>
  </property>
  <property fmtid="{D5CDD505-2E9C-101B-9397-08002B2CF9AE}" pid="8" name="MSIP_Label_00fd69b7-216d-4f45-87d6-a10e8fcf40c7_ContentBits">
    <vt:lpwstr>2</vt:lpwstr>
  </property>
</Properties>
</file>